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B260FB86-3AD7-4E12-B30D-E7F6998583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3" r:id="rId1"/>
    <sheet name="Q_fit" sheetId="2" r:id="rId2"/>
    <sheet name="Active 4" sheetId="8" r:id="rId3"/>
    <sheet name="Graphs 4" sheetId="10" r:id="rId4"/>
    <sheet name="Active 3" sheetId="7" r:id="rId5"/>
    <sheet name="Graphs 3" sheetId="11" r:id="rId6"/>
    <sheet name="Q_fit (2)" sheetId="9" r:id="rId7"/>
    <sheet name="Sheet1" sheetId="4" r:id="rId8"/>
    <sheet name="Sheet2" sheetId="5" r:id="rId9"/>
    <sheet name="Sheet3" sheetId="6" r:id="rId10"/>
    <sheet name="A (old)" sheetId="1" r:id="rId11"/>
  </sheets>
  <definedNames>
    <definedName name="solver_adj" localSheetId="10" hidden="1">'A (old)'!$E$11:$E$13</definedName>
    <definedName name="solver_adj" localSheetId="0" hidden="1">'Active 1'!$E$11:$E$13</definedName>
    <definedName name="solver_adj" localSheetId="4" hidden="1">'Active 3'!$K$4:$K$9</definedName>
    <definedName name="solver_adj" localSheetId="2" hidden="1">'Active 4'!$C$7:$C$8</definedName>
    <definedName name="solver_cvg" localSheetId="10" hidden="1">0.0001</definedName>
    <definedName name="solver_cvg" localSheetId="0" hidden="1">0.0001</definedName>
    <definedName name="solver_cvg" localSheetId="4" hidden="1">0.0001</definedName>
    <definedName name="solver_cvg" localSheetId="2" hidden="1">0.0001</definedName>
    <definedName name="solver_drv" localSheetId="10" hidden="1">1</definedName>
    <definedName name="solver_drv" localSheetId="0" hidden="1">1</definedName>
    <definedName name="solver_drv" localSheetId="4" hidden="1">1</definedName>
    <definedName name="solver_drv" localSheetId="2" hidden="1">1</definedName>
    <definedName name="solver_est" localSheetId="10" hidden="1">1</definedName>
    <definedName name="solver_est" localSheetId="0" hidden="1">1</definedName>
    <definedName name="solver_est" localSheetId="4" hidden="1">1</definedName>
    <definedName name="solver_est" localSheetId="2" hidden="1">1</definedName>
    <definedName name="solver_itr" localSheetId="10" hidden="1">100</definedName>
    <definedName name="solver_itr" localSheetId="0" hidden="1">100</definedName>
    <definedName name="solver_itr" localSheetId="4" hidden="1">100</definedName>
    <definedName name="solver_itr" localSheetId="2" hidden="1">100</definedName>
    <definedName name="solver_lin" localSheetId="10" hidden="1">2</definedName>
    <definedName name="solver_lin" localSheetId="0" hidden="1">2</definedName>
    <definedName name="solver_lin" localSheetId="4" hidden="1">2</definedName>
    <definedName name="solver_lin" localSheetId="2" hidden="1">2</definedName>
    <definedName name="solver_neg" localSheetId="10" hidden="1">2</definedName>
    <definedName name="solver_neg" localSheetId="0" hidden="1">2</definedName>
    <definedName name="solver_neg" localSheetId="4" hidden="1">2</definedName>
    <definedName name="solver_neg" localSheetId="2" hidden="1">2</definedName>
    <definedName name="solver_num" localSheetId="10" hidden="1">0</definedName>
    <definedName name="solver_num" localSheetId="0" hidden="1">0</definedName>
    <definedName name="solver_num" localSheetId="4" hidden="1">0</definedName>
    <definedName name="solver_num" localSheetId="2" hidden="1">0</definedName>
    <definedName name="solver_nwt" localSheetId="10" hidden="1">1</definedName>
    <definedName name="solver_nwt" localSheetId="0" hidden="1">1</definedName>
    <definedName name="solver_nwt" localSheetId="4" hidden="1">1</definedName>
    <definedName name="solver_nwt" localSheetId="2" hidden="1">1</definedName>
    <definedName name="solver_opt" localSheetId="10" hidden="1">'A (old)'!$E$14</definedName>
    <definedName name="solver_opt" localSheetId="0" hidden="1">'Active 1'!$E$14</definedName>
    <definedName name="solver_opt" localSheetId="4" hidden="1">'Active 3'!$K$10</definedName>
    <definedName name="solver_opt" localSheetId="2" hidden="1">'Active 4'!$K$10</definedName>
    <definedName name="solver_pre" localSheetId="10" hidden="1">0.000001</definedName>
    <definedName name="solver_pre" localSheetId="0" hidden="1">0.000001</definedName>
    <definedName name="solver_pre" localSheetId="4" hidden="1">0.000001</definedName>
    <definedName name="solver_pre" localSheetId="2" hidden="1">0.000001</definedName>
    <definedName name="solver_scl" localSheetId="10" hidden="1">2</definedName>
    <definedName name="solver_scl" localSheetId="0" hidden="1">2</definedName>
    <definedName name="solver_scl" localSheetId="4" hidden="1">2</definedName>
    <definedName name="solver_scl" localSheetId="2" hidden="1">2</definedName>
    <definedName name="solver_sho" localSheetId="10" hidden="1">2</definedName>
    <definedName name="solver_sho" localSheetId="0" hidden="1">2</definedName>
    <definedName name="solver_sho" localSheetId="4" hidden="1">2</definedName>
    <definedName name="solver_sho" localSheetId="2" hidden="1">2</definedName>
    <definedName name="solver_tim" localSheetId="10" hidden="1">100</definedName>
    <definedName name="solver_tim" localSheetId="0" hidden="1">100</definedName>
    <definedName name="solver_tim" localSheetId="4" hidden="1">100</definedName>
    <definedName name="solver_tim" localSheetId="2" hidden="1">100</definedName>
    <definedName name="solver_tol" localSheetId="10" hidden="1">0.05</definedName>
    <definedName name="solver_tol" localSheetId="0" hidden="1">0.05</definedName>
    <definedName name="solver_tol" localSheetId="4" hidden="1">0.05</definedName>
    <definedName name="solver_tol" localSheetId="2" hidden="1">0.05</definedName>
    <definedName name="solver_typ" localSheetId="10" hidden="1">2</definedName>
    <definedName name="solver_typ" localSheetId="0" hidden="1">2</definedName>
    <definedName name="solver_typ" localSheetId="4" hidden="1">2</definedName>
    <definedName name="solver_typ" localSheetId="2" hidden="1">2</definedName>
    <definedName name="solver_val" localSheetId="10" hidden="1">0</definedName>
    <definedName name="solver_val" localSheetId="0" hidden="1">0</definedName>
    <definedName name="solver_val" localSheetId="4" hidden="1">0</definedName>
    <definedName name="solver_val" localSheetId="2" hidden="1">0</definedName>
  </definedNames>
  <calcPr calcId="181029"/>
</workbook>
</file>

<file path=xl/calcChain.xml><?xml version="1.0" encoding="utf-8"?>
<calcChain xmlns="http://schemas.openxmlformats.org/spreadsheetml/2006/main">
  <c r="Z52" i="8" l="1"/>
  <c r="AA52" i="8" s="1"/>
  <c r="AB52" i="8"/>
  <c r="AC52" i="8"/>
  <c r="Z53" i="8"/>
  <c r="Z54" i="8" s="1"/>
  <c r="AB53" i="8"/>
  <c r="AC53" i="8"/>
  <c r="Z51" i="8"/>
  <c r="E119" i="8"/>
  <c r="F119" i="8" s="1"/>
  <c r="Q119" i="8"/>
  <c r="E120" i="8"/>
  <c r="F120" i="8"/>
  <c r="P120" i="8" s="1"/>
  <c r="S120" i="8" s="1"/>
  <c r="U120" i="8" s="1"/>
  <c r="G120" i="8"/>
  <c r="W120" i="8" s="1"/>
  <c r="Q120" i="8"/>
  <c r="V120" i="8"/>
  <c r="E121" i="8"/>
  <c r="F121" i="8"/>
  <c r="G121" i="8" s="1"/>
  <c r="Q121" i="8"/>
  <c r="V121" i="8"/>
  <c r="E122" i="8"/>
  <c r="F122" i="8"/>
  <c r="G122" i="8" s="1"/>
  <c r="Q122" i="8"/>
  <c r="V122" i="8"/>
  <c r="E123" i="8"/>
  <c r="F123" i="8"/>
  <c r="P123" i="8" s="1"/>
  <c r="Q123" i="8"/>
  <c r="E124" i="8"/>
  <c r="F124" i="8" s="1"/>
  <c r="Q124" i="8"/>
  <c r="E125" i="8"/>
  <c r="F125" i="8" s="1"/>
  <c r="Q125" i="8"/>
  <c r="E119" i="7"/>
  <c r="F119" i="7" s="1"/>
  <c r="Q119" i="7"/>
  <c r="E120" i="7"/>
  <c r="F120" i="7"/>
  <c r="X120" i="7" s="1"/>
  <c r="G120" i="7"/>
  <c r="K120" i="7" s="1"/>
  <c r="Q120" i="7"/>
  <c r="V120" i="7"/>
  <c r="W120" i="7"/>
  <c r="E121" i="7"/>
  <c r="F121" i="7" s="1"/>
  <c r="Q121" i="7"/>
  <c r="E122" i="7"/>
  <c r="F122" i="7" s="1"/>
  <c r="Q122" i="7"/>
  <c r="E123" i="7"/>
  <c r="F123" i="7"/>
  <c r="P123" i="7" s="1"/>
  <c r="S123" i="7" s="1"/>
  <c r="U123" i="7" s="1"/>
  <c r="G123" i="7"/>
  <c r="Y123" i="7" s="1"/>
  <c r="K123" i="7"/>
  <c r="Q123" i="7"/>
  <c r="V123" i="7"/>
  <c r="W123" i="7"/>
  <c r="X123" i="7"/>
  <c r="E124" i="7"/>
  <c r="F124" i="7"/>
  <c r="G124" i="7" s="1"/>
  <c r="P124" i="7"/>
  <c r="S124" i="7" s="1"/>
  <c r="U124" i="7" s="1"/>
  <c r="Q124" i="7"/>
  <c r="V124" i="7"/>
  <c r="E125" i="7"/>
  <c r="F125" i="7"/>
  <c r="G125" i="7" s="1"/>
  <c r="Q125" i="7"/>
  <c r="E120" i="3"/>
  <c r="F120" i="3" s="1"/>
  <c r="Q120" i="3"/>
  <c r="E121" i="3"/>
  <c r="F121" i="3" s="1"/>
  <c r="Q121" i="3"/>
  <c r="E122" i="3"/>
  <c r="F122" i="3" s="1"/>
  <c r="Q122" i="3"/>
  <c r="E123" i="3"/>
  <c r="F123" i="3" s="1"/>
  <c r="Q123" i="3"/>
  <c r="E124" i="3"/>
  <c r="F124" i="3" s="1"/>
  <c r="Q124" i="3"/>
  <c r="E125" i="3"/>
  <c r="F125" i="3" s="1"/>
  <c r="Q125" i="3"/>
  <c r="E126" i="3"/>
  <c r="F126" i="3" s="1"/>
  <c r="Q126" i="3"/>
  <c r="E110" i="7"/>
  <c r="F110" i="7"/>
  <c r="Q110" i="7"/>
  <c r="E111" i="7"/>
  <c r="F111" i="7"/>
  <c r="Q111" i="7"/>
  <c r="E112" i="7"/>
  <c r="F112" i="7"/>
  <c r="G112" i="7"/>
  <c r="P112" i="7"/>
  <c r="Q112" i="7"/>
  <c r="V112" i="7"/>
  <c r="X112" i="7"/>
  <c r="E113" i="7"/>
  <c r="F113" i="7"/>
  <c r="Q113" i="7"/>
  <c r="E114" i="7"/>
  <c r="F114" i="7"/>
  <c r="P114" i="7"/>
  <c r="Q114" i="7"/>
  <c r="E115" i="7"/>
  <c r="F115" i="7"/>
  <c r="G115" i="7"/>
  <c r="K115" i="7"/>
  <c r="P115" i="7"/>
  <c r="S115" i="7"/>
  <c r="U115" i="7"/>
  <c r="Q115" i="7"/>
  <c r="V115" i="7"/>
  <c r="W115" i="7"/>
  <c r="X115" i="7"/>
  <c r="Y115" i="7"/>
  <c r="E116" i="7"/>
  <c r="F116" i="7"/>
  <c r="G116" i="7"/>
  <c r="Q116" i="7"/>
  <c r="V116" i="7"/>
  <c r="E117" i="7"/>
  <c r="F117" i="7"/>
  <c r="Q117" i="7"/>
  <c r="E118" i="7"/>
  <c r="F118" i="7"/>
  <c r="Q118" i="7"/>
  <c r="E110" i="8"/>
  <c r="F110" i="8"/>
  <c r="Q110" i="8"/>
  <c r="E111" i="8"/>
  <c r="F111" i="8"/>
  <c r="P111" i="8"/>
  <c r="S111" i="8"/>
  <c r="U111" i="8"/>
  <c r="G111" i="8"/>
  <c r="K111" i="8"/>
  <c r="Q111" i="8"/>
  <c r="V111" i="8"/>
  <c r="W111" i="8"/>
  <c r="E112" i="8"/>
  <c r="F112" i="8"/>
  <c r="G112" i="8"/>
  <c r="Q112" i="8"/>
  <c r="V112" i="8"/>
  <c r="E113" i="8"/>
  <c r="F113" i="8"/>
  <c r="Q113" i="8"/>
  <c r="E114" i="8"/>
  <c r="F114" i="8"/>
  <c r="P114" i="8"/>
  <c r="Q114" i="8"/>
  <c r="V114" i="8"/>
  <c r="E115" i="8"/>
  <c r="F115" i="8"/>
  <c r="Q115" i="8"/>
  <c r="E116" i="8"/>
  <c r="F116" i="8"/>
  <c r="G116" i="8"/>
  <c r="K116" i="8"/>
  <c r="P116" i="8"/>
  <c r="S116" i="8"/>
  <c r="U116" i="8"/>
  <c r="Q116" i="8"/>
  <c r="V116" i="8"/>
  <c r="W116" i="8"/>
  <c r="E117" i="8"/>
  <c r="F117" i="8"/>
  <c r="Q117" i="8"/>
  <c r="E118" i="8"/>
  <c r="F118" i="8"/>
  <c r="Q118" i="8"/>
  <c r="E109" i="3"/>
  <c r="F109" i="3"/>
  <c r="Q95" i="3"/>
  <c r="Q116" i="3"/>
  <c r="Q117" i="3"/>
  <c r="Q118" i="3"/>
  <c r="Q119" i="3"/>
  <c r="C7" i="3"/>
  <c r="C8" i="3"/>
  <c r="E101" i="3"/>
  <c r="F101" i="3"/>
  <c r="E9" i="3"/>
  <c r="D9" i="3"/>
  <c r="E48" i="3"/>
  <c r="F48" i="3"/>
  <c r="E66" i="3"/>
  <c r="F66" i="3"/>
  <c r="E74" i="3"/>
  <c r="F74" i="3"/>
  <c r="D11" i="3"/>
  <c r="D12" i="3"/>
  <c r="D13" i="3"/>
  <c r="Q93" i="3"/>
  <c r="Q94" i="3"/>
  <c r="Q111" i="3"/>
  <c r="Q112" i="3"/>
  <c r="Q113" i="3"/>
  <c r="Q114" i="3"/>
  <c r="Q115" i="3"/>
  <c r="E23" i="3"/>
  <c r="F23" i="3"/>
  <c r="E27" i="3"/>
  <c r="F27" i="3"/>
  <c r="E35" i="3"/>
  <c r="F35" i="3"/>
  <c r="E39" i="3"/>
  <c r="F39" i="3"/>
  <c r="E43" i="3"/>
  <c r="F43" i="3"/>
  <c r="F16" i="3"/>
  <c r="F17" i="3" s="1"/>
  <c r="B15" i="9"/>
  <c r="B10" i="9"/>
  <c r="D13" i="7"/>
  <c r="D14" i="7"/>
  <c r="A9" i="9"/>
  <c r="C9" i="9" s="1"/>
  <c r="D21" i="9"/>
  <c r="F21" i="9" s="1"/>
  <c r="D22" i="9"/>
  <c r="H22" i="9"/>
  <c r="E22" i="9"/>
  <c r="L22" i="9"/>
  <c r="F22" i="9"/>
  <c r="G22" i="9"/>
  <c r="K22" i="9"/>
  <c r="E23" i="9"/>
  <c r="G23" i="9"/>
  <c r="E24" i="9"/>
  <c r="G24" i="9"/>
  <c r="E25" i="9"/>
  <c r="G25" i="9"/>
  <c r="E26" i="9"/>
  <c r="G26" i="9"/>
  <c r="E27" i="9"/>
  <c r="E28" i="9"/>
  <c r="G28" i="9"/>
  <c r="E29" i="9"/>
  <c r="G29" i="9"/>
  <c r="E30" i="9"/>
  <c r="G30" i="9"/>
  <c r="E31" i="9"/>
  <c r="E32" i="9"/>
  <c r="G32" i="9"/>
  <c r="E33" i="9"/>
  <c r="G33" i="9"/>
  <c r="E34" i="9"/>
  <c r="G34" i="9"/>
  <c r="E35" i="9"/>
  <c r="E36" i="9"/>
  <c r="G36" i="9"/>
  <c r="E37" i="9"/>
  <c r="G37" i="9"/>
  <c r="E38" i="9"/>
  <c r="G38" i="9"/>
  <c r="E39" i="9"/>
  <c r="E40" i="9"/>
  <c r="G40" i="9"/>
  <c r="E41" i="9"/>
  <c r="G41" i="9"/>
  <c r="E42" i="9"/>
  <c r="G42" i="9"/>
  <c r="E43" i="9"/>
  <c r="E44" i="9"/>
  <c r="G44" i="9"/>
  <c r="E45" i="9"/>
  <c r="G45" i="9"/>
  <c r="E46" i="9"/>
  <c r="G46" i="9"/>
  <c r="E47" i="9"/>
  <c r="E48" i="9"/>
  <c r="G48" i="9"/>
  <c r="E49" i="9"/>
  <c r="G49" i="9"/>
  <c r="E50" i="9"/>
  <c r="G50" i="9"/>
  <c r="E51" i="9"/>
  <c r="E52" i="9"/>
  <c r="G52" i="9"/>
  <c r="E53" i="9"/>
  <c r="G53" i="9"/>
  <c r="E54" i="9"/>
  <c r="G54" i="9"/>
  <c r="E55" i="9"/>
  <c r="E56" i="9"/>
  <c r="G56" i="9"/>
  <c r="E57" i="9"/>
  <c r="G57" i="9"/>
  <c r="E58" i="9"/>
  <c r="G58" i="9"/>
  <c r="E59" i="9"/>
  <c r="E60" i="9"/>
  <c r="G60" i="9"/>
  <c r="E61" i="9"/>
  <c r="G61" i="9"/>
  <c r="E62" i="9"/>
  <c r="G62" i="9"/>
  <c r="E63" i="9"/>
  <c r="E64" i="9"/>
  <c r="G64" i="9"/>
  <c r="E65" i="9"/>
  <c r="G65" i="9"/>
  <c r="E66" i="9"/>
  <c r="G66" i="9"/>
  <c r="E67" i="9"/>
  <c r="E68" i="9"/>
  <c r="G68" i="9"/>
  <c r="E69" i="9"/>
  <c r="G69" i="9"/>
  <c r="E70" i="9"/>
  <c r="G70" i="9"/>
  <c r="E71" i="9"/>
  <c r="E72" i="9"/>
  <c r="G72" i="9"/>
  <c r="E73" i="9"/>
  <c r="G73" i="9"/>
  <c r="E74" i="9"/>
  <c r="G74" i="9"/>
  <c r="E75" i="9"/>
  <c r="E76" i="9"/>
  <c r="G76" i="9"/>
  <c r="E77" i="9"/>
  <c r="G77" i="9"/>
  <c r="E78" i="9"/>
  <c r="G78" i="9"/>
  <c r="E79" i="9"/>
  <c r="E80" i="9"/>
  <c r="G80" i="9"/>
  <c r="E81" i="9"/>
  <c r="G81" i="9"/>
  <c r="E82" i="9"/>
  <c r="G82" i="9"/>
  <c r="E83" i="9"/>
  <c r="E84" i="9"/>
  <c r="G84" i="9"/>
  <c r="E85" i="9"/>
  <c r="G85" i="9"/>
  <c r="E86" i="9"/>
  <c r="G86" i="9"/>
  <c r="E87" i="9"/>
  <c r="E88" i="9"/>
  <c r="G88" i="9"/>
  <c r="E89" i="9"/>
  <c r="G89" i="9"/>
  <c r="E90" i="9"/>
  <c r="G90" i="9"/>
  <c r="E91" i="9"/>
  <c r="E92" i="9"/>
  <c r="G92" i="9"/>
  <c r="E93" i="9"/>
  <c r="G93" i="9"/>
  <c r="E94" i="9"/>
  <c r="G94" i="9"/>
  <c r="E95" i="9"/>
  <c r="E96" i="9"/>
  <c r="G96" i="9"/>
  <c r="E97" i="9"/>
  <c r="G97" i="9"/>
  <c r="E98" i="9"/>
  <c r="G98" i="9"/>
  <c r="D23" i="9"/>
  <c r="D24" i="9"/>
  <c r="H24" i="9"/>
  <c r="D25" i="9"/>
  <c r="H25" i="9"/>
  <c r="D26" i="9"/>
  <c r="H26" i="9"/>
  <c r="D27" i="9"/>
  <c r="D28" i="9"/>
  <c r="H28" i="9"/>
  <c r="D29" i="9"/>
  <c r="H29" i="9"/>
  <c r="D30" i="9"/>
  <c r="H30" i="9"/>
  <c r="D31" i="9"/>
  <c r="D32" i="9"/>
  <c r="H32" i="9"/>
  <c r="D33" i="9"/>
  <c r="H33" i="9"/>
  <c r="D34" i="9"/>
  <c r="H34" i="9"/>
  <c r="D35" i="9"/>
  <c r="D36" i="9"/>
  <c r="H36" i="9"/>
  <c r="D37" i="9"/>
  <c r="H37" i="9"/>
  <c r="D38" i="9"/>
  <c r="H38" i="9"/>
  <c r="D39" i="9"/>
  <c r="D40" i="9"/>
  <c r="H40" i="9"/>
  <c r="D41" i="9"/>
  <c r="H41" i="9"/>
  <c r="D42" i="9"/>
  <c r="H42" i="9"/>
  <c r="D43" i="9"/>
  <c r="D44" i="9"/>
  <c r="H44" i="9"/>
  <c r="D45" i="9"/>
  <c r="H45" i="9"/>
  <c r="D46" i="9"/>
  <c r="H46" i="9"/>
  <c r="D47" i="9"/>
  <c r="D48" i="9"/>
  <c r="H48" i="9"/>
  <c r="D49" i="9"/>
  <c r="H49" i="9"/>
  <c r="D50" i="9"/>
  <c r="H50" i="9"/>
  <c r="D51" i="9"/>
  <c r="D52" i="9"/>
  <c r="H52" i="9"/>
  <c r="D53" i="9"/>
  <c r="H53" i="9"/>
  <c r="D54" i="9"/>
  <c r="H54" i="9"/>
  <c r="D55" i="9"/>
  <c r="D56" i="9"/>
  <c r="H56" i="9"/>
  <c r="D57" i="9"/>
  <c r="H57" i="9"/>
  <c r="D58" i="9"/>
  <c r="H58" i="9"/>
  <c r="D59" i="9"/>
  <c r="D60" i="9"/>
  <c r="H60" i="9"/>
  <c r="D61" i="9"/>
  <c r="H61" i="9"/>
  <c r="D62" i="9"/>
  <c r="H62" i="9"/>
  <c r="D63" i="9"/>
  <c r="D64" i="9"/>
  <c r="H64" i="9"/>
  <c r="D65" i="9"/>
  <c r="H65" i="9"/>
  <c r="D66" i="9"/>
  <c r="H66" i="9"/>
  <c r="D67" i="9"/>
  <c r="D68" i="9"/>
  <c r="H68" i="9"/>
  <c r="D69" i="9"/>
  <c r="H69" i="9"/>
  <c r="D70" i="9"/>
  <c r="H70" i="9"/>
  <c r="D71" i="9"/>
  <c r="D72" i="9"/>
  <c r="H72" i="9"/>
  <c r="D73" i="9"/>
  <c r="H73" i="9"/>
  <c r="D74" i="9"/>
  <c r="H74" i="9"/>
  <c r="D75" i="9"/>
  <c r="D76" i="9"/>
  <c r="H76" i="9"/>
  <c r="D77" i="9"/>
  <c r="H77" i="9"/>
  <c r="D78" i="9"/>
  <c r="H78" i="9"/>
  <c r="D79" i="9"/>
  <c r="D80" i="9"/>
  <c r="H80" i="9"/>
  <c r="D81" i="9"/>
  <c r="H81" i="9"/>
  <c r="D82" i="9"/>
  <c r="H82" i="9"/>
  <c r="D83" i="9"/>
  <c r="D84" i="9"/>
  <c r="H84" i="9"/>
  <c r="D85" i="9"/>
  <c r="H85" i="9"/>
  <c r="D86" i="9"/>
  <c r="H86" i="9"/>
  <c r="D87" i="9"/>
  <c r="D88" i="9"/>
  <c r="H88" i="9"/>
  <c r="D89" i="9"/>
  <c r="H89" i="9"/>
  <c r="D90" i="9"/>
  <c r="H90" i="9"/>
  <c r="D91" i="9"/>
  <c r="D92" i="9"/>
  <c r="H92" i="9"/>
  <c r="D93" i="9"/>
  <c r="H93" i="9"/>
  <c r="D94" i="9"/>
  <c r="H94" i="9"/>
  <c r="D95" i="9"/>
  <c r="D96" i="9"/>
  <c r="H96" i="9"/>
  <c r="D97" i="9"/>
  <c r="H97" i="9"/>
  <c r="D98" i="9"/>
  <c r="H98" i="9"/>
  <c r="J23" i="9"/>
  <c r="J24" i="9"/>
  <c r="J25" i="9"/>
  <c r="J26" i="9"/>
  <c r="J28" i="9"/>
  <c r="J29" i="9"/>
  <c r="J30" i="9"/>
  <c r="J32" i="9"/>
  <c r="J33" i="9"/>
  <c r="J34" i="9"/>
  <c r="J36" i="9"/>
  <c r="J37" i="9"/>
  <c r="J38" i="9"/>
  <c r="J39" i="9"/>
  <c r="J40" i="9"/>
  <c r="J41" i="9"/>
  <c r="J42" i="9"/>
  <c r="J44" i="9"/>
  <c r="J45" i="9"/>
  <c r="J46" i="9"/>
  <c r="J48" i="9"/>
  <c r="J49" i="9"/>
  <c r="J50" i="9"/>
  <c r="J52" i="9"/>
  <c r="J53" i="9"/>
  <c r="J54" i="9"/>
  <c r="J55" i="9"/>
  <c r="J56" i="9"/>
  <c r="J57" i="9"/>
  <c r="J58" i="9"/>
  <c r="J60" i="9"/>
  <c r="J61" i="9"/>
  <c r="J62" i="9"/>
  <c r="J64" i="9"/>
  <c r="J65" i="9"/>
  <c r="J66" i="9"/>
  <c r="J68" i="9"/>
  <c r="J69" i="9"/>
  <c r="J70" i="9"/>
  <c r="J71" i="9"/>
  <c r="J72" i="9"/>
  <c r="J73" i="9"/>
  <c r="J74" i="9"/>
  <c r="J76" i="9"/>
  <c r="J77" i="9"/>
  <c r="J78" i="9"/>
  <c r="J80" i="9"/>
  <c r="J81" i="9"/>
  <c r="J82" i="9"/>
  <c r="J84" i="9"/>
  <c r="J85" i="9"/>
  <c r="J86" i="9"/>
  <c r="J87" i="9"/>
  <c r="J88" i="9"/>
  <c r="J89" i="9"/>
  <c r="J90" i="9"/>
  <c r="J92" i="9"/>
  <c r="J93" i="9"/>
  <c r="J94" i="9"/>
  <c r="J96" i="9"/>
  <c r="J97" i="9"/>
  <c r="J98" i="9"/>
  <c r="I24" i="9"/>
  <c r="I25" i="9"/>
  <c r="I26" i="9"/>
  <c r="I27" i="9"/>
  <c r="I28" i="9"/>
  <c r="I29" i="9"/>
  <c r="I30" i="9"/>
  <c r="I32" i="9"/>
  <c r="I33" i="9"/>
  <c r="I34" i="9"/>
  <c r="I35" i="9"/>
  <c r="I36" i="9"/>
  <c r="I37" i="9"/>
  <c r="I38" i="9"/>
  <c r="I40" i="9"/>
  <c r="I41" i="9"/>
  <c r="I42" i="9"/>
  <c r="I43" i="9"/>
  <c r="I44" i="9"/>
  <c r="I45" i="9"/>
  <c r="I46" i="9"/>
  <c r="I48" i="9"/>
  <c r="I49" i="9"/>
  <c r="I50" i="9"/>
  <c r="I51" i="9"/>
  <c r="I52" i="9"/>
  <c r="I53" i="9"/>
  <c r="I54" i="9"/>
  <c r="I56" i="9"/>
  <c r="I57" i="9"/>
  <c r="I58" i="9"/>
  <c r="I59" i="9"/>
  <c r="I60" i="9"/>
  <c r="I61" i="9"/>
  <c r="I62" i="9"/>
  <c r="I64" i="9"/>
  <c r="I65" i="9"/>
  <c r="I66" i="9"/>
  <c r="I67" i="9"/>
  <c r="I68" i="9"/>
  <c r="I69" i="9"/>
  <c r="I70" i="9"/>
  <c r="I72" i="9"/>
  <c r="I73" i="9"/>
  <c r="I74" i="9"/>
  <c r="I75" i="9"/>
  <c r="I76" i="9"/>
  <c r="I77" i="9"/>
  <c r="I78" i="9"/>
  <c r="I80" i="9"/>
  <c r="I81" i="9"/>
  <c r="I82" i="9"/>
  <c r="I83" i="9"/>
  <c r="I84" i="9"/>
  <c r="I85" i="9"/>
  <c r="I86" i="9"/>
  <c r="I88" i="9"/>
  <c r="I89" i="9"/>
  <c r="I90" i="9"/>
  <c r="I91" i="9"/>
  <c r="I92" i="9"/>
  <c r="I93" i="9"/>
  <c r="I94" i="9"/>
  <c r="I96" i="9"/>
  <c r="I97" i="9"/>
  <c r="I98" i="9"/>
  <c r="K23" i="9"/>
  <c r="K24" i="9"/>
  <c r="K25" i="9"/>
  <c r="K26" i="9"/>
  <c r="K28" i="9"/>
  <c r="K29" i="9"/>
  <c r="K30" i="9"/>
  <c r="K32" i="9"/>
  <c r="K33" i="9"/>
  <c r="K34" i="9"/>
  <c r="K36" i="9"/>
  <c r="K37" i="9"/>
  <c r="K38" i="9"/>
  <c r="K39" i="9"/>
  <c r="K40" i="9"/>
  <c r="K41" i="9"/>
  <c r="K42" i="9"/>
  <c r="K44" i="9"/>
  <c r="K45" i="9"/>
  <c r="K46" i="9"/>
  <c r="K47" i="9"/>
  <c r="K48" i="9"/>
  <c r="K49" i="9"/>
  <c r="K50" i="9"/>
  <c r="K52" i="9"/>
  <c r="K53" i="9"/>
  <c r="K54" i="9"/>
  <c r="K55" i="9"/>
  <c r="K56" i="9"/>
  <c r="K57" i="9"/>
  <c r="K58" i="9"/>
  <c r="K60" i="9"/>
  <c r="K61" i="9"/>
  <c r="K62" i="9"/>
  <c r="K64" i="9"/>
  <c r="K65" i="9"/>
  <c r="K66" i="9"/>
  <c r="K68" i="9"/>
  <c r="K69" i="9"/>
  <c r="K70" i="9"/>
  <c r="K71" i="9"/>
  <c r="K72" i="9"/>
  <c r="K73" i="9"/>
  <c r="K74" i="9"/>
  <c r="K76" i="9"/>
  <c r="K77" i="9"/>
  <c r="K78" i="9"/>
  <c r="K80" i="9"/>
  <c r="K81" i="9"/>
  <c r="K82" i="9"/>
  <c r="K84" i="9"/>
  <c r="K85" i="9"/>
  <c r="K86" i="9"/>
  <c r="K87" i="9"/>
  <c r="K88" i="9"/>
  <c r="K89" i="9"/>
  <c r="K90" i="9"/>
  <c r="K92" i="9"/>
  <c r="K93" i="9"/>
  <c r="K94" i="9"/>
  <c r="K96" i="9"/>
  <c r="K97" i="9"/>
  <c r="K98" i="9"/>
  <c r="F24" i="9"/>
  <c r="F25" i="9"/>
  <c r="F26" i="9"/>
  <c r="F27" i="9"/>
  <c r="F28" i="9"/>
  <c r="F29" i="9"/>
  <c r="F30" i="9"/>
  <c r="F32" i="9"/>
  <c r="F33" i="9"/>
  <c r="F34" i="9"/>
  <c r="F35" i="9"/>
  <c r="F36" i="9"/>
  <c r="F37" i="9"/>
  <c r="F38" i="9"/>
  <c r="F40" i="9"/>
  <c r="F41" i="9"/>
  <c r="F42" i="9"/>
  <c r="F43" i="9"/>
  <c r="F44" i="9"/>
  <c r="F45" i="9"/>
  <c r="F46" i="9"/>
  <c r="F48" i="9"/>
  <c r="F49" i="9"/>
  <c r="F50" i="9"/>
  <c r="F51" i="9"/>
  <c r="F52" i="9"/>
  <c r="F53" i="9"/>
  <c r="F54" i="9"/>
  <c r="F56" i="9"/>
  <c r="F57" i="9"/>
  <c r="F58" i="9"/>
  <c r="F59" i="9"/>
  <c r="F60" i="9"/>
  <c r="F61" i="9"/>
  <c r="F62" i="9"/>
  <c r="F64" i="9"/>
  <c r="F65" i="9"/>
  <c r="F66" i="9"/>
  <c r="F67" i="9"/>
  <c r="F68" i="9"/>
  <c r="F69" i="9"/>
  <c r="F70" i="9"/>
  <c r="F72" i="9"/>
  <c r="F73" i="9"/>
  <c r="F74" i="9"/>
  <c r="F75" i="9"/>
  <c r="F76" i="9"/>
  <c r="F77" i="9"/>
  <c r="F78" i="9"/>
  <c r="F80" i="9"/>
  <c r="F81" i="9"/>
  <c r="F82" i="9"/>
  <c r="F83" i="9"/>
  <c r="F84" i="9"/>
  <c r="F85" i="9"/>
  <c r="F86" i="9"/>
  <c r="F88" i="9"/>
  <c r="F89" i="9"/>
  <c r="F90" i="9"/>
  <c r="F91" i="9"/>
  <c r="F92" i="9"/>
  <c r="F93" i="9"/>
  <c r="F94" i="9"/>
  <c r="F96" i="9"/>
  <c r="F97" i="9"/>
  <c r="F98" i="9"/>
  <c r="L23" i="9"/>
  <c r="L24" i="9"/>
  <c r="L25" i="9"/>
  <c r="L26" i="9"/>
  <c r="L28" i="9"/>
  <c r="L29" i="9"/>
  <c r="L30" i="9"/>
  <c r="L31" i="9"/>
  <c r="L32" i="9"/>
  <c r="L33" i="9"/>
  <c r="L34" i="9"/>
  <c r="L36" i="9"/>
  <c r="L37" i="9"/>
  <c r="L38" i="9"/>
  <c r="L39" i="9"/>
  <c r="L40" i="9"/>
  <c r="L41" i="9"/>
  <c r="L42" i="9"/>
  <c r="L44" i="9"/>
  <c r="L45" i="9"/>
  <c r="L46" i="9"/>
  <c r="L48" i="9"/>
  <c r="L49" i="9"/>
  <c r="L50" i="9"/>
  <c r="L52" i="9"/>
  <c r="L53" i="9"/>
  <c r="L54" i="9"/>
  <c r="L55" i="9"/>
  <c r="L56" i="9"/>
  <c r="L57" i="9"/>
  <c r="L58" i="9"/>
  <c r="L60" i="9"/>
  <c r="L61" i="9"/>
  <c r="L62" i="9"/>
  <c r="L64" i="9"/>
  <c r="L65" i="9"/>
  <c r="L66" i="9"/>
  <c r="L68" i="9"/>
  <c r="L69" i="9"/>
  <c r="L70" i="9"/>
  <c r="L71" i="9"/>
  <c r="L72" i="9"/>
  <c r="L73" i="9"/>
  <c r="L74" i="9"/>
  <c r="L76" i="9"/>
  <c r="L77" i="9"/>
  <c r="L78" i="9"/>
  <c r="L80" i="9"/>
  <c r="L81" i="9"/>
  <c r="L82" i="9"/>
  <c r="L84" i="9"/>
  <c r="L85" i="9"/>
  <c r="L86" i="9"/>
  <c r="L87" i="9"/>
  <c r="L88" i="9"/>
  <c r="L89" i="9"/>
  <c r="L90" i="9"/>
  <c r="L92" i="9"/>
  <c r="L93" i="9"/>
  <c r="L94" i="9"/>
  <c r="L96" i="9"/>
  <c r="L97" i="9"/>
  <c r="L98" i="9"/>
  <c r="E1205" i="9"/>
  <c r="G16" i="9"/>
  <c r="G15" i="9"/>
  <c r="E21" i="9"/>
  <c r="G21" i="9"/>
  <c r="E99" i="9"/>
  <c r="G99" i="9"/>
  <c r="E100" i="9"/>
  <c r="G100" i="9"/>
  <c r="E101" i="9"/>
  <c r="G101" i="9"/>
  <c r="E102" i="9"/>
  <c r="G102" i="9"/>
  <c r="E103" i="9"/>
  <c r="G103" i="9"/>
  <c r="E104" i="9"/>
  <c r="G104" i="9"/>
  <c r="E105" i="9"/>
  <c r="G105" i="9"/>
  <c r="E106" i="9"/>
  <c r="G106" i="9"/>
  <c r="E107" i="9"/>
  <c r="G107" i="9"/>
  <c r="E108" i="9"/>
  <c r="G108" i="9"/>
  <c r="E109" i="9"/>
  <c r="G109" i="9"/>
  <c r="E110" i="9"/>
  <c r="G110" i="9"/>
  <c r="E111" i="9"/>
  <c r="G111" i="9"/>
  <c r="E112" i="9"/>
  <c r="G112" i="9"/>
  <c r="E113" i="9"/>
  <c r="G113" i="9"/>
  <c r="E114" i="9"/>
  <c r="G114" i="9"/>
  <c r="E115" i="9"/>
  <c r="G115" i="9"/>
  <c r="E116" i="9"/>
  <c r="G116" i="9"/>
  <c r="E117" i="9"/>
  <c r="G117" i="9"/>
  <c r="E118" i="9"/>
  <c r="G118" i="9"/>
  <c r="E119" i="9"/>
  <c r="G119" i="9"/>
  <c r="E120" i="9"/>
  <c r="G120" i="9"/>
  <c r="E121" i="9"/>
  <c r="G121" i="9"/>
  <c r="E122" i="9"/>
  <c r="G122" i="9"/>
  <c r="E123" i="9"/>
  <c r="G123" i="9"/>
  <c r="E124" i="9"/>
  <c r="G124" i="9"/>
  <c r="E125" i="9"/>
  <c r="G125" i="9"/>
  <c r="E126" i="9"/>
  <c r="G126" i="9"/>
  <c r="E127" i="9"/>
  <c r="G127" i="9"/>
  <c r="E128" i="9"/>
  <c r="G128" i="9"/>
  <c r="E129" i="9"/>
  <c r="G129" i="9"/>
  <c r="E130" i="9"/>
  <c r="G130" i="9"/>
  <c r="E131" i="9"/>
  <c r="G131" i="9"/>
  <c r="E132" i="9"/>
  <c r="G132" i="9"/>
  <c r="E133" i="9"/>
  <c r="G133" i="9"/>
  <c r="E134" i="9"/>
  <c r="G134" i="9"/>
  <c r="E135" i="9"/>
  <c r="G135" i="9"/>
  <c r="E136" i="9"/>
  <c r="G136" i="9"/>
  <c r="E137" i="9"/>
  <c r="G137" i="9"/>
  <c r="E138" i="9"/>
  <c r="G138" i="9"/>
  <c r="E139" i="9"/>
  <c r="G139" i="9"/>
  <c r="E140" i="9"/>
  <c r="G140" i="9"/>
  <c r="E141" i="9"/>
  <c r="G141" i="9"/>
  <c r="E142" i="9"/>
  <c r="G142" i="9"/>
  <c r="E143" i="9"/>
  <c r="G143" i="9"/>
  <c r="E144" i="9"/>
  <c r="G144" i="9"/>
  <c r="E145" i="9"/>
  <c r="G145" i="9"/>
  <c r="E146" i="9"/>
  <c r="G146" i="9"/>
  <c r="E147" i="9"/>
  <c r="G147" i="9"/>
  <c r="E148" i="9"/>
  <c r="G148" i="9"/>
  <c r="E149" i="9"/>
  <c r="G149" i="9"/>
  <c r="E150" i="9"/>
  <c r="G150" i="9"/>
  <c r="E151" i="9"/>
  <c r="G151" i="9"/>
  <c r="E152" i="9"/>
  <c r="G152" i="9"/>
  <c r="E153" i="9"/>
  <c r="G153" i="9"/>
  <c r="E154" i="9"/>
  <c r="G154" i="9"/>
  <c r="E155" i="9"/>
  <c r="G155" i="9"/>
  <c r="E156" i="9"/>
  <c r="G156" i="9"/>
  <c r="E157" i="9"/>
  <c r="G157" i="9"/>
  <c r="E158" i="9"/>
  <c r="G158" i="9"/>
  <c r="E159" i="9"/>
  <c r="G159" i="9"/>
  <c r="E160" i="9"/>
  <c r="G160" i="9"/>
  <c r="E161" i="9"/>
  <c r="G161" i="9"/>
  <c r="E162" i="9"/>
  <c r="G162" i="9"/>
  <c r="E163" i="9"/>
  <c r="G163" i="9"/>
  <c r="E164" i="9"/>
  <c r="G164" i="9"/>
  <c r="E165" i="9"/>
  <c r="G165" i="9"/>
  <c r="E166" i="9"/>
  <c r="G166" i="9"/>
  <c r="E167" i="9"/>
  <c r="G167" i="9"/>
  <c r="E168" i="9"/>
  <c r="G168" i="9"/>
  <c r="E169" i="9"/>
  <c r="G169" i="9"/>
  <c r="E170" i="9"/>
  <c r="G170" i="9"/>
  <c r="E171" i="9"/>
  <c r="G171" i="9"/>
  <c r="E172" i="9"/>
  <c r="G172" i="9"/>
  <c r="E173" i="9"/>
  <c r="G173" i="9"/>
  <c r="E174" i="9"/>
  <c r="G174" i="9"/>
  <c r="E175" i="9"/>
  <c r="G175" i="9"/>
  <c r="E176" i="9"/>
  <c r="G176" i="9"/>
  <c r="E177" i="9"/>
  <c r="G177" i="9"/>
  <c r="E178" i="9"/>
  <c r="G178" i="9"/>
  <c r="E179" i="9"/>
  <c r="G179" i="9"/>
  <c r="E180" i="9"/>
  <c r="G180" i="9"/>
  <c r="E181" i="9"/>
  <c r="G181" i="9"/>
  <c r="E182" i="9"/>
  <c r="G182" i="9"/>
  <c r="E183" i="9"/>
  <c r="G183" i="9"/>
  <c r="E184" i="9"/>
  <c r="G184" i="9"/>
  <c r="E185" i="9"/>
  <c r="G185" i="9"/>
  <c r="E186" i="9"/>
  <c r="G186" i="9"/>
  <c r="E187" i="9"/>
  <c r="G187" i="9"/>
  <c r="E188" i="9"/>
  <c r="G188" i="9"/>
  <c r="E189" i="9"/>
  <c r="G189" i="9"/>
  <c r="E190" i="9"/>
  <c r="G190" i="9"/>
  <c r="E191" i="9"/>
  <c r="G191" i="9"/>
  <c r="E192" i="9"/>
  <c r="G192" i="9"/>
  <c r="E193" i="9"/>
  <c r="G193" i="9"/>
  <c r="E194" i="9"/>
  <c r="G194" i="9"/>
  <c r="E195" i="9"/>
  <c r="G195" i="9"/>
  <c r="E196" i="9"/>
  <c r="G196" i="9"/>
  <c r="E197" i="9"/>
  <c r="G197" i="9"/>
  <c r="E198" i="9"/>
  <c r="G198" i="9"/>
  <c r="E199" i="9"/>
  <c r="G199" i="9"/>
  <c r="E200" i="9"/>
  <c r="G200" i="9"/>
  <c r="E201" i="9"/>
  <c r="G201" i="9"/>
  <c r="E202" i="9"/>
  <c r="G202" i="9"/>
  <c r="E203" i="9"/>
  <c r="G203" i="9"/>
  <c r="E204" i="9"/>
  <c r="G204" i="9"/>
  <c r="E205" i="9"/>
  <c r="G205" i="9"/>
  <c r="E206" i="9"/>
  <c r="G206" i="9"/>
  <c r="E207" i="9"/>
  <c r="G207" i="9"/>
  <c r="E208" i="9"/>
  <c r="G208" i="9"/>
  <c r="E209" i="9"/>
  <c r="G209" i="9"/>
  <c r="E210" i="9"/>
  <c r="G210" i="9"/>
  <c r="E211" i="9"/>
  <c r="G211" i="9"/>
  <c r="E212" i="9"/>
  <c r="G212" i="9"/>
  <c r="E213" i="9"/>
  <c r="G213" i="9"/>
  <c r="E214" i="9"/>
  <c r="G214" i="9"/>
  <c r="E215" i="9"/>
  <c r="G215" i="9"/>
  <c r="E216" i="9"/>
  <c r="G216" i="9"/>
  <c r="E217" i="9"/>
  <c r="G217" i="9"/>
  <c r="E218" i="9"/>
  <c r="G218" i="9"/>
  <c r="E219" i="9"/>
  <c r="G219" i="9"/>
  <c r="E220" i="9"/>
  <c r="G220" i="9"/>
  <c r="E221" i="9"/>
  <c r="G221" i="9"/>
  <c r="E222" i="9"/>
  <c r="G222" i="9"/>
  <c r="E223" i="9"/>
  <c r="G223" i="9"/>
  <c r="E224" i="9"/>
  <c r="G224" i="9"/>
  <c r="E225" i="9"/>
  <c r="G225" i="9"/>
  <c r="E226" i="9"/>
  <c r="G226" i="9"/>
  <c r="E227" i="9"/>
  <c r="G227" i="9"/>
  <c r="E228" i="9"/>
  <c r="G228" i="9"/>
  <c r="E229" i="9"/>
  <c r="G229" i="9"/>
  <c r="E230" i="9"/>
  <c r="G230" i="9"/>
  <c r="E231" i="9"/>
  <c r="G231" i="9"/>
  <c r="E232" i="9"/>
  <c r="G232" i="9"/>
  <c r="E233" i="9"/>
  <c r="G233" i="9"/>
  <c r="E234" i="9"/>
  <c r="G234" i="9"/>
  <c r="E235" i="9"/>
  <c r="G235" i="9"/>
  <c r="E236" i="9"/>
  <c r="G236" i="9"/>
  <c r="E237" i="9"/>
  <c r="G237" i="9"/>
  <c r="E238" i="9"/>
  <c r="G238" i="9"/>
  <c r="E239" i="9"/>
  <c r="G239" i="9"/>
  <c r="E240" i="9"/>
  <c r="G240" i="9"/>
  <c r="E241" i="9"/>
  <c r="G241" i="9"/>
  <c r="E242" i="9"/>
  <c r="G242" i="9"/>
  <c r="E243" i="9"/>
  <c r="G243" i="9"/>
  <c r="E244" i="9"/>
  <c r="G244" i="9"/>
  <c r="E245" i="9"/>
  <c r="G245" i="9"/>
  <c r="E246" i="9"/>
  <c r="G246" i="9"/>
  <c r="E247" i="9"/>
  <c r="G247" i="9"/>
  <c r="E248" i="9"/>
  <c r="G248" i="9"/>
  <c r="E249" i="9"/>
  <c r="G249" i="9"/>
  <c r="E250" i="9"/>
  <c r="G250" i="9"/>
  <c r="E251" i="9"/>
  <c r="G251" i="9"/>
  <c r="E252" i="9"/>
  <c r="G252" i="9"/>
  <c r="E253" i="9"/>
  <c r="G253" i="9"/>
  <c r="E254" i="9"/>
  <c r="G254" i="9"/>
  <c r="E255" i="9"/>
  <c r="G255" i="9"/>
  <c r="E256" i="9"/>
  <c r="G256" i="9"/>
  <c r="E257" i="9"/>
  <c r="G257" i="9"/>
  <c r="E258" i="9"/>
  <c r="G258" i="9"/>
  <c r="E259" i="9"/>
  <c r="G259" i="9"/>
  <c r="E260" i="9"/>
  <c r="G260" i="9"/>
  <c r="E261" i="9"/>
  <c r="G261" i="9"/>
  <c r="E262" i="9"/>
  <c r="G262" i="9"/>
  <c r="E263" i="9"/>
  <c r="G263" i="9"/>
  <c r="E264" i="9"/>
  <c r="G264" i="9"/>
  <c r="E265" i="9"/>
  <c r="G265" i="9"/>
  <c r="E266" i="9"/>
  <c r="G266" i="9"/>
  <c r="E267" i="9"/>
  <c r="G267" i="9"/>
  <c r="E268" i="9"/>
  <c r="G268" i="9"/>
  <c r="E269" i="9"/>
  <c r="G269" i="9"/>
  <c r="E270" i="9"/>
  <c r="G270" i="9"/>
  <c r="E271" i="9"/>
  <c r="G271" i="9"/>
  <c r="E272" i="9"/>
  <c r="G272" i="9"/>
  <c r="E273" i="9"/>
  <c r="G273" i="9"/>
  <c r="E274" i="9"/>
  <c r="G274" i="9"/>
  <c r="E275" i="9"/>
  <c r="G275" i="9"/>
  <c r="E276" i="9"/>
  <c r="G276" i="9"/>
  <c r="E277" i="9"/>
  <c r="G277" i="9"/>
  <c r="E278" i="9"/>
  <c r="G278" i="9"/>
  <c r="E279" i="9"/>
  <c r="G279" i="9"/>
  <c r="E280" i="9"/>
  <c r="G280" i="9"/>
  <c r="E281" i="9"/>
  <c r="G281" i="9"/>
  <c r="E282" i="9"/>
  <c r="G282" i="9"/>
  <c r="E283" i="9"/>
  <c r="G283" i="9"/>
  <c r="E284" i="9"/>
  <c r="G284" i="9"/>
  <c r="E285" i="9"/>
  <c r="G285" i="9"/>
  <c r="E286" i="9"/>
  <c r="G286" i="9"/>
  <c r="E287" i="9"/>
  <c r="G287" i="9"/>
  <c r="E288" i="9"/>
  <c r="G288" i="9"/>
  <c r="E289" i="9"/>
  <c r="G289" i="9"/>
  <c r="E290" i="9"/>
  <c r="G290" i="9"/>
  <c r="E291" i="9"/>
  <c r="G291" i="9"/>
  <c r="E292" i="9"/>
  <c r="G292" i="9"/>
  <c r="E293" i="9"/>
  <c r="G293" i="9"/>
  <c r="E294" i="9"/>
  <c r="G294" i="9"/>
  <c r="E295" i="9"/>
  <c r="G295" i="9"/>
  <c r="E296" i="9"/>
  <c r="G296" i="9"/>
  <c r="E297" i="9"/>
  <c r="G297" i="9"/>
  <c r="E298" i="9"/>
  <c r="G298" i="9"/>
  <c r="E299" i="9"/>
  <c r="G299" i="9"/>
  <c r="E300" i="9"/>
  <c r="G300" i="9"/>
  <c r="E301" i="9"/>
  <c r="G301" i="9"/>
  <c r="E302" i="9"/>
  <c r="G302" i="9"/>
  <c r="E303" i="9"/>
  <c r="G303" i="9"/>
  <c r="E304" i="9"/>
  <c r="G304" i="9"/>
  <c r="E305" i="9"/>
  <c r="G305" i="9"/>
  <c r="E306" i="9"/>
  <c r="G306" i="9"/>
  <c r="E307" i="9"/>
  <c r="G307" i="9"/>
  <c r="E308" i="9"/>
  <c r="G308" i="9"/>
  <c r="E309" i="9"/>
  <c r="G309" i="9"/>
  <c r="E310" i="9"/>
  <c r="G310" i="9"/>
  <c r="E311" i="9"/>
  <c r="G311" i="9"/>
  <c r="E312" i="9"/>
  <c r="G312" i="9"/>
  <c r="E313" i="9"/>
  <c r="G313" i="9"/>
  <c r="E314" i="9"/>
  <c r="G314" i="9"/>
  <c r="E315" i="9"/>
  <c r="G315" i="9"/>
  <c r="E316" i="9"/>
  <c r="G316" i="9"/>
  <c r="E317" i="9"/>
  <c r="G317" i="9"/>
  <c r="E318" i="9"/>
  <c r="G318" i="9"/>
  <c r="E319" i="9"/>
  <c r="G319" i="9"/>
  <c r="E320" i="9"/>
  <c r="G320" i="9"/>
  <c r="E321" i="9"/>
  <c r="G321" i="9"/>
  <c r="E322" i="9"/>
  <c r="G322" i="9"/>
  <c r="E323" i="9"/>
  <c r="G323" i="9"/>
  <c r="E324" i="9"/>
  <c r="G324" i="9"/>
  <c r="E325" i="9"/>
  <c r="G325" i="9"/>
  <c r="E326" i="9"/>
  <c r="G326" i="9"/>
  <c r="E327" i="9"/>
  <c r="G327" i="9"/>
  <c r="E328" i="9"/>
  <c r="G328" i="9"/>
  <c r="E329" i="9"/>
  <c r="G329" i="9"/>
  <c r="E330" i="9"/>
  <c r="G330" i="9"/>
  <c r="E331" i="9"/>
  <c r="G331" i="9"/>
  <c r="E332" i="9"/>
  <c r="G332" i="9"/>
  <c r="E333" i="9"/>
  <c r="G333" i="9"/>
  <c r="E334" i="9"/>
  <c r="G334" i="9"/>
  <c r="E335" i="9"/>
  <c r="G335" i="9"/>
  <c r="E336" i="9"/>
  <c r="G336" i="9"/>
  <c r="E337" i="9"/>
  <c r="G337" i="9"/>
  <c r="E338" i="9"/>
  <c r="G338" i="9"/>
  <c r="E339" i="9"/>
  <c r="G339" i="9"/>
  <c r="E340" i="9"/>
  <c r="G340" i="9"/>
  <c r="E341" i="9"/>
  <c r="G341" i="9"/>
  <c r="E342" i="9"/>
  <c r="G342" i="9"/>
  <c r="E343" i="9"/>
  <c r="G343" i="9"/>
  <c r="E344" i="9"/>
  <c r="G344" i="9"/>
  <c r="E345" i="9"/>
  <c r="G345" i="9"/>
  <c r="E346" i="9"/>
  <c r="G346" i="9"/>
  <c r="E347" i="9"/>
  <c r="G347" i="9"/>
  <c r="E348" i="9"/>
  <c r="G348" i="9"/>
  <c r="E349" i="9"/>
  <c r="G349" i="9"/>
  <c r="E350" i="9"/>
  <c r="G350" i="9"/>
  <c r="E351" i="9"/>
  <c r="G351" i="9"/>
  <c r="E352" i="9"/>
  <c r="G352" i="9"/>
  <c r="E353" i="9"/>
  <c r="G353" i="9"/>
  <c r="E354" i="9"/>
  <c r="G354" i="9"/>
  <c r="E355" i="9"/>
  <c r="G355" i="9"/>
  <c r="E356" i="9"/>
  <c r="G356" i="9"/>
  <c r="E357" i="9"/>
  <c r="G357" i="9"/>
  <c r="E358" i="9"/>
  <c r="G358" i="9"/>
  <c r="E359" i="9"/>
  <c r="G359" i="9"/>
  <c r="E360" i="9"/>
  <c r="G360" i="9"/>
  <c r="E361" i="9"/>
  <c r="G361" i="9"/>
  <c r="E362" i="9"/>
  <c r="G362" i="9"/>
  <c r="E363" i="9"/>
  <c r="G363" i="9"/>
  <c r="E364" i="9"/>
  <c r="G364" i="9"/>
  <c r="E365" i="9"/>
  <c r="G365" i="9"/>
  <c r="E366" i="9"/>
  <c r="G366" i="9"/>
  <c r="E367" i="9"/>
  <c r="G367" i="9"/>
  <c r="E368" i="9"/>
  <c r="G368" i="9"/>
  <c r="E369" i="9"/>
  <c r="G369" i="9"/>
  <c r="E370" i="9"/>
  <c r="G370" i="9"/>
  <c r="E371" i="9"/>
  <c r="G371" i="9"/>
  <c r="E372" i="9"/>
  <c r="G372" i="9"/>
  <c r="E373" i="9"/>
  <c r="G373" i="9"/>
  <c r="E374" i="9"/>
  <c r="G374" i="9"/>
  <c r="E375" i="9"/>
  <c r="G375" i="9"/>
  <c r="E376" i="9"/>
  <c r="G376" i="9"/>
  <c r="E377" i="9"/>
  <c r="G377" i="9"/>
  <c r="E378" i="9"/>
  <c r="G378" i="9"/>
  <c r="E379" i="9"/>
  <c r="G379" i="9"/>
  <c r="E380" i="9"/>
  <c r="G380" i="9"/>
  <c r="E381" i="9"/>
  <c r="G381" i="9"/>
  <c r="E382" i="9"/>
  <c r="G382" i="9"/>
  <c r="E383" i="9"/>
  <c r="G383" i="9"/>
  <c r="E384" i="9"/>
  <c r="G384" i="9"/>
  <c r="E385" i="9"/>
  <c r="G385" i="9"/>
  <c r="E386" i="9"/>
  <c r="G386" i="9"/>
  <c r="E387" i="9"/>
  <c r="G387" i="9"/>
  <c r="E388" i="9"/>
  <c r="G388" i="9"/>
  <c r="E389" i="9"/>
  <c r="G389" i="9"/>
  <c r="E390" i="9"/>
  <c r="G390" i="9"/>
  <c r="E391" i="9"/>
  <c r="G391" i="9"/>
  <c r="E392" i="9"/>
  <c r="G392" i="9"/>
  <c r="E393" i="9"/>
  <c r="G393" i="9"/>
  <c r="E394" i="9"/>
  <c r="G394" i="9"/>
  <c r="E395" i="9"/>
  <c r="G395" i="9"/>
  <c r="E396" i="9"/>
  <c r="G396" i="9"/>
  <c r="E397" i="9"/>
  <c r="G397" i="9"/>
  <c r="E398" i="9"/>
  <c r="G398" i="9"/>
  <c r="E399" i="9"/>
  <c r="G399" i="9"/>
  <c r="E400" i="9"/>
  <c r="G400" i="9"/>
  <c r="E401" i="9"/>
  <c r="G401" i="9"/>
  <c r="E402" i="9"/>
  <c r="G402" i="9"/>
  <c r="E403" i="9"/>
  <c r="G403" i="9"/>
  <c r="E404" i="9"/>
  <c r="G404" i="9"/>
  <c r="E405" i="9"/>
  <c r="G405" i="9"/>
  <c r="E406" i="9"/>
  <c r="G406" i="9"/>
  <c r="E407" i="9"/>
  <c r="G407" i="9"/>
  <c r="E408" i="9"/>
  <c r="G408" i="9"/>
  <c r="E409" i="9"/>
  <c r="G409" i="9"/>
  <c r="E410" i="9"/>
  <c r="G410" i="9"/>
  <c r="E411" i="9"/>
  <c r="G411" i="9"/>
  <c r="E412" i="9"/>
  <c r="G412" i="9"/>
  <c r="E413" i="9"/>
  <c r="G413" i="9"/>
  <c r="E414" i="9"/>
  <c r="G414" i="9"/>
  <c r="E415" i="9"/>
  <c r="G415" i="9"/>
  <c r="E416" i="9"/>
  <c r="G416" i="9"/>
  <c r="E417" i="9"/>
  <c r="G417" i="9"/>
  <c r="E418" i="9"/>
  <c r="G418" i="9"/>
  <c r="E419" i="9"/>
  <c r="G419" i="9"/>
  <c r="E420" i="9"/>
  <c r="G420" i="9"/>
  <c r="E421" i="9"/>
  <c r="G421" i="9"/>
  <c r="E422" i="9"/>
  <c r="G422" i="9"/>
  <c r="E423" i="9"/>
  <c r="G423" i="9"/>
  <c r="E424" i="9"/>
  <c r="G424" i="9"/>
  <c r="E425" i="9"/>
  <c r="G425" i="9"/>
  <c r="E426" i="9"/>
  <c r="G426" i="9"/>
  <c r="E427" i="9"/>
  <c r="G427" i="9"/>
  <c r="E428" i="9"/>
  <c r="G428" i="9"/>
  <c r="E429" i="9"/>
  <c r="G429" i="9"/>
  <c r="E430" i="9"/>
  <c r="G430" i="9"/>
  <c r="E431" i="9"/>
  <c r="G431" i="9"/>
  <c r="E432" i="9"/>
  <c r="G432" i="9"/>
  <c r="E433" i="9"/>
  <c r="G433" i="9"/>
  <c r="E434" i="9"/>
  <c r="G434" i="9"/>
  <c r="E435" i="9"/>
  <c r="G435" i="9"/>
  <c r="E436" i="9"/>
  <c r="G436" i="9"/>
  <c r="E437" i="9"/>
  <c r="G437" i="9"/>
  <c r="E438" i="9"/>
  <c r="G438" i="9"/>
  <c r="E439" i="9"/>
  <c r="G439" i="9"/>
  <c r="E440" i="9"/>
  <c r="G440" i="9"/>
  <c r="E441" i="9"/>
  <c r="G441" i="9"/>
  <c r="E442" i="9"/>
  <c r="G442" i="9"/>
  <c r="E443" i="9"/>
  <c r="G443" i="9"/>
  <c r="E444" i="9"/>
  <c r="G444" i="9"/>
  <c r="E445" i="9"/>
  <c r="G445" i="9"/>
  <c r="E446" i="9"/>
  <c r="G446" i="9"/>
  <c r="E447" i="9"/>
  <c r="G447" i="9"/>
  <c r="E448" i="9"/>
  <c r="G448" i="9"/>
  <c r="E449" i="9"/>
  <c r="G449" i="9"/>
  <c r="E450" i="9"/>
  <c r="G450" i="9"/>
  <c r="E451" i="9"/>
  <c r="G451" i="9"/>
  <c r="E452" i="9"/>
  <c r="G452" i="9"/>
  <c r="E453" i="9"/>
  <c r="G453" i="9"/>
  <c r="E454" i="9"/>
  <c r="G454" i="9"/>
  <c r="E455" i="9"/>
  <c r="G455" i="9"/>
  <c r="E456" i="9"/>
  <c r="G456" i="9"/>
  <c r="E457" i="9"/>
  <c r="G457" i="9"/>
  <c r="E458" i="9"/>
  <c r="G458" i="9"/>
  <c r="E459" i="9"/>
  <c r="G459" i="9"/>
  <c r="E460" i="9"/>
  <c r="G460" i="9"/>
  <c r="E461" i="9"/>
  <c r="G461" i="9"/>
  <c r="E462" i="9"/>
  <c r="G462" i="9"/>
  <c r="E463" i="9"/>
  <c r="G463" i="9"/>
  <c r="E464" i="9"/>
  <c r="G464" i="9"/>
  <c r="E465" i="9"/>
  <c r="G465" i="9"/>
  <c r="E466" i="9"/>
  <c r="G466" i="9"/>
  <c r="E467" i="9"/>
  <c r="G467" i="9"/>
  <c r="E468" i="9"/>
  <c r="G468" i="9"/>
  <c r="E469" i="9"/>
  <c r="G469" i="9"/>
  <c r="E470" i="9"/>
  <c r="G470" i="9"/>
  <c r="E471" i="9"/>
  <c r="G471" i="9"/>
  <c r="E472" i="9"/>
  <c r="G472" i="9"/>
  <c r="E473" i="9"/>
  <c r="G473" i="9"/>
  <c r="E474" i="9"/>
  <c r="G474" i="9"/>
  <c r="E475" i="9"/>
  <c r="G475" i="9"/>
  <c r="E476" i="9"/>
  <c r="G476" i="9"/>
  <c r="E477" i="9"/>
  <c r="G477" i="9"/>
  <c r="E478" i="9"/>
  <c r="G478" i="9"/>
  <c r="E479" i="9"/>
  <c r="G479" i="9"/>
  <c r="E480" i="9"/>
  <c r="G480" i="9"/>
  <c r="E481" i="9"/>
  <c r="G481" i="9"/>
  <c r="E482" i="9"/>
  <c r="G482" i="9"/>
  <c r="E483" i="9"/>
  <c r="G483" i="9"/>
  <c r="E484" i="9"/>
  <c r="G484" i="9"/>
  <c r="E485" i="9"/>
  <c r="G485" i="9"/>
  <c r="E486" i="9"/>
  <c r="G486" i="9"/>
  <c r="E487" i="9"/>
  <c r="G487" i="9"/>
  <c r="E488" i="9"/>
  <c r="G488" i="9"/>
  <c r="E489" i="9"/>
  <c r="G489" i="9"/>
  <c r="E490" i="9"/>
  <c r="G490" i="9"/>
  <c r="E491" i="9"/>
  <c r="G491" i="9"/>
  <c r="E492" i="9"/>
  <c r="G492" i="9"/>
  <c r="E493" i="9"/>
  <c r="G493" i="9"/>
  <c r="E494" i="9"/>
  <c r="G494" i="9"/>
  <c r="E495" i="9"/>
  <c r="G495" i="9"/>
  <c r="E496" i="9"/>
  <c r="G496" i="9"/>
  <c r="E497" i="9"/>
  <c r="G497" i="9"/>
  <c r="E498" i="9"/>
  <c r="G498" i="9"/>
  <c r="E499" i="9"/>
  <c r="G499" i="9"/>
  <c r="E500" i="9"/>
  <c r="G500" i="9"/>
  <c r="E501" i="9"/>
  <c r="G501" i="9"/>
  <c r="E502" i="9"/>
  <c r="G502" i="9"/>
  <c r="E503" i="9"/>
  <c r="G503" i="9"/>
  <c r="E504" i="9"/>
  <c r="G504" i="9"/>
  <c r="E505" i="9"/>
  <c r="G505" i="9"/>
  <c r="E506" i="9"/>
  <c r="G506" i="9"/>
  <c r="E507" i="9"/>
  <c r="G507" i="9"/>
  <c r="E508" i="9"/>
  <c r="G508" i="9"/>
  <c r="E509" i="9"/>
  <c r="G509" i="9"/>
  <c r="E510" i="9"/>
  <c r="G510" i="9"/>
  <c r="E511" i="9"/>
  <c r="G511" i="9"/>
  <c r="E512" i="9"/>
  <c r="G512" i="9"/>
  <c r="E513" i="9"/>
  <c r="G513" i="9"/>
  <c r="E514" i="9"/>
  <c r="G514" i="9"/>
  <c r="E515" i="9"/>
  <c r="G515" i="9"/>
  <c r="E516" i="9"/>
  <c r="G516" i="9"/>
  <c r="E517" i="9"/>
  <c r="G517" i="9"/>
  <c r="E518" i="9"/>
  <c r="G518" i="9"/>
  <c r="E519" i="9"/>
  <c r="G519" i="9"/>
  <c r="E520" i="9"/>
  <c r="G520" i="9"/>
  <c r="E521" i="9"/>
  <c r="G521" i="9"/>
  <c r="E522" i="9"/>
  <c r="G522" i="9"/>
  <c r="E523" i="9"/>
  <c r="G523" i="9"/>
  <c r="E524" i="9"/>
  <c r="G524" i="9"/>
  <c r="E525" i="9"/>
  <c r="G525" i="9"/>
  <c r="E526" i="9"/>
  <c r="G526" i="9"/>
  <c r="E527" i="9"/>
  <c r="G527" i="9"/>
  <c r="E528" i="9"/>
  <c r="G528" i="9"/>
  <c r="E529" i="9"/>
  <c r="G529" i="9"/>
  <c r="E530" i="9"/>
  <c r="G530" i="9"/>
  <c r="E531" i="9"/>
  <c r="G531" i="9"/>
  <c r="E532" i="9"/>
  <c r="G532" i="9"/>
  <c r="E533" i="9"/>
  <c r="G533" i="9"/>
  <c r="E534" i="9"/>
  <c r="G534" i="9"/>
  <c r="E535" i="9"/>
  <c r="G535" i="9"/>
  <c r="E536" i="9"/>
  <c r="G536" i="9"/>
  <c r="E537" i="9"/>
  <c r="G537" i="9"/>
  <c r="E538" i="9"/>
  <c r="G538" i="9"/>
  <c r="E539" i="9"/>
  <c r="G539" i="9"/>
  <c r="E540" i="9"/>
  <c r="G540" i="9"/>
  <c r="E541" i="9"/>
  <c r="G541" i="9"/>
  <c r="E542" i="9"/>
  <c r="G542" i="9"/>
  <c r="E543" i="9"/>
  <c r="G543" i="9"/>
  <c r="E544" i="9"/>
  <c r="G544" i="9"/>
  <c r="E545" i="9"/>
  <c r="G545" i="9"/>
  <c r="E546" i="9"/>
  <c r="G546" i="9"/>
  <c r="E547" i="9"/>
  <c r="G547" i="9"/>
  <c r="E548" i="9"/>
  <c r="G548" i="9"/>
  <c r="E549" i="9"/>
  <c r="G549" i="9"/>
  <c r="E550" i="9"/>
  <c r="G550" i="9"/>
  <c r="E551" i="9"/>
  <c r="G551" i="9"/>
  <c r="E552" i="9"/>
  <c r="G552" i="9"/>
  <c r="E553" i="9"/>
  <c r="G553" i="9"/>
  <c r="E554" i="9"/>
  <c r="G554" i="9"/>
  <c r="E555" i="9"/>
  <c r="G555" i="9"/>
  <c r="E556" i="9"/>
  <c r="G556" i="9"/>
  <c r="E557" i="9"/>
  <c r="G557" i="9"/>
  <c r="E558" i="9"/>
  <c r="G558" i="9"/>
  <c r="E559" i="9"/>
  <c r="G559" i="9"/>
  <c r="E560" i="9"/>
  <c r="G560" i="9"/>
  <c r="E561" i="9"/>
  <c r="G561" i="9"/>
  <c r="E562" i="9"/>
  <c r="G562" i="9"/>
  <c r="E563" i="9"/>
  <c r="G563" i="9"/>
  <c r="E564" i="9"/>
  <c r="G564" i="9"/>
  <c r="E565" i="9"/>
  <c r="G565" i="9"/>
  <c r="E566" i="9"/>
  <c r="G566" i="9"/>
  <c r="E567" i="9"/>
  <c r="G567" i="9"/>
  <c r="E568" i="9"/>
  <c r="G568" i="9"/>
  <c r="E569" i="9"/>
  <c r="G569" i="9"/>
  <c r="E570" i="9"/>
  <c r="G570" i="9"/>
  <c r="E571" i="9"/>
  <c r="G571" i="9"/>
  <c r="E572" i="9"/>
  <c r="G572" i="9"/>
  <c r="E573" i="9"/>
  <c r="G573" i="9"/>
  <c r="E574" i="9"/>
  <c r="G574" i="9"/>
  <c r="E575" i="9"/>
  <c r="G575" i="9"/>
  <c r="E576" i="9"/>
  <c r="G576" i="9"/>
  <c r="E577" i="9"/>
  <c r="G577" i="9"/>
  <c r="E578" i="9"/>
  <c r="G578" i="9"/>
  <c r="E579" i="9"/>
  <c r="G579" i="9"/>
  <c r="E580" i="9"/>
  <c r="G580" i="9"/>
  <c r="E581" i="9"/>
  <c r="G581" i="9"/>
  <c r="E582" i="9"/>
  <c r="G582" i="9"/>
  <c r="E583" i="9"/>
  <c r="G583" i="9"/>
  <c r="E584" i="9"/>
  <c r="G584" i="9"/>
  <c r="E585" i="9"/>
  <c r="G585" i="9"/>
  <c r="E586" i="9"/>
  <c r="G586" i="9"/>
  <c r="E587" i="9"/>
  <c r="G587" i="9"/>
  <c r="E588" i="9"/>
  <c r="G588" i="9"/>
  <c r="E589" i="9"/>
  <c r="G589" i="9"/>
  <c r="E590" i="9"/>
  <c r="G590" i="9"/>
  <c r="E591" i="9"/>
  <c r="G591" i="9"/>
  <c r="E592" i="9"/>
  <c r="G592" i="9"/>
  <c r="E593" i="9"/>
  <c r="G593" i="9"/>
  <c r="E594" i="9"/>
  <c r="G594" i="9"/>
  <c r="E595" i="9"/>
  <c r="G595" i="9"/>
  <c r="E596" i="9"/>
  <c r="G596" i="9"/>
  <c r="E597" i="9"/>
  <c r="G597" i="9"/>
  <c r="E598" i="9"/>
  <c r="G598" i="9"/>
  <c r="E599" i="9"/>
  <c r="G599" i="9"/>
  <c r="E600" i="9"/>
  <c r="G600" i="9"/>
  <c r="E601" i="9"/>
  <c r="G601" i="9"/>
  <c r="E602" i="9"/>
  <c r="G602" i="9"/>
  <c r="E603" i="9"/>
  <c r="G603" i="9"/>
  <c r="E604" i="9"/>
  <c r="G604" i="9"/>
  <c r="E605" i="9"/>
  <c r="G605" i="9"/>
  <c r="E606" i="9"/>
  <c r="G606" i="9"/>
  <c r="E607" i="9"/>
  <c r="G607" i="9"/>
  <c r="E608" i="9"/>
  <c r="G608" i="9"/>
  <c r="E609" i="9"/>
  <c r="G609" i="9"/>
  <c r="E610" i="9"/>
  <c r="G610" i="9"/>
  <c r="E611" i="9"/>
  <c r="G611" i="9"/>
  <c r="E612" i="9"/>
  <c r="G612" i="9"/>
  <c r="E613" i="9"/>
  <c r="G613" i="9"/>
  <c r="E614" i="9"/>
  <c r="G614" i="9"/>
  <c r="E615" i="9"/>
  <c r="G615" i="9"/>
  <c r="E616" i="9"/>
  <c r="G616" i="9"/>
  <c r="E617" i="9"/>
  <c r="G617" i="9"/>
  <c r="E618" i="9"/>
  <c r="G618" i="9"/>
  <c r="E619" i="9"/>
  <c r="G619" i="9"/>
  <c r="E620" i="9"/>
  <c r="G620" i="9"/>
  <c r="E621" i="9"/>
  <c r="G621" i="9"/>
  <c r="E622" i="9"/>
  <c r="G622" i="9"/>
  <c r="E623" i="9"/>
  <c r="G623" i="9"/>
  <c r="E624" i="9"/>
  <c r="G624" i="9"/>
  <c r="E625" i="9"/>
  <c r="G625" i="9"/>
  <c r="E626" i="9"/>
  <c r="G626" i="9"/>
  <c r="E627" i="9"/>
  <c r="G627" i="9"/>
  <c r="E628" i="9"/>
  <c r="G628" i="9"/>
  <c r="E629" i="9"/>
  <c r="G629" i="9"/>
  <c r="E630" i="9"/>
  <c r="G630" i="9"/>
  <c r="E631" i="9"/>
  <c r="G631" i="9"/>
  <c r="E632" i="9"/>
  <c r="G632" i="9"/>
  <c r="E633" i="9"/>
  <c r="G633" i="9"/>
  <c r="E634" i="9"/>
  <c r="G634" i="9"/>
  <c r="E635" i="9"/>
  <c r="G635" i="9"/>
  <c r="E636" i="9"/>
  <c r="G636" i="9"/>
  <c r="E637" i="9"/>
  <c r="G637" i="9"/>
  <c r="E638" i="9"/>
  <c r="G638" i="9"/>
  <c r="E639" i="9"/>
  <c r="G639" i="9"/>
  <c r="E640" i="9"/>
  <c r="G640" i="9"/>
  <c r="E641" i="9"/>
  <c r="G641" i="9"/>
  <c r="E642" i="9"/>
  <c r="G642" i="9"/>
  <c r="E643" i="9"/>
  <c r="G643" i="9"/>
  <c r="E644" i="9"/>
  <c r="G644" i="9"/>
  <c r="E645" i="9"/>
  <c r="G645" i="9"/>
  <c r="E646" i="9"/>
  <c r="G646" i="9"/>
  <c r="E647" i="9"/>
  <c r="G647" i="9"/>
  <c r="E648" i="9"/>
  <c r="G648" i="9"/>
  <c r="E649" i="9"/>
  <c r="G649" i="9"/>
  <c r="E650" i="9"/>
  <c r="G650" i="9"/>
  <c r="E651" i="9"/>
  <c r="G651" i="9"/>
  <c r="E652" i="9"/>
  <c r="G652" i="9"/>
  <c r="E653" i="9"/>
  <c r="G653" i="9"/>
  <c r="E654" i="9"/>
  <c r="G654" i="9"/>
  <c r="E655" i="9"/>
  <c r="G655" i="9"/>
  <c r="E656" i="9"/>
  <c r="G656" i="9"/>
  <c r="E657" i="9"/>
  <c r="G657" i="9"/>
  <c r="E658" i="9"/>
  <c r="G658" i="9"/>
  <c r="E659" i="9"/>
  <c r="G659" i="9"/>
  <c r="E660" i="9"/>
  <c r="G660" i="9"/>
  <c r="E661" i="9"/>
  <c r="G661" i="9"/>
  <c r="E662" i="9"/>
  <c r="G662" i="9"/>
  <c r="E663" i="9"/>
  <c r="G663" i="9"/>
  <c r="E664" i="9"/>
  <c r="G664" i="9"/>
  <c r="E665" i="9"/>
  <c r="G665" i="9"/>
  <c r="E666" i="9"/>
  <c r="G666" i="9"/>
  <c r="E667" i="9"/>
  <c r="G667" i="9"/>
  <c r="E668" i="9"/>
  <c r="G668" i="9"/>
  <c r="E669" i="9"/>
  <c r="G669" i="9"/>
  <c r="E670" i="9"/>
  <c r="G670" i="9"/>
  <c r="E671" i="9"/>
  <c r="G671" i="9"/>
  <c r="E672" i="9"/>
  <c r="G672" i="9"/>
  <c r="E673" i="9"/>
  <c r="G673" i="9"/>
  <c r="E674" i="9"/>
  <c r="G674" i="9"/>
  <c r="E675" i="9"/>
  <c r="G675" i="9"/>
  <c r="E676" i="9"/>
  <c r="G676" i="9"/>
  <c r="E677" i="9"/>
  <c r="G677" i="9"/>
  <c r="E678" i="9"/>
  <c r="G678" i="9"/>
  <c r="E679" i="9"/>
  <c r="G679" i="9"/>
  <c r="E680" i="9"/>
  <c r="G680" i="9"/>
  <c r="E681" i="9"/>
  <c r="G681" i="9"/>
  <c r="E682" i="9"/>
  <c r="G682" i="9"/>
  <c r="E683" i="9"/>
  <c r="G683" i="9"/>
  <c r="E684" i="9"/>
  <c r="G684" i="9"/>
  <c r="E685" i="9"/>
  <c r="G685" i="9"/>
  <c r="E686" i="9"/>
  <c r="G686" i="9"/>
  <c r="E687" i="9"/>
  <c r="G687" i="9"/>
  <c r="E688" i="9"/>
  <c r="G688" i="9"/>
  <c r="E689" i="9"/>
  <c r="G689" i="9"/>
  <c r="E690" i="9"/>
  <c r="G690" i="9"/>
  <c r="E691" i="9"/>
  <c r="G691" i="9"/>
  <c r="E692" i="9"/>
  <c r="G692" i="9"/>
  <c r="E693" i="9"/>
  <c r="G693" i="9"/>
  <c r="E694" i="9"/>
  <c r="G694" i="9"/>
  <c r="E695" i="9"/>
  <c r="G695" i="9"/>
  <c r="E696" i="9"/>
  <c r="G696" i="9"/>
  <c r="E697" i="9"/>
  <c r="G697" i="9"/>
  <c r="E698" i="9"/>
  <c r="G698" i="9"/>
  <c r="E699" i="9"/>
  <c r="G699" i="9"/>
  <c r="E700" i="9"/>
  <c r="G700" i="9"/>
  <c r="E701" i="9"/>
  <c r="G701" i="9"/>
  <c r="E702" i="9"/>
  <c r="G702" i="9"/>
  <c r="E703" i="9"/>
  <c r="G703" i="9"/>
  <c r="E704" i="9"/>
  <c r="G704" i="9"/>
  <c r="E705" i="9"/>
  <c r="G705" i="9"/>
  <c r="E706" i="9"/>
  <c r="G706" i="9"/>
  <c r="E707" i="9"/>
  <c r="G707" i="9"/>
  <c r="E708" i="9"/>
  <c r="G708" i="9"/>
  <c r="E709" i="9"/>
  <c r="G709" i="9"/>
  <c r="E710" i="9"/>
  <c r="G710" i="9"/>
  <c r="E711" i="9"/>
  <c r="G711" i="9"/>
  <c r="E712" i="9"/>
  <c r="G712" i="9"/>
  <c r="E713" i="9"/>
  <c r="G713" i="9"/>
  <c r="E714" i="9"/>
  <c r="G714" i="9"/>
  <c r="E715" i="9"/>
  <c r="G715" i="9"/>
  <c r="E716" i="9"/>
  <c r="G716" i="9"/>
  <c r="E717" i="9"/>
  <c r="G717" i="9"/>
  <c r="E718" i="9"/>
  <c r="G718" i="9"/>
  <c r="E719" i="9"/>
  <c r="G719" i="9"/>
  <c r="E720" i="9"/>
  <c r="G720" i="9"/>
  <c r="E721" i="9"/>
  <c r="G721" i="9"/>
  <c r="E722" i="9"/>
  <c r="G722" i="9"/>
  <c r="E723" i="9"/>
  <c r="G723" i="9"/>
  <c r="E724" i="9"/>
  <c r="G724" i="9"/>
  <c r="E725" i="9"/>
  <c r="G725" i="9"/>
  <c r="E726" i="9"/>
  <c r="G726" i="9"/>
  <c r="E727" i="9"/>
  <c r="G727" i="9"/>
  <c r="E728" i="9"/>
  <c r="G728" i="9"/>
  <c r="E729" i="9"/>
  <c r="G729" i="9"/>
  <c r="E730" i="9"/>
  <c r="G730" i="9"/>
  <c r="E731" i="9"/>
  <c r="G731" i="9"/>
  <c r="E732" i="9"/>
  <c r="G732" i="9"/>
  <c r="E733" i="9"/>
  <c r="G733" i="9"/>
  <c r="E734" i="9"/>
  <c r="G734" i="9"/>
  <c r="E735" i="9"/>
  <c r="G735" i="9"/>
  <c r="E736" i="9"/>
  <c r="G736" i="9"/>
  <c r="E737" i="9"/>
  <c r="G737" i="9"/>
  <c r="E738" i="9"/>
  <c r="G738" i="9"/>
  <c r="E739" i="9"/>
  <c r="G739" i="9"/>
  <c r="E740" i="9"/>
  <c r="G740" i="9"/>
  <c r="E741" i="9"/>
  <c r="G741" i="9"/>
  <c r="E742" i="9"/>
  <c r="G742" i="9"/>
  <c r="E743" i="9"/>
  <c r="G743" i="9"/>
  <c r="E744" i="9"/>
  <c r="G744" i="9"/>
  <c r="E745" i="9"/>
  <c r="G745" i="9"/>
  <c r="E746" i="9"/>
  <c r="G746" i="9"/>
  <c r="E747" i="9"/>
  <c r="G747" i="9"/>
  <c r="E748" i="9"/>
  <c r="G748" i="9"/>
  <c r="E749" i="9"/>
  <c r="G749" i="9"/>
  <c r="E750" i="9"/>
  <c r="G750" i="9"/>
  <c r="E751" i="9"/>
  <c r="G751" i="9"/>
  <c r="E752" i="9"/>
  <c r="G752" i="9"/>
  <c r="E753" i="9"/>
  <c r="G753" i="9"/>
  <c r="E754" i="9"/>
  <c r="G754" i="9"/>
  <c r="E755" i="9"/>
  <c r="G755" i="9"/>
  <c r="E756" i="9"/>
  <c r="G756" i="9"/>
  <c r="E757" i="9"/>
  <c r="G757" i="9"/>
  <c r="E758" i="9"/>
  <c r="G758" i="9"/>
  <c r="E759" i="9"/>
  <c r="G759" i="9"/>
  <c r="E760" i="9"/>
  <c r="G760" i="9"/>
  <c r="E761" i="9"/>
  <c r="G761" i="9"/>
  <c r="E762" i="9"/>
  <c r="G762" i="9"/>
  <c r="E763" i="9"/>
  <c r="G763" i="9"/>
  <c r="E764" i="9"/>
  <c r="G764" i="9"/>
  <c r="E765" i="9"/>
  <c r="G765" i="9"/>
  <c r="E766" i="9"/>
  <c r="G766" i="9"/>
  <c r="E767" i="9"/>
  <c r="G767" i="9"/>
  <c r="E768" i="9"/>
  <c r="G768" i="9"/>
  <c r="E769" i="9"/>
  <c r="G769" i="9"/>
  <c r="E770" i="9"/>
  <c r="G770" i="9"/>
  <c r="E771" i="9"/>
  <c r="G771" i="9"/>
  <c r="E772" i="9"/>
  <c r="G772" i="9"/>
  <c r="E773" i="9"/>
  <c r="G773" i="9"/>
  <c r="E774" i="9"/>
  <c r="G774" i="9"/>
  <c r="E775" i="9"/>
  <c r="G775" i="9"/>
  <c r="E776" i="9"/>
  <c r="G776" i="9"/>
  <c r="E777" i="9"/>
  <c r="G777" i="9"/>
  <c r="E778" i="9"/>
  <c r="G778" i="9"/>
  <c r="E779" i="9"/>
  <c r="G779" i="9"/>
  <c r="E780" i="9"/>
  <c r="G780" i="9"/>
  <c r="E781" i="9"/>
  <c r="G781" i="9"/>
  <c r="E782" i="9"/>
  <c r="G782" i="9"/>
  <c r="E783" i="9"/>
  <c r="G783" i="9"/>
  <c r="E784" i="9"/>
  <c r="G784" i="9"/>
  <c r="E785" i="9"/>
  <c r="G785" i="9"/>
  <c r="E786" i="9"/>
  <c r="G786" i="9"/>
  <c r="E787" i="9"/>
  <c r="G787" i="9"/>
  <c r="E788" i="9"/>
  <c r="G788" i="9"/>
  <c r="E789" i="9"/>
  <c r="G789" i="9"/>
  <c r="E790" i="9"/>
  <c r="G790" i="9"/>
  <c r="E791" i="9"/>
  <c r="G791" i="9"/>
  <c r="E792" i="9"/>
  <c r="G792" i="9"/>
  <c r="E793" i="9"/>
  <c r="G793" i="9"/>
  <c r="E794" i="9"/>
  <c r="G794" i="9"/>
  <c r="E795" i="9"/>
  <c r="G795" i="9"/>
  <c r="E796" i="9"/>
  <c r="G796" i="9"/>
  <c r="E797" i="9"/>
  <c r="G797" i="9"/>
  <c r="E798" i="9"/>
  <c r="G798" i="9"/>
  <c r="E799" i="9"/>
  <c r="G799" i="9"/>
  <c r="E800" i="9"/>
  <c r="G800" i="9"/>
  <c r="E801" i="9"/>
  <c r="G801" i="9"/>
  <c r="E802" i="9"/>
  <c r="G802" i="9"/>
  <c r="E803" i="9"/>
  <c r="G803" i="9"/>
  <c r="E804" i="9"/>
  <c r="G804" i="9"/>
  <c r="E805" i="9"/>
  <c r="G805" i="9"/>
  <c r="E806" i="9"/>
  <c r="G806" i="9"/>
  <c r="E807" i="9"/>
  <c r="G807" i="9"/>
  <c r="E808" i="9"/>
  <c r="G808" i="9"/>
  <c r="E809" i="9"/>
  <c r="G809" i="9"/>
  <c r="E810" i="9"/>
  <c r="G810" i="9"/>
  <c r="E811" i="9"/>
  <c r="G811" i="9"/>
  <c r="E812" i="9"/>
  <c r="G812" i="9"/>
  <c r="E813" i="9"/>
  <c r="G813" i="9"/>
  <c r="E814" i="9"/>
  <c r="G814" i="9"/>
  <c r="E815" i="9"/>
  <c r="G815" i="9"/>
  <c r="E816" i="9"/>
  <c r="G816" i="9"/>
  <c r="E817" i="9"/>
  <c r="G817" i="9"/>
  <c r="E818" i="9"/>
  <c r="G818" i="9"/>
  <c r="E819" i="9"/>
  <c r="G819" i="9"/>
  <c r="E820" i="9"/>
  <c r="G820" i="9"/>
  <c r="E821" i="9"/>
  <c r="G821" i="9"/>
  <c r="E822" i="9"/>
  <c r="G822" i="9"/>
  <c r="E823" i="9"/>
  <c r="G823" i="9"/>
  <c r="E824" i="9"/>
  <c r="G824" i="9"/>
  <c r="E825" i="9"/>
  <c r="G825" i="9"/>
  <c r="E826" i="9"/>
  <c r="G826" i="9"/>
  <c r="E827" i="9"/>
  <c r="G827" i="9"/>
  <c r="E828" i="9"/>
  <c r="G828" i="9"/>
  <c r="E829" i="9"/>
  <c r="G829" i="9"/>
  <c r="E830" i="9"/>
  <c r="G830" i="9"/>
  <c r="E831" i="9"/>
  <c r="G831" i="9"/>
  <c r="E832" i="9"/>
  <c r="G832" i="9"/>
  <c r="E833" i="9"/>
  <c r="G833" i="9"/>
  <c r="E834" i="9"/>
  <c r="G834" i="9"/>
  <c r="E835" i="9"/>
  <c r="G835" i="9"/>
  <c r="E836" i="9"/>
  <c r="G836" i="9"/>
  <c r="E837" i="9"/>
  <c r="G837" i="9"/>
  <c r="E838" i="9"/>
  <c r="G838" i="9"/>
  <c r="E839" i="9"/>
  <c r="G839" i="9"/>
  <c r="E840" i="9"/>
  <c r="G840" i="9"/>
  <c r="E841" i="9"/>
  <c r="G841" i="9"/>
  <c r="E842" i="9"/>
  <c r="G842" i="9"/>
  <c r="E843" i="9"/>
  <c r="G843" i="9"/>
  <c r="E844" i="9"/>
  <c r="G844" i="9"/>
  <c r="E845" i="9"/>
  <c r="G845" i="9"/>
  <c r="E846" i="9"/>
  <c r="G846" i="9"/>
  <c r="E847" i="9"/>
  <c r="G847" i="9"/>
  <c r="E848" i="9"/>
  <c r="G848" i="9"/>
  <c r="E849" i="9"/>
  <c r="G849" i="9"/>
  <c r="E850" i="9"/>
  <c r="G850" i="9"/>
  <c r="E851" i="9"/>
  <c r="G851" i="9"/>
  <c r="E852" i="9"/>
  <c r="G852" i="9"/>
  <c r="E853" i="9"/>
  <c r="G853" i="9"/>
  <c r="E854" i="9"/>
  <c r="G854" i="9"/>
  <c r="E855" i="9"/>
  <c r="G855" i="9"/>
  <c r="E856" i="9"/>
  <c r="G856" i="9"/>
  <c r="E857" i="9"/>
  <c r="G857" i="9"/>
  <c r="E858" i="9"/>
  <c r="G858" i="9"/>
  <c r="E859" i="9"/>
  <c r="G859" i="9"/>
  <c r="E860" i="9"/>
  <c r="G860" i="9"/>
  <c r="E861" i="9"/>
  <c r="G861" i="9"/>
  <c r="E862" i="9"/>
  <c r="G862" i="9"/>
  <c r="E863" i="9"/>
  <c r="G863" i="9"/>
  <c r="E864" i="9"/>
  <c r="G864" i="9"/>
  <c r="E865" i="9"/>
  <c r="G865" i="9"/>
  <c r="E866" i="9"/>
  <c r="G866" i="9"/>
  <c r="E867" i="9"/>
  <c r="G867" i="9"/>
  <c r="E868" i="9"/>
  <c r="G868" i="9"/>
  <c r="E869" i="9"/>
  <c r="G869" i="9"/>
  <c r="E870" i="9"/>
  <c r="G870" i="9"/>
  <c r="E871" i="9"/>
  <c r="G871" i="9"/>
  <c r="E872" i="9"/>
  <c r="G872" i="9"/>
  <c r="E873" i="9"/>
  <c r="G873" i="9"/>
  <c r="E874" i="9"/>
  <c r="G874" i="9"/>
  <c r="E875" i="9"/>
  <c r="G875" i="9"/>
  <c r="E876" i="9"/>
  <c r="G876" i="9"/>
  <c r="E877" i="9"/>
  <c r="G877" i="9"/>
  <c r="E878" i="9"/>
  <c r="G878" i="9"/>
  <c r="E879" i="9"/>
  <c r="G879" i="9"/>
  <c r="E880" i="9"/>
  <c r="G880" i="9"/>
  <c r="E881" i="9"/>
  <c r="G881" i="9"/>
  <c r="E882" i="9"/>
  <c r="G882" i="9"/>
  <c r="E883" i="9"/>
  <c r="G883" i="9"/>
  <c r="E884" i="9"/>
  <c r="G884" i="9"/>
  <c r="E885" i="9"/>
  <c r="G885" i="9"/>
  <c r="E886" i="9"/>
  <c r="G886" i="9"/>
  <c r="E887" i="9"/>
  <c r="G887" i="9"/>
  <c r="E888" i="9"/>
  <c r="G888" i="9"/>
  <c r="E889" i="9"/>
  <c r="G889" i="9"/>
  <c r="E890" i="9"/>
  <c r="G890" i="9"/>
  <c r="E891" i="9"/>
  <c r="G891" i="9"/>
  <c r="E892" i="9"/>
  <c r="G892" i="9"/>
  <c r="E893" i="9"/>
  <c r="G893" i="9"/>
  <c r="E894" i="9"/>
  <c r="G894" i="9"/>
  <c r="E895" i="9"/>
  <c r="G895" i="9"/>
  <c r="E896" i="9"/>
  <c r="G896" i="9"/>
  <c r="E897" i="9"/>
  <c r="G897" i="9"/>
  <c r="E898" i="9"/>
  <c r="G898" i="9"/>
  <c r="E899" i="9"/>
  <c r="G899" i="9"/>
  <c r="E900" i="9"/>
  <c r="G900" i="9"/>
  <c r="E901" i="9"/>
  <c r="G901" i="9"/>
  <c r="E902" i="9"/>
  <c r="G902" i="9"/>
  <c r="E903" i="9"/>
  <c r="G903" i="9"/>
  <c r="E904" i="9"/>
  <c r="G904" i="9"/>
  <c r="E905" i="9"/>
  <c r="G905" i="9"/>
  <c r="E906" i="9"/>
  <c r="G906" i="9"/>
  <c r="E907" i="9"/>
  <c r="G907" i="9"/>
  <c r="E908" i="9"/>
  <c r="G908" i="9"/>
  <c r="E909" i="9"/>
  <c r="G909" i="9"/>
  <c r="E910" i="9"/>
  <c r="G910" i="9"/>
  <c r="E911" i="9"/>
  <c r="G911" i="9"/>
  <c r="E912" i="9"/>
  <c r="G912" i="9"/>
  <c r="E913" i="9"/>
  <c r="G913" i="9"/>
  <c r="E914" i="9"/>
  <c r="G914" i="9"/>
  <c r="E915" i="9"/>
  <c r="G915" i="9"/>
  <c r="E916" i="9"/>
  <c r="G916" i="9"/>
  <c r="E917" i="9"/>
  <c r="G917" i="9"/>
  <c r="E918" i="9"/>
  <c r="G918" i="9"/>
  <c r="E919" i="9"/>
  <c r="G919" i="9"/>
  <c r="E920" i="9"/>
  <c r="G920" i="9"/>
  <c r="E921" i="9"/>
  <c r="G921" i="9"/>
  <c r="E922" i="9"/>
  <c r="G922" i="9"/>
  <c r="E923" i="9"/>
  <c r="G923" i="9"/>
  <c r="E924" i="9"/>
  <c r="G924" i="9"/>
  <c r="E925" i="9"/>
  <c r="G925" i="9"/>
  <c r="E926" i="9"/>
  <c r="G926" i="9"/>
  <c r="E927" i="9"/>
  <c r="G927" i="9"/>
  <c r="E928" i="9"/>
  <c r="G928" i="9"/>
  <c r="E929" i="9"/>
  <c r="G929" i="9"/>
  <c r="E930" i="9"/>
  <c r="G930" i="9"/>
  <c r="E931" i="9"/>
  <c r="G931" i="9"/>
  <c r="E932" i="9"/>
  <c r="G932" i="9"/>
  <c r="E933" i="9"/>
  <c r="G933" i="9"/>
  <c r="E934" i="9"/>
  <c r="G934" i="9"/>
  <c r="E935" i="9"/>
  <c r="G935" i="9"/>
  <c r="E936" i="9"/>
  <c r="G936" i="9"/>
  <c r="E937" i="9"/>
  <c r="G937" i="9"/>
  <c r="E938" i="9"/>
  <c r="G938" i="9"/>
  <c r="E939" i="9"/>
  <c r="G939" i="9"/>
  <c r="E940" i="9"/>
  <c r="G940" i="9"/>
  <c r="E941" i="9"/>
  <c r="G941" i="9"/>
  <c r="E942" i="9"/>
  <c r="G942" i="9"/>
  <c r="E943" i="9"/>
  <c r="G943" i="9"/>
  <c r="E944" i="9"/>
  <c r="G944" i="9"/>
  <c r="E945" i="9"/>
  <c r="G945" i="9"/>
  <c r="E946" i="9"/>
  <c r="G946" i="9"/>
  <c r="E947" i="9"/>
  <c r="G947" i="9"/>
  <c r="E948" i="9"/>
  <c r="G948" i="9"/>
  <c r="E949" i="9"/>
  <c r="G949" i="9"/>
  <c r="E950" i="9"/>
  <c r="G950" i="9"/>
  <c r="E951" i="9"/>
  <c r="G951" i="9"/>
  <c r="E952" i="9"/>
  <c r="G952" i="9"/>
  <c r="E953" i="9"/>
  <c r="G953" i="9"/>
  <c r="E954" i="9"/>
  <c r="G954" i="9"/>
  <c r="E955" i="9"/>
  <c r="G955" i="9"/>
  <c r="E956" i="9"/>
  <c r="G956" i="9"/>
  <c r="E957" i="9"/>
  <c r="G957" i="9"/>
  <c r="E958" i="9"/>
  <c r="G958" i="9"/>
  <c r="E959" i="9"/>
  <c r="G959" i="9"/>
  <c r="E960" i="9"/>
  <c r="G960" i="9"/>
  <c r="E961" i="9"/>
  <c r="G961" i="9"/>
  <c r="E962" i="9"/>
  <c r="G962" i="9"/>
  <c r="E963" i="9"/>
  <c r="G963" i="9"/>
  <c r="E964" i="9"/>
  <c r="G964" i="9"/>
  <c r="E965" i="9"/>
  <c r="G965" i="9"/>
  <c r="E966" i="9"/>
  <c r="G966" i="9"/>
  <c r="E967" i="9"/>
  <c r="G967" i="9"/>
  <c r="E968" i="9"/>
  <c r="G968" i="9"/>
  <c r="E969" i="9"/>
  <c r="G969" i="9"/>
  <c r="E970" i="9"/>
  <c r="G970" i="9"/>
  <c r="E971" i="9"/>
  <c r="G971" i="9"/>
  <c r="E972" i="9"/>
  <c r="G972" i="9"/>
  <c r="E973" i="9"/>
  <c r="G973" i="9"/>
  <c r="E974" i="9"/>
  <c r="G974" i="9"/>
  <c r="E975" i="9"/>
  <c r="G975" i="9"/>
  <c r="E976" i="9"/>
  <c r="G976" i="9"/>
  <c r="E977" i="9"/>
  <c r="G977" i="9"/>
  <c r="E978" i="9"/>
  <c r="G978" i="9"/>
  <c r="E979" i="9"/>
  <c r="G979" i="9"/>
  <c r="E980" i="9"/>
  <c r="G980" i="9"/>
  <c r="E981" i="9"/>
  <c r="G981" i="9"/>
  <c r="E982" i="9"/>
  <c r="G982" i="9"/>
  <c r="E983" i="9"/>
  <c r="G983" i="9"/>
  <c r="E984" i="9"/>
  <c r="G984" i="9"/>
  <c r="E985" i="9"/>
  <c r="G985" i="9"/>
  <c r="E986" i="9"/>
  <c r="G986" i="9"/>
  <c r="E987" i="9"/>
  <c r="G987" i="9"/>
  <c r="E988" i="9"/>
  <c r="G988" i="9"/>
  <c r="E989" i="9"/>
  <c r="G989" i="9"/>
  <c r="E990" i="9"/>
  <c r="G990" i="9"/>
  <c r="E991" i="9"/>
  <c r="G991" i="9"/>
  <c r="E992" i="9"/>
  <c r="G992" i="9"/>
  <c r="E993" i="9"/>
  <c r="G993" i="9"/>
  <c r="E994" i="9"/>
  <c r="G994" i="9"/>
  <c r="E995" i="9"/>
  <c r="G995" i="9"/>
  <c r="E996" i="9"/>
  <c r="G996" i="9"/>
  <c r="E997" i="9"/>
  <c r="G997" i="9"/>
  <c r="E998" i="9"/>
  <c r="G998" i="9"/>
  <c r="E999" i="9"/>
  <c r="G999" i="9"/>
  <c r="E1000" i="9"/>
  <c r="G1000" i="9"/>
  <c r="E1001" i="9"/>
  <c r="G1001" i="9"/>
  <c r="E1002" i="9"/>
  <c r="G1002" i="9"/>
  <c r="E1003" i="9"/>
  <c r="G1003" i="9"/>
  <c r="E1004" i="9"/>
  <c r="G1004" i="9"/>
  <c r="E1005" i="9"/>
  <c r="G1005" i="9"/>
  <c r="E1006" i="9"/>
  <c r="G1006" i="9"/>
  <c r="E1007" i="9"/>
  <c r="G1007" i="9"/>
  <c r="E1008" i="9"/>
  <c r="G1008" i="9"/>
  <c r="E1009" i="9"/>
  <c r="G1009" i="9"/>
  <c r="E1010" i="9"/>
  <c r="G1010" i="9"/>
  <c r="E1011" i="9"/>
  <c r="G1011" i="9"/>
  <c r="E1012" i="9"/>
  <c r="G1012" i="9"/>
  <c r="E1013" i="9"/>
  <c r="G1013" i="9"/>
  <c r="E1014" i="9"/>
  <c r="G1014" i="9"/>
  <c r="E1015" i="9"/>
  <c r="G1015" i="9"/>
  <c r="E1016" i="9"/>
  <c r="G1016" i="9"/>
  <c r="E1017" i="9"/>
  <c r="G1017" i="9"/>
  <c r="E1018" i="9"/>
  <c r="G1018" i="9"/>
  <c r="E1019" i="9"/>
  <c r="G1019" i="9"/>
  <c r="E1020" i="9"/>
  <c r="G1020" i="9"/>
  <c r="E1021" i="9"/>
  <c r="G1021" i="9"/>
  <c r="E1022" i="9"/>
  <c r="G1022" i="9"/>
  <c r="E1023" i="9"/>
  <c r="G1023" i="9"/>
  <c r="E1024" i="9"/>
  <c r="G1024" i="9"/>
  <c r="E1025" i="9"/>
  <c r="G1025" i="9"/>
  <c r="E1026" i="9"/>
  <c r="G1026" i="9"/>
  <c r="E1027" i="9"/>
  <c r="G1027" i="9"/>
  <c r="E1028" i="9"/>
  <c r="G1028" i="9"/>
  <c r="E1029" i="9"/>
  <c r="G1029" i="9"/>
  <c r="E1030" i="9"/>
  <c r="G1030" i="9"/>
  <c r="E1031" i="9"/>
  <c r="G1031" i="9"/>
  <c r="E1032" i="9"/>
  <c r="G1032" i="9"/>
  <c r="E1033" i="9"/>
  <c r="G1033" i="9"/>
  <c r="E1034" i="9"/>
  <c r="G1034" i="9"/>
  <c r="E1035" i="9"/>
  <c r="G1035" i="9"/>
  <c r="E1036" i="9"/>
  <c r="G1036" i="9"/>
  <c r="E1037" i="9"/>
  <c r="G1037" i="9"/>
  <c r="E1038" i="9"/>
  <c r="G1038" i="9"/>
  <c r="E1039" i="9"/>
  <c r="G1039" i="9"/>
  <c r="E1040" i="9"/>
  <c r="G1040" i="9"/>
  <c r="E1041" i="9"/>
  <c r="G1041" i="9"/>
  <c r="E1042" i="9"/>
  <c r="G1042" i="9"/>
  <c r="E1043" i="9"/>
  <c r="G1043" i="9"/>
  <c r="E1044" i="9"/>
  <c r="G1044" i="9"/>
  <c r="E1045" i="9"/>
  <c r="G1045" i="9"/>
  <c r="E1046" i="9"/>
  <c r="G1046" i="9"/>
  <c r="E1047" i="9"/>
  <c r="G1047" i="9"/>
  <c r="E1048" i="9"/>
  <c r="G1048" i="9"/>
  <c r="E1049" i="9"/>
  <c r="G1049" i="9"/>
  <c r="E1050" i="9"/>
  <c r="G1050" i="9"/>
  <c r="E1051" i="9"/>
  <c r="G1051" i="9"/>
  <c r="E1052" i="9"/>
  <c r="G1052" i="9"/>
  <c r="E1053" i="9"/>
  <c r="G1053" i="9"/>
  <c r="E1054" i="9"/>
  <c r="G1054" i="9"/>
  <c r="E1055" i="9"/>
  <c r="G1055" i="9"/>
  <c r="E1056" i="9"/>
  <c r="G1056" i="9"/>
  <c r="E1057" i="9"/>
  <c r="G1057" i="9"/>
  <c r="E1058" i="9"/>
  <c r="G1058" i="9"/>
  <c r="E1059" i="9"/>
  <c r="G1059" i="9"/>
  <c r="E1060" i="9"/>
  <c r="G1060" i="9"/>
  <c r="E1061" i="9"/>
  <c r="G1061" i="9"/>
  <c r="E1062" i="9"/>
  <c r="G1062" i="9"/>
  <c r="E1063" i="9"/>
  <c r="G1063" i="9"/>
  <c r="E1064" i="9"/>
  <c r="G1064" i="9"/>
  <c r="E1065" i="9"/>
  <c r="G1065" i="9"/>
  <c r="E1066" i="9"/>
  <c r="G1066" i="9"/>
  <c r="E1067" i="9"/>
  <c r="G1067" i="9"/>
  <c r="E1068" i="9"/>
  <c r="G1068" i="9"/>
  <c r="E1069" i="9"/>
  <c r="G1069" i="9"/>
  <c r="E1070" i="9"/>
  <c r="G1070" i="9"/>
  <c r="E1071" i="9"/>
  <c r="G1071" i="9"/>
  <c r="E1072" i="9"/>
  <c r="G1072" i="9"/>
  <c r="E1073" i="9"/>
  <c r="G1073" i="9"/>
  <c r="E1074" i="9"/>
  <c r="G1074" i="9"/>
  <c r="E1075" i="9"/>
  <c r="G1075" i="9"/>
  <c r="E1076" i="9"/>
  <c r="G1076" i="9"/>
  <c r="E1077" i="9"/>
  <c r="G1077" i="9"/>
  <c r="E1078" i="9"/>
  <c r="G1078" i="9"/>
  <c r="E1079" i="9"/>
  <c r="G1079" i="9"/>
  <c r="E1080" i="9"/>
  <c r="G1080" i="9"/>
  <c r="E1081" i="9"/>
  <c r="G1081" i="9"/>
  <c r="E1082" i="9"/>
  <c r="G1082" i="9"/>
  <c r="E1083" i="9"/>
  <c r="G1083" i="9"/>
  <c r="E1084" i="9"/>
  <c r="G1084" i="9"/>
  <c r="E1085" i="9"/>
  <c r="G1085" i="9"/>
  <c r="E1086" i="9"/>
  <c r="G1086" i="9"/>
  <c r="E1087" i="9"/>
  <c r="G1087" i="9"/>
  <c r="E1088" i="9"/>
  <c r="G1088" i="9"/>
  <c r="E1089" i="9"/>
  <c r="G1089" i="9"/>
  <c r="E1090" i="9"/>
  <c r="G1090" i="9"/>
  <c r="E1091" i="9"/>
  <c r="G1091" i="9"/>
  <c r="E1092" i="9"/>
  <c r="G1092" i="9"/>
  <c r="E1093" i="9"/>
  <c r="G1093" i="9"/>
  <c r="E1094" i="9"/>
  <c r="G1094" i="9"/>
  <c r="E1095" i="9"/>
  <c r="G1095" i="9"/>
  <c r="E1096" i="9"/>
  <c r="G1096" i="9"/>
  <c r="E1097" i="9"/>
  <c r="G1097" i="9"/>
  <c r="E1098" i="9"/>
  <c r="G1098" i="9"/>
  <c r="E1099" i="9"/>
  <c r="G1099" i="9"/>
  <c r="E1100" i="9"/>
  <c r="G1100" i="9"/>
  <c r="E1101" i="9"/>
  <c r="G1101" i="9"/>
  <c r="E1102" i="9"/>
  <c r="G1102" i="9"/>
  <c r="E1103" i="9"/>
  <c r="G1103" i="9"/>
  <c r="E1104" i="9"/>
  <c r="G1104" i="9"/>
  <c r="E1105" i="9"/>
  <c r="G1105" i="9"/>
  <c r="E1106" i="9"/>
  <c r="G1106" i="9"/>
  <c r="E1107" i="9"/>
  <c r="G1107" i="9"/>
  <c r="E1108" i="9"/>
  <c r="G1108" i="9"/>
  <c r="E1109" i="9"/>
  <c r="G1109" i="9"/>
  <c r="E1110" i="9"/>
  <c r="G1110" i="9"/>
  <c r="E1111" i="9"/>
  <c r="G1111" i="9"/>
  <c r="E1112" i="9"/>
  <c r="G1112" i="9"/>
  <c r="E1113" i="9"/>
  <c r="G1113" i="9"/>
  <c r="E1114" i="9"/>
  <c r="G1114" i="9"/>
  <c r="E1115" i="9"/>
  <c r="G1115" i="9"/>
  <c r="E1116" i="9"/>
  <c r="G1116" i="9"/>
  <c r="E1117" i="9"/>
  <c r="G1117" i="9"/>
  <c r="E1118" i="9"/>
  <c r="G1118" i="9"/>
  <c r="E1119" i="9"/>
  <c r="G1119" i="9"/>
  <c r="E1120" i="9"/>
  <c r="G1120" i="9"/>
  <c r="E1121" i="9"/>
  <c r="G1121" i="9"/>
  <c r="E1122" i="9"/>
  <c r="G1122" i="9"/>
  <c r="E1123" i="9"/>
  <c r="G1123" i="9"/>
  <c r="E1124" i="9"/>
  <c r="G1124" i="9"/>
  <c r="E1125" i="9"/>
  <c r="G1125" i="9"/>
  <c r="E1126" i="9"/>
  <c r="G1126" i="9"/>
  <c r="E1127" i="9"/>
  <c r="G1127" i="9"/>
  <c r="E1128" i="9"/>
  <c r="G1128" i="9"/>
  <c r="E1129" i="9"/>
  <c r="G1129" i="9"/>
  <c r="E1130" i="9"/>
  <c r="G1130" i="9"/>
  <c r="E1131" i="9"/>
  <c r="G1131" i="9"/>
  <c r="E1132" i="9"/>
  <c r="G1132" i="9"/>
  <c r="E1133" i="9"/>
  <c r="G1133" i="9"/>
  <c r="E1134" i="9"/>
  <c r="G1134" i="9"/>
  <c r="E1135" i="9"/>
  <c r="G1135" i="9"/>
  <c r="E1136" i="9"/>
  <c r="G1136" i="9"/>
  <c r="E1137" i="9"/>
  <c r="G1137" i="9"/>
  <c r="E1138" i="9"/>
  <c r="G1138" i="9"/>
  <c r="E1139" i="9"/>
  <c r="G1139" i="9"/>
  <c r="E1140" i="9"/>
  <c r="G1140" i="9"/>
  <c r="E1141" i="9"/>
  <c r="G1141" i="9"/>
  <c r="E1142" i="9"/>
  <c r="G1142" i="9"/>
  <c r="E1143" i="9"/>
  <c r="G1143" i="9"/>
  <c r="E1144" i="9"/>
  <c r="G1144" i="9"/>
  <c r="E1145" i="9"/>
  <c r="G1145" i="9"/>
  <c r="E1146" i="9"/>
  <c r="G1146" i="9"/>
  <c r="E1147" i="9"/>
  <c r="G1147" i="9"/>
  <c r="E1148" i="9"/>
  <c r="G1148" i="9"/>
  <c r="E1149" i="9"/>
  <c r="G1149" i="9"/>
  <c r="E1150" i="9"/>
  <c r="G1150" i="9"/>
  <c r="E1151" i="9"/>
  <c r="G1151" i="9"/>
  <c r="E1152" i="9"/>
  <c r="G1152" i="9"/>
  <c r="E1153" i="9"/>
  <c r="G1153" i="9"/>
  <c r="E1154" i="9"/>
  <c r="G1154" i="9"/>
  <c r="E1155" i="9"/>
  <c r="G1155" i="9"/>
  <c r="E1156" i="9"/>
  <c r="G1156" i="9"/>
  <c r="E1157" i="9"/>
  <c r="G1157" i="9"/>
  <c r="E1158" i="9"/>
  <c r="G1158" i="9"/>
  <c r="E1159" i="9"/>
  <c r="G1159" i="9"/>
  <c r="E1160" i="9"/>
  <c r="G1160" i="9"/>
  <c r="E1161" i="9"/>
  <c r="G1161" i="9"/>
  <c r="E1162" i="9"/>
  <c r="G1162" i="9"/>
  <c r="E1163" i="9"/>
  <c r="G1163" i="9"/>
  <c r="E1164" i="9"/>
  <c r="G1164" i="9"/>
  <c r="E1165" i="9"/>
  <c r="G1165" i="9"/>
  <c r="E1166" i="9"/>
  <c r="G1166" i="9"/>
  <c r="E1167" i="9"/>
  <c r="G1167" i="9"/>
  <c r="E1168" i="9"/>
  <c r="G1168" i="9"/>
  <c r="E1169" i="9"/>
  <c r="G1169" i="9"/>
  <c r="E1170" i="9"/>
  <c r="G1170" i="9"/>
  <c r="E1171" i="9"/>
  <c r="G1171" i="9"/>
  <c r="E1172" i="9"/>
  <c r="G1172" i="9"/>
  <c r="E1173" i="9"/>
  <c r="G1173" i="9"/>
  <c r="E1174" i="9"/>
  <c r="G1174" i="9"/>
  <c r="E1175" i="9"/>
  <c r="G1175" i="9"/>
  <c r="E1176" i="9"/>
  <c r="G1176" i="9"/>
  <c r="E1177" i="9"/>
  <c r="G1177" i="9"/>
  <c r="E1178" i="9"/>
  <c r="G1178" i="9"/>
  <c r="E1179" i="9"/>
  <c r="G1179" i="9"/>
  <c r="E1180" i="9"/>
  <c r="G1180" i="9"/>
  <c r="E1181" i="9"/>
  <c r="G1181" i="9"/>
  <c r="E1182" i="9"/>
  <c r="G1182" i="9"/>
  <c r="E1183" i="9"/>
  <c r="G1183" i="9"/>
  <c r="E1184" i="9"/>
  <c r="G1184" i="9"/>
  <c r="E1185" i="9"/>
  <c r="G1185" i="9"/>
  <c r="E1186" i="9"/>
  <c r="G1186" i="9"/>
  <c r="E1187" i="9"/>
  <c r="G1187" i="9"/>
  <c r="E1188" i="9"/>
  <c r="G1188" i="9"/>
  <c r="E1189" i="9"/>
  <c r="G1189" i="9"/>
  <c r="E1190" i="9"/>
  <c r="G1190" i="9"/>
  <c r="E1191" i="9"/>
  <c r="G1191" i="9"/>
  <c r="E1192" i="9"/>
  <c r="G1192" i="9"/>
  <c r="E1193" i="9"/>
  <c r="G1193" i="9"/>
  <c r="E1194" i="9"/>
  <c r="G1194" i="9"/>
  <c r="E1195" i="9"/>
  <c r="G1195" i="9"/>
  <c r="E1196" i="9"/>
  <c r="G1196" i="9"/>
  <c r="E1197" i="9"/>
  <c r="G1197" i="9"/>
  <c r="E1198" i="9"/>
  <c r="G1198" i="9"/>
  <c r="E1199" i="9"/>
  <c r="G1199" i="9"/>
  <c r="E1200" i="9"/>
  <c r="G1200" i="9"/>
  <c r="E1201" i="9"/>
  <c r="G1201" i="9"/>
  <c r="E1202" i="9"/>
  <c r="G1202" i="9"/>
  <c r="E1203" i="9"/>
  <c r="G1203" i="9"/>
  <c r="E1204" i="9"/>
  <c r="G1204" i="9"/>
  <c r="G1205" i="9"/>
  <c r="H16" i="9"/>
  <c r="H15" i="9"/>
  <c r="D99" i="9"/>
  <c r="H99" i="9"/>
  <c r="D100" i="9"/>
  <c r="H100" i="9"/>
  <c r="D101" i="9"/>
  <c r="H101" i="9"/>
  <c r="D102" i="9"/>
  <c r="H102" i="9"/>
  <c r="D103" i="9"/>
  <c r="H103" i="9"/>
  <c r="D104" i="9"/>
  <c r="H104" i="9"/>
  <c r="D105" i="9"/>
  <c r="H105" i="9"/>
  <c r="D106" i="9"/>
  <c r="H106" i="9"/>
  <c r="D107" i="9"/>
  <c r="H107" i="9"/>
  <c r="D108" i="9"/>
  <c r="H108" i="9"/>
  <c r="D109" i="9"/>
  <c r="H109" i="9"/>
  <c r="D110" i="9"/>
  <c r="H110" i="9"/>
  <c r="D111" i="9"/>
  <c r="H111" i="9"/>
  <c r="D112" i="9"/>
  <c r="H112" i="9"/>
  <c r="D113" i="9"/>
  <c r="H113" i="9"/>
  <c r="D114" i="9"/>
  <c r="H114" i="9"/>
  <c r="D115" i="9"/>
  <c r="H115" i="9"/>
  <c r="D116" i="9"/>
  <c r="H116" i="9"/>
  <c r="D117" i="9"/>
  <c r="H117" i="9"/>
  <c r="D118" i="9"/>
  <c r="H118" i="9"/>
  <c r="D119" i="9"/>
  <c r="H119" i="9"/>
  <c r="D120" i="9"/>
  <c r="H120" i="9"/>
  <c r="D121" i="9"/>
  <c r="H121" i="9"/>
  <c r="D122" i="9"/>
  <c r="H122" i="9"/>
  <c r="D123" i="9"/>
  <c r="H123" i="9"/>
  <c r="D124" i="9"/>
  <c r="H124" i="9"/>
  <c r="D125" i="9"/>
  <c r="H125" i="9"/>
  <c r="D126" i="9"/>
  <c r="H126" i="9"/>
  <c r="D127" i="9"/>
  <c r="H127" i="9"/>
  <c r="D128" i="9"/>
  <c r="H128" i="9"/>
  <c r="D129" i="9"/>
  <c r="H129" i="9"/>
  <c r="D130" i="9"/>
  <c r="H130" i="9"/>
  <c r="D131" i="9"/>
  <c r="H131" i="9"/>
  <c r="D132" i="9"/>
  <c r="H132" i="9"/>
  <c r="D133" i="9"/>
  <c r="H133" i="9"/>
  <c r="D134" i="9"/>
  <c r="H134" i="9"/>
  <c r="D135" i="9"/>
  <c r="H135" i="9"/>
  <c r="D136" i="9"/>
  <c r="H136" i="9"/>
  <c r="D137" i="9"/>
  <c r="H137" i="9"/>
  <c r="D138" i="9"/>
  <c r="H138" i="9"/>
  <c r="D139" i="9"/>
  <c r="H139" i="9"/>
  <c r="D140" i="9"/>
  <c r="H140" i="9"/>
  <c r="D141" i="9"/>
  <c r="H141" i="9"/>
  <c r="D142" i="9"/>
  <c r="H142" i="9"/>
  <c r="D143" i="9"/>
  <c r="H143" i="9"/>
  <c r="D144" i="9"/>
  <c r="H144" i="9"/>
  <c r="D145" i="9"/>
  <c r="H145" i="9"/>
  <c r="D146" i="9"/>
  <c r="H146" i="9"/>
  <c r="D147" i="9"/>
  <c r="H147" i="9"/>
  <c r="D148" i="9"/>
  <c r="H148" i="9"/>
  <c r="D149" i="9"/>
  <c r="H149" i="9"/>
  <c r="D150" i="9"/>
  <c r="H150" i="9"/>
  <c r="D151" i="9"/>
  <c r="H151" i="9"/>
  <c r="D152" i="9"/>
  <c r="H152" i="9"/>
  <c r="D153" i="9"/>
  <c r="H153" i="9"/>
  <c r="D154" i="9"/>
  <c r="H154" i="9"/>
  <c r="D155" i="9"/>
  <c r="H155" i="9"/>
  <c r="D156" i="9"/>
  <c r="H156" i="9"/>
  <c r="D157" i="9"/>
  <c r="H157" i="9"/>
  <c r="D158" i="9"/>
  <c r="H158" i="9"/>
  <c r="D159" i="9"/>
  <c r="H159" i="9"/>
  <c r="D160" i="9"/>
  <c r="H160" i="9"/>
  <c r="D161" i="9"/>
  <c r="H161" i="9"/>
  <c r="D162" i="9"/>
  <c r="H162" i="9"/>
  <c r="D163" i="9"/>
  <c r="H163" i="9"/>
  <c r="D164" i="9"/>
  <c r="H164" i="9"/>
  <c r="D165" i="9"/>
  <c r="H165" i="9"/>
  <c r="D166" i="9"/>
  <c r="H166" i="9"/>
  <c r="D167" i="9"/>
  <c r="H167" i="9"/>
  <c r="D168" i="9"/>
  <c r="H168" i="9"/>
  <c r="D169" i="9"/>
  <c r="H169" i="9"/>
  <c r="D170" i="9"/>
  <c r="H170" i="9"/>
  <c r="D171" i="9"/>
  <c r="H171" i="9"/>
  <c r="D172" i="9"/>
  <c r="H172" i="9"/>
  <c r="D173" i="9"/>
  <c r="H173" i="9"/>
  <c r="D174" i="9"/>
  <c r="H174" i="9"/>
  <c r="D175" i="9"/>
  <c r="H175" i="9"/>
  <c r="D176" i="9"/>
  <c r="H176" i="9"/>
  <c r="D177" i="9"/>
  <c r="H177" i="9"/>
  <c r="D178" i="9"/>
  <c r="H178" i="9"/>
  <c r="D179" i="9"/>
  <c r="H179" i="9"/>
  <c r="D180" i="9"/>
  <c r="H180" i="9"/>
  <c r="D181" i="9"/>
  <c r="H181" i="9"/>
  <c r="D182" i="9"/>
  <c r="H182" i="9"/>
  <c r="D183" i="9"/>
  <c r="H183" i="9"/>
  <c r="D184" i="9"/>
  <c r="H184" i="9"/>
  <c r="D185" i="9"/>
  <c r="H185" i="9"/>
  <c r="D186" i="9"/>
  <c r="H186" i="9"/>
  <c r="D187" i="9"/>
  <c r="H187" i="9"/>
  <c r="D188" i="9"/>
  <c r="H188" i="9"/>
  <c r="D189" i="9"/>
  <c r="H189" i="9"/>
  <c r="D190" i="9"/>
  <c r="H190" i="9"/>
  <c r="D191" i="9"/>
  <c r="H191" i="9"/>
  <c r="D192" i="9"/>
  <c r="H192" i="9"/>
  <c r="D193" i="9"/>
  <c r="H193" i="9"/>
  <c r="D194" i="9"/>
  <c r="H194" i="9"/>
  <c r="D195" i="9"/>
  <c r="H195" i="9"/>
  <c r="D196" i="9"/>
  <c r="H196" i="9"/>
  <c r="D197" i="9"/>
  <c r="H197" i="9"/>
  <c r="D198" i="9"/>
  <c r="H198" i="9"/>
  <c r="D199" i="9"/>
  <c r="H199" i="9"/>
  <c r="D200" i="9"/>
  <c r="H200" i="9"/>
  <c r="D201" i="9"/>
  <c r="H201" i="9"/>
  <c r="D202" i="9"/>
  <c r="H202" i="9"/>
  <c r="D203" i="9"/>
  <c r="H203" i="9"/>
  <c r="D204" i="9"/>
  <c r="H204" i="9"/>
  <c r="D205" i="9"/>
  <c r="H205" i="9"/>
  <c r="D206" i="9"/>
  <c r="H206" i="9"/>
  <c r="D207" i="9"/>
  <c r="H207" i="9"/>
  <c r="D208" i="9"/>
  <c r="H208" i="9"/>
  <c r="D209" i="9"/>
  <c r="H209" i="9"/>
  <c r="D210" i="9"/>
  <c r="H210" i="9"/>
  <c r="D211" i="9"/>
  <c r="H211" i="9"/>
  <c r="D212" i="9"/>
  <c r="H212" i="9"/>
  <c r="D213" i="9"/>
  <c r="H213" i="9"/>
  <c r="D214" i="9"/>
  <c r="H214" i="9"/>
  <c r="D215" i="9"/>
  <c r="H215" i="9"/>
  <c r="D216" i="9"/>
  <c r="H216" i="9"/>
  <c r="D217" i="9"/>
  <c r="H217" i="9"/>
  <c r="D218" i="9"/>
  <c r="H218" i="9"/>
  <c r="D219" i="9"/>
  <c r="H219" i="9"/>
  <c r="D220" i="9"/>
  <c r="H220" i="9"/>
  <c r="D221" i="9"/>
  <c r="H221" i="9"/>
  <c r="D222" i="9"/>
  <c r="H222" i="9"/>
  <c r="D223" i="9"/>
  <c r="H223" i="9"/>
  <c r="D224" i="9"/>
  <c r="H224" i="9"/>
  <c r="D225" i="9"/>
  <c r="H225" i="9"/>
  <c r="D226" i="9"/>
  <c r="H226" i="9"/>
  <c r="D227" i="9"/>
  <c r="H227" i="9"/>
  <c r="D228" i="9"/>
  <c r="H228" i="9"/>
  <c r="D229" i="9"/>
  <c r="H229" i="9"/>
  <c r="D230" i="9"/>
  <c r="H230" i="9"/>
  <c r="D231" i="9"/>
  <c r="H231" i="9"/>
  <c r="D232" i="9"/>
  <c r="H232" i="9"/>
  <c r="D233" i="9"/>
  <c r="H233" i="9"/>
  <c r="D234" i="9"/>
  <c r="H234" i="9"/>
  <c r="D235" i="9"/>
  <c r="H235" i="9"/>
  <c r="D236" i="9"/>
  <c r="H236" i="9"/>
  <c r="D237" i="9"/>
  <c r="H237" i="9"/>
  <c r="D238" i="9"/>
  <c r="H238" i="9"/>
  <c r="D239" i="9"/>
  <c r="H239" i="9"/>
  <c r="D240" i="9"/>
  <c r="H240" i="9"/>
  <c r="D241" i="9"/>
  <c r="H241" i="9"/>
  <c r="D242" i="9"/>
  <c r="H242" i="9"/>
  <c r="D243" i="9"/>
  <c r="H243" i="9"/>
  <c r="D244" i="9"/>
  <c r="H244" i="9"/>
  <c r="D245" i="9"/>
  <c r="H245" i="9"/>
  <c r="D246" i="9"/>
  <c r="H246" i="9"/>
  <c r="D247" i="9"/>
  <c r="H247" i="9"/>
  <c r="D248" i="9"/>
  <c r="H248" i="9"/>
  <c r="D249" i="9"/>
  <c r="H249" i="9"/>
  <c r="D250" i="9"/>
  <c r="H250" i="9"/>
  <c r="D251" i="9"/>
  <c r="H251" i="9"/>
  <c r="D252" i="9"/>
  <c r="H252" i="9"/>
  <c r="D253" i="9"/>
  <c r="H253" i="9"/>
  <c r="D254" i="9"/>
  <c r="H254" i="9"/>
  <c r="D255" i="9"/>
  <c r="H255" i="9"/>
  <c r="D256" i="9"/>
  <c r="H256" i="9"/>
  <c r="D257" i="9"/>
  <c r="H257" i="9"/>
  <c r="D258" i="9"/>
  <c r="H258" i="9"/>
  <c r="D259" i="9"/>
  <c r="H259" i="9"/>
  <c r="D260" i="9"/>
  <c r="H260" i="9"/>
  <c r="D261" i="9"/>
  <c r="H261" i="9"/>
  <c r="D262" i="9"/>
  <c r="H262" i="9"/>
  <c r="D263" i="9"/>
  <c r="H263" i="9"/>
  <c r="D264" i="9"/>
  <c r="H264" i="9"/>
  <c r="D265" i="9"/>
  <c r="H265" i="9"/>
  <c r="D266" i="9"/>
  <c r="H266" i="9"/>
  <c r="D267" i="9"/>
  <c r="H267" i="9"/>
  <c r="D268" i="9"/>
  <c r="H268" i="9"/>
  <c r="D269" i="9"/>
  <c r="H269" i="9"/>
  <c r="D270" i="9"/>
  <c r="H270" i="9"/>
  <c r="D271" i="9"/>
  <c r="H271" i="9"/>
  <c r="D272" i="9"/>
  <c r="H272" i="9"/>
  <c r="D273" i="9"/>
  <c r="H273" i="9"/>
  <c r="D274" i="9"/>
  <c r="H274" i="9"/>
  <c r="D275" i="9"/>
  <c r="H275" i="9"/>
  <c r="D276" i="9"/>
  <c r="H276" i="9"/>
  <c r="D277" i="9"/>
  <c r="H277" i="9"/>
  <c r="D278" i="9"/>
  <c r="H278" i="9"/>
  <c r="D279" i="9"/>
  <c r="H279" i="9"/>
  <c r="D280" i="9"/>
  <c r="H280" i="9"/>
  <c r="D281" i="9"/>
  <c r="H281" i="9"/>
  <c r="D282" i="9"/>
  <c r="H282" i="9"/>
  <c r="D283" i="9"/>
  <c r="H283" i="9"/>
  <c r="D284" i="9"/>
  <c r="H284" i="9"/>
  <c r="D285" i="9"/>
  <c r="H285" i="9"/>
  <c r="D286" i="9"/>
  <c r="H286" i="9"/>
  <c r="D287" i="9"/>
  <c r="H287" i="9"/>
  <c r="D288" i="9"/>
  <c r="H288" i="9"/>
  <c r="D289" i="9"/>
  <c r="H289" i="9"/>
  <c r="D290" i="9"/>
  <c r="H290" i="9"/>
  <c r="D291" i="9"/>
  <c r="H291" i="9"/>
  <c r="D292" i="9"/>
  <c r="H292" i="9"/>
  <c r="D293" i="9"/>
  <c r="H293" i="9"/>
  <c r="D294" i="9"/>
  <c r="H294" i="9"/>
  <c r="D295" i="9"/>
  <c r="H295" i="9"/>
  <c r="D296" i="9"/>
  <c r="H296" i="9"/>
  <c r="D297" i="9"/>
  <c r="H297" i="9"/>
  <c r="D298" i="9"/>
  <c r="H298" i="9"/>
  <c r="D299" i="9"/>
  <c r="H299" i="9"/>
  <c r="D300" i="9"/>
  <c r="H300" i="9"/>
  <c r="D301" i="9"/>
  <c r="H301" i="9"/>
  <c r="D302" i="9"/>
  <c r="H302" i="9"/>
  <c r="D303" i="9"/>
  <c r="H303" i="9"/>
  <c r="D304" i="9"/>
  <c r="H304" i="9"/>
  <c r="D305" i="9"/>
  <c r="H305" i="9"/>
  <c r="D306" i="9"/>
  <c r="H306" i="9"/>
  <c r="D307" i="9"/>
  <c r="H307" i="9"/>
  <c r="D308" i="9"/>
  <c r="H308" i="9"/>
  <c r="D309" i="9"/>
  <c r="H309" i="9"/>
  <c r="D310" i="9"/>
  <c r="H310" i="9"/>
  <c r="D311" i="9"/>
  <c r="H311" i="9"/>
  <c r="D312" i="9"/>
  <c r="H312" i="9"/>
  <c r="D313" i="9"/>
  <c r="H313" i="9"/>
  <c r="D314" i="9"/>
  <c r="H314" i="9"/>
  <c r="D315" i="9"/>
  <c r="H315" i="9"/>
  <c r="D316" i="9"/>
  <c r="H316" i="9"/>
  <c r="D317" i="9"/>
  <c r="H317" i="9"/>
  <c r="D318" i="9"/>
  <c r="H318" i="9"/>
  <c r="D319" i="9"/>
  <c r="H319" i="9"/>
  <c r="D320" i="9"/>
  <c r="H320" i="9"/>
  <c r="D321" i="9"/>
  <c r="H321" i="9"/>
  <c r="D322" i="9"/>
  <c r="H322" i="9"/>
  <c r="D323" i="9"/>
  <c r="H323" i="9"/>
  <c r="D324" i="9"/>
  <c r="H324" i="9"/>
  <c r="D325" i="9"/>
  <c r="H325" i="9"/>
  <c r="D326" i="9"/>
  <c r="H326" i="9"/>
  <c r="D327" i="9"/>
  <c r="H327" i="9"/>
  <c r="D328" i="9"/>
  <c r="H328" i="9"/>
  <c r="D329" i="9"/>
  <c r="H329" i="9"/>
  <c r="D330" i="9"/>
  <c r="H330" i="9"/>
  <c r="D331" i="9"/>
  <c r="H331" i="9"/>
  <c r="D332" i="9"/>
  <c r="H332" i="9"/>
  <c r="D333" i="9"/>
  <c r="H333" i="9"/>
  <c r="D334" i="9"/>
  <c r="H334" i="9"/>
  <c r="D335" i="9"/>
  <c r="H335" i="9"/>
  <c r="D336" i="9"/>
  <c r="H336" i="9"/>
  <c r="D337" i="9"/>
  <c r="H337" i="9"/>
  <c r="D338" i="9"/>
  <c r="H338" i="9"/>
  <c r="D339" i="9"/>
  <c r="H339" i="9"/>
  <c r="D340" i="9"/>
  <c r="H340" i="9"/>
  <c r="D341" i="9"/>
  <c r="H341" i="9"/>
  <c r="D342" i="9"/>
  <c r="H342" i="9"/>
  <c r="D343" i="9"/>
  <c r="H343" i="9"/>
  <c r="D344" i="9"/>
  <c r="H344" i="9"/>
  <c r="D345" i="9"/>
  <c r="H345" i="9"/>
  <c r="D346" i="9"/>
  <c r="H346" i="9"/>
  <c r="D347" i="9"/>
  <c r="H347" i="9"/>
  <c r="D348" i="9"/>
  <c r="H348" i="9"/>
  <c r="D349" i="9"/>
  <c r="H349" i="9"/>
  <c r="D350" i="9"/>
  <c r="H350" i="9"/>
  <c r="D351" i="9"/>
  <c r="H351" i="9"/>
  <c r="D352" i="9"/>
  <c r="H352" i="9"/>
  <c r="D353" i="9"/>
  <c r="H353" i="9"/>
  <c r="D354" i="9"/>
  <c r="H354" i="9"/>
  <c r="D355" i="9"/>
  <c r="H355" i="9"/>
  <c r="D356" i="9"/>
  <c r="H356" i="9"/>
  <c r="D357" i="9"/>
  <c r="H357" i="9"/>
  <c r="D358" i="9"/>
  <c r="H358" i="9"/>
  <c r="D359" i="9"/>
  <c r="H359" i="9"/>
  <c r="D360" i="9"/>
  <c r="H360" i="9"/>
  <c r="D361" i="9"/>
  <c r="H361" i="9"/>
  <c r="D362" i="9"/>
  <c r="H362" i="9"/>
  <c r="D363" i="9"/>
  <c r="H363" i="9"/>
  <c r="D364" i="9"/>
  <c r="H364" i="9"/>
  <c r="D365" i="9"/>
  <c r="H365" i="9"/>
  <c r="D366" i="9"/>
  <c r="H366" i="9"/>
  <c r="D367" i="9"/>
  <c r="H367" i="9"/>
  <c r="D368" i="9"/>
  <c r="H368" i="9"/>
  <c r="D369" i="9"/>
  <c r="H369" i="9"/>
  <c r="D370" i="9"/>
  <c r="H370" i="9"/>
  <c r="D371" i="9"/>
  <c r="H371" i="9"/>
  <c r="D372" i="9"/>
  <c r="H372" i="9"/>
  <c r="D373" i="9"/>
  <c r="H373" i="9"/>
  <c r="D374" i="9"/>
  <c r="H374" i="9"/>
  <c r="D375" i="9"/>
  <c r="H375" i="9"/>
  <c r="D376" i="9"/>
  <c r="H376" i="9"/>
  <c r="D377" i="9"/>
  <c r="H377" i="9"/>
  <c r="D378" i="9"/>
  <c r="H378" i="9"/>
  <c r="D379" i="9"/>
  <c r="H379" i="9"/>
  <c r="D380" i="9"/>
  <c r="H380" i="9"/>
  <c r="D381" i="9"/>
  <c r="H381" i="9"/>
  <c r="D382" i="9"/>
  <c r="H382" i="9"/>
  <c r="D383" i="9"/>
  <c r="H383" i="9"/>
  <c r="D384" i="9"/>
  <c r="H384" i="9"/>
  <c r="D385" i="9"/>
  <c r="H385" i="9"/>
  <c r="D386" i="9"/>
  <c r="H386" i="9"/>
  <c r="D387" i="9"/>
  <c r="H387" i="9"/>
  <c r="D388" i="9"/>
  <c r="H388" i="9"/>
  <c r="D389" i="9"/>
  <c r="H389" i="9"/>
  <c r="D390" i="9"/>
  <c r="H390" i="9"/>
  <c r="D391" i="9"/>
  <c r="H391" i="9"/>
  <c r="D392" i="9"/>
  <c r="H392" i="9"/>
  <c r="D393" i="9"/>
  <c r="H393" i="9"/>
  <c r="D394" i="9"/>
  <c r="H394" i="9"/>
  <c r="D395" i="9"/>
  <c r="H395" i="9"/>
  <c r="D396" i="9"/>
  <c r="H396" i="9"/>
  <c r="D397" i="9"/>
  <c r="H397" i="9"/>
  <c r="D398" i="9"/>
  <c r="H398" i="9"/>
  <c r="D399" i="9"/>
  <c r="H399" i="9"/>
  <c r="D400" i="9"/>
  <c r="H400" i="9"/>
  <c r="D401" i="9"/>
  <c r="H401" i="9"/>
  <c r="D402" i="9"/>
  <c r="H402" i="9"/>
  <c r="D403" i="9"/>
  <c r="H403" i="9"/>
  <c r="D404" i="9"/>
  <c r="H404" i="9"/>
  <c r="D405" i="9"/>
  <c r="H405" i="9"/>
  <c r="D406" i="9"/>
  <c r="H406" i="9"/>
  <c r="D407" i="9"/>
  <c r="H407" i="9"/>
  <c r="D408" i="9"/>
  <c r="H408" i="9"/>
  <c r="D409" i="9"/>
  <c r="H409" i="9"/>
  <c r="D410" i="9"/>
  <c r="H410" i="9"/>
  <c r="D411" i="9"/>
  <c r="H411" i="9"/>
  <c r="D412" i="9"/>
  <c r="H412" i="9"/>
  <c r="D413" i="9"/>
  <c r="H413" i="9"/>
  <c r="D414" i="9"/>
  <c r="H414" i="9"/>
  <c r="D415" i="9"/>
  <c r="H415" i="9"/>
  <c r="D416" i="9"/>
  <c r="H416" i="9"/>
  <c r="D417" i="9"/>
  <c r="H417" i="9"/>
  <c r="D418" i="9"/>
  <c r="H418" i="9"/>
  <c r="D419" i="9"/>
  <c r="H419" i="9"/>
  <c r="D420" i="9"/>
  <c r="H420" i="9"/>
  <c r="D421" i="9"/>
  <c r="H421" i="9"/>
  <c r="D422" i="9"/>
  <c r="H422" i="9"/>
  <c r="D423" i="9"/>
  <c r="H423" i="9"/>
  <c r="D424" i="9"/>
  <c r="H424" i="9"/>
  <c r="D425" i="9"/>
  <c r="H425" i="9"/>
  <c r="D426" i="9"/>
  <c r="H426" i="9"/>
  <c r="D427" i="9"/>
  <c r="H427" i="9"/>
  <c r="D428" i="9"/>
  <c r="H428" i="9"/>
  <c r="D429" i="9"/>
  <c r="H429" i="9"/>
  <c r="D430" i="9"/>
  <c r="H430" i="9"/>
  <c r="D431" i="9"/>
  <c r="H431" i="9"/>
  <c r="D432" i="9"/>
  <c r="H432" i="9"/>
  <c r="D433" i="9"/>
  <c r="H433" i="9"/>
  <c r="D434" i="9"/>
  <c r="H434" i="9"/>
  <c r="D435" i="9"/>
  <c r="H435" i="9"/>
  <c r="D436" i="9"/>
  <c r="H436" i="9"/>
  <c r="D437" i="9"/>
  <c r="H437" i="9"/>
  <c r="D438" i="9"/>
  <c r="H438" i="9"/>
  <c r="D439" i="9"/>
  <c r="H439" i="9"/>
  <c r="D440" i="9"/>
  <c r="H440" i="9"/>
  <c r="D441" i="9"/>
  <c r="H441" i="9"/>
  <c r="D442" i="9"/>
  <c r="H442" i="9"/>
  <c r="D443" i="9"/>
  <c r="H443" i="9"/>
  <c r="D444" i="9"/>
  <c r="H444" i="9"/>
  <c r="D445" i="9"/>
  <c r="H445" i="9"/>
  <c r="D446" i="9"/>
  <c r="H446" i="9"/>
  <c r="D447" i="9"/>
  <c r="H447" i="9"/>
  <c r="D448" i="9"/>
  <c r="H448" i="9"/>
  <c r="D449" i="9"/>
  <c r="H449" i="9"/>
  <c r="D450" i="9"/>
  <c r="H450" i="9"/>
  <c r="D451" i="9"/>
  <c r="H451" i="9"/>
  <c r="D452" i="9"/>
  <c r="H452" i="9"/>
  <c r="D453" i="9"/>
  <c r="H453" i="9"/>
  <c r="D454" i="9"/>
  <c r="H454" i="9"/>
  <c r="D455" i="9"/>
  <c r="H455" i="9"/>
  <c r="D456" i="9"/>
  <c r="H456" i="9"/>
  <c r="D457" i="9"/>
  <c r="H457" i="9"/>
  <c r="D458" i="9"/>
  <c r="H458" i="9"/>
  <c r="D459" i="9"/>
  <c r="H459" i="9"/>
  <c r="D460" i="9"/>
  <c r="H460" i="9"/>
  <c r="D461" i="9"/>
  <c r="H461" i="9"/>
  <c r="D462" i="9"/>
  <c r="H462" i="9"/>
  <c r="D463" i="9"/>
  <c r="H463" i="9"/>
  <c r="D464" i="9"/>
  <c r="H464" i="9"/>
  <c r="D465" i="9"/>
  <c r="H465" i="9"/>
  <c r="D466" i="9"/>
  <c r="H466" i="9"/>
  <c r="D467" i="9"/>
  <c r="H467" i="9"/>
  <c r="D468" i="9"/>
  <c r="H468" i="9"/>
  <c r="D469" i="9"/>
  <c r="H469" i="9"/>
  <c r="D470" i="9"/>
  <c r="H470" i="9"/>
  <c r="D471" i="9"/>
  <c r="H471" i="9"/>
  <c r="D472" i="9"/>
  <c r="H472" i="9"/>
  <c r="D473" i="9"/>
  <c r="H473" i="9"/>
  <c r="D474" i="9"/>
  <c r="H474" i="9"/>
  <c r="D475" i="9"/>
  <c r="H475" i="9"/>
  <c r="D476" i="9"/>
  <c r="H476" i="9"/>
  <c r="D477" i="9"/>
  <c r="H477" i="9"/>
  <c r="D478" i="9"/>
  <c r="H478" i="9"/>
  <c r="D479" i="9"/>
  <c r="H479" i="9"/>
  <c r="D480" i="9"/>
  <c r="H480" i="9"/>
  <c r="D481" i="9"/>
  <c r="H481" i="9"/>
  <c r="D482" i="9"/>
  <c r="H482" i="9"/>
  <c r="D483" i="9"/>
  <c r="H483" i="9"/>
  <c r="D484" i="9"/>
  <c r="H484" i="9"/>
  <c r="D485" i="9"/>
  <c r="H485" i="9"/>
  <c r="D486" i="9"/>
  <c r="H486" i="9"/>
  <c r="D487" i="9"/>
  <c r="H487" i="9"/>
  <c r="D488" i="9"/>
  <c r="H488" i="9"/>
  <c r="D489" i="9"/>
  <c r="H489" i="9"/>
  <c r="D490" i="9"/>
  <c r="H490" i="9"/>
  <c r="D491" i="9"/>
  <c r="H491" i="9"/>
  <c r="D492" i="9"/>
  <c r="H492" i="9"/>
  <c r="D493" i="9"/>
  <c r="H493" i="9"/>
  <c r="D494" i="9"/>
  <c r="H494" i="9"/>
  <c r="D495" i="9"/>
  <c r="H495" i="9"/>
  <c r="D496" i="9"/>
  <c r="H496" i="9"/>
  <c r="D497" i="9"/>
  <c r="H497" i="9"/>
  <c r="D498" i="9"/>
  <c r="H498" i="9"/>
  <c r="D499" i="9"/>
  <c r="H499" i="9"/>
  <c r="D500" i="9"/>
  <c r="H500" i="9"/>
  <c r="D501" i="9"/>
  <c r="H501" i="9"/>
  <c r="D502" i="9"/>
  <c r="H502" i="9"/>
  <c r="D503" i="9"/>
  <c r="H503" i="9"/>
  <c r="D504" i="9"/>
  <c r="H504" i="9"/>
  <c r="D505" i="9"/>
  <c r="H505" i="9"/>
  <c r="D506" i="9"/>
  <c r="H506" i="9"/>
  <c r="D507" i="9"/>
  <c r="H507" i="9"/>
  <c r="D508" i="9"/>
  <c r="H508" i="9"/>
  <c r="D509" i="9"/>
  <c r="H509" i="9"/>
  <c r="D510" i="9"/>
  <c r="H510" i="9"/>
  <c r="D511" i="9"/>
  <c r="H511" i="9"/>
  <c r="D512" i="9"/>
  <c r="H512" i="9"/>
  <c r="D513" i="9"/>
  <c r="H513" i="9"/>
  <c r="D514" i="9"/>
  <c r="H514" i="9"/>
  <c r="D515" i="9"/>
  <c r="H515" i="9"/>
  <c r="D516" i="9"/>
  <c r="H516" i="9"/>
  <c r="D517" i="9"/>
  <c r="H517" i="9"/>
  <c r="D518" i="9"/>
  <c r="H518" i="9"/>
  <c r="D519" i="9"/>
  <c r="H519" i="9"/>
  <c r="D520" i="9"/>
  <c r="H520" i="9"/>
  <c r="D521" i="9"/>
  <c r="H521" i="9"/>
  <c r="D522" i="9"/>
  <c r="H522" i="9"/>
  <c r="D523" i="9"/>
  <c r="H523" i="9"/>
  <c r="D524" i="9"/>
  <c r="H524" i="9"/>
  <c r="D525" i="9"/>
  <c r="H525" i="9"/>
  <c r="D526" i="9"/>
  <c r="H526" i="9"/>
  <c r="D527" i="9"/>
  <c r="H527" i="9"/>
  <c r="D528" i="9"/>
  <c r="H528" i="9"/>
  <c r="D529" i="9"/>
  <c r="H529" i="9"/>
  <c r="D530" i="9"/>
  <c r="H530" i="9"/>
  <c r="D531" i="9"/>
  <c r="H531" i="9"/>
  <c r="D532" i="9"/>
  <c r="H532" i="9"/>
  <c r="D533" i="9"/>
  <c r="H533" i="9"/>
  <c r="D534" i="9"/>
  <c r="H534" i="9"/>
  <c r="D535" i="9"/>
  <c r="H535" i="9"/>
  <c r="D536" i="9"/>
  <c r="H536" i="9"/>
  <c r="D537" i="9"/>
  <c r="H537" i="9"/>
  <c r="D538" i="9"/>
  <c r="H538" i="9"/>
  <c r="D539" i="9"/>
  <c r="H539" i="9"/>
  <c r="D540" i="9"/>
  <c r="H540" i="9"/>
  <c r="D541" i="9"/>
  <c r="H541" i="9"/>
  <c r="D542" i="9"/>
  <c r="H542" i="9"/>
  <c r="D543" i="9"/>
  <c r="H543" i="9"/>
  <c r="D544" i="9"/>
  <c r="H544" i="9"/>
  <c r="D545" i="9"/>
  <c r="H545" i="9"/>
  <c r="D546" i="9"/>
  <c r="H546" i="9"/>
  <c r="D547" i="9"/>
  <c r="H547" i="9"/>
  <c r="D548" i="9"/>
  <c r="H548" i="9"/>
  <c r="D549" i="9"/>
  <c r="H549" i="9"/>
  <c r="D550" i="9"/>
  <c r="H550" i="9"/>
  <c r="D551" i="9"/>
  <c r="H551" i="9"/>
  <c r="D552" i="9"/>
  <c r="H552" i="9"/>
  <c r="D553" i="9"/>
  <c r="H553" i="9"/>
  <c r="D554" i="9"/>
  <c r="H554" i="9"/>
  <c r="D555" i="9"/>
  <c r="H555" i="9"/>
  <c r="D556" i="9"/>
  <c r="H556" i="9"/>
  <c r="D557" i="9"/>
  <c r="H557" i="9"/>
  <c r="D558" i="9"/>
  <c r="H558" i="9"/>
  <c r="D559" i="9"/>
  <c r="H559" i="9"/>
  <c r="D560" i="9"/>
  <c r="H560" i="9"/>
  <c r="D561" i="9"/>
  <c r="H561" i="9"/>
  <c r="D562" i="9"/>
  <c r="H562" i="9"/>
  <c r="D563" i="9"/>
  <c r="H563" i="9"/>
  <c r="D564" i="9"/>
  <c r="H564" i="9"/>
  <c r="D565" i="9"/>
  <c r="H565" i="9"/>
  <c r="D566" i="9"/>
  <c r="H566" i="9"/>
  <c r="D567" i="9"/>
  <c r="H567" i="9"/>
  <c r="D568" i="9"/>
  <c r="H568" i="9"/>
  <c r="D569" i="9"/>
  <c r="H569" i="9"/>
  <c r="D570" i="9"/>
  <c r="H570" i="9"/>
  <c r="D571" i="9"/>
  <c r="H571" i="9"/>
  <c r="D572" i="9"/>
  <c r="H572" i="9"/>
  <c r="D573" i="9"/>
  <c r="H573" i="9"/>
  <c r="D574" i="9"/>
  <c r="H574" i="9"/>
  <c r="D575" i="9"/>
  <c r="H575" i="9"/>
  <c r="D576" i="9"/>
  <c r="H576" i="9"/>
  <c r="D577" i="9"/>
  <c r="H577" i="9"/>
  <c r="D578" i="9"/>
  <c r="H578" i="9"/>
  <c r="D579" i="9"/>
  <c r="H579" i="9"/>
  <c r="D580" i="9"/>
  <c r="H580" i="9"/>
  <c r="D581" i="9"/>
  <c r="H581" i="9"/>
  <c r="D582" i="9"/>
  <c r="H582" i="9"/>
  <c r="D583" i="9"/>
  <c r="H583" i="9"/>
  <c r="D584" i="9"/>
  <c r="H584" i="9"/>
  <c r="D585" i="9"/>
  <c r="H585" i="9"/>
  <c r="D586" i="9"/>
  <c r="H586" i="9"/>
  <c r="D587" i="9"/>
  <c r="H587" i="9"/>
  <c r="D588" i="9"/>
  <c r="H588" i="9"/>
  <c r="D589" i="9"/>
  <c r="H589" i="9"/>
  <c r="D590" i="9"/>
  <c r="H590" i="9"/>
  <c r="D591" i="9"/>
  <c r="H591" i="9"/>
  <c r="D592" i="9"/>
  <c r="H592" i="9"/>
  <c r="D593" i="9"/>
  <c r="H593" i="9"/>
  <c r="D594" i="9"/>
  <c r="H594" i="9"/>
  <c r="D595" i="9"/>
  <c r="H595" i="9"/>
  <c r="D596" i="9"/>
  <c r="H596" i="9"/>
  <c r="D597" i="9"/>
  <c r="H597" i="9"/>
  <c r="D598" i="9"/>
  <c r="H598" i="9"/>
  <c r="D599" i="9"/>
  <c r="H599" i="9"/>
  <c r="D600" i="9"/>
  <c r="H600" i="9"/>
  <c r="D601" i="9"/>
  <c r="H601" i="9"/>
  <c r="D602" i="9"/>
  <c r="H602" i="9"/>
  <c r="D603" i="9"/>
  <c r="H603" i="9"/>
  <c r="D604" i="9"/>
  <c r="H604" i="9"/>
  <c r="D605" i="9"/>
  <c r="H605" i="9"/>
  <c r="D606" i="9"/>
  <c r="H606" i="9"/>
  <c r="D607" i="9"/>
  <c r="H607" i="9"/>
  <c r="D608" i="9"/>
  <c r="H608" i="9"/>
  <c r="D609" i="9"/>
  <c r="H609" i="9"/>
  <c r="D610" i="9"/>
  <c r="H610" i="9"/>
  <c r="D611" i="9"/>
  <c r="H611" i="9"/>
  <c r="D612" i="9"/>
  <c r="H612" i="9"/>
  <c r="D613" i="9"/>
  <c r="H613" i="9"/>
  <c r="D614" i="9"/>
  <c r="H614" i="9"/>
  <c r="D615" i="9"/>
  <c r="H615" i="9"/>
  <c r="D616" i="9"/>
  <c r="H616" i="9"/>
  <c r="D617" i="9"/>
  <c r="H617" i="9"/>
  <c r="D618" i="9"/>
  <c r="H618" i="9"/>
  <c r="D619" i="9"/>
  <c r="H619" i="9"/>
  <c r="D620" i="9"/>
  <c r="H620" i="9"/>
  <c r="D621" i="9"/>
  <c r="H621" i="9"/>
  <c r="D622" i="9"/>
  <c r="H622" i="9"/>
  <c r="D623" i="9"/>
  <c r="H623" i="9"/>
  <c r="D624" i="9"/>
  <c r="H624" i="9"/>
  <c r="D625" i="9"/>
  <c r="H625" i="9"/>
  <c r="D626" i="9"/>
  <c r="H626" i="9"/>
  <c r="D627" i="9"/>
  <c r="H627" i="9"/>
  <c r="D628" i="9"/>
  <c r="H628" i="9"/>
  <c r="D629" i="9"/>
  <c r="H629" i="9"/>
  <c r="D630" i="9"/>
  <c r="H630" i="9"/>
  <c r="D631" i="9"/>
  <c r="H631" i="9"/>
  <c r="D632" i="9"/>
  <c r="H632" i="9"/>
  <c r="D633" i="9"/>
  <c r="H633" i="9"/>
  <c r="D634" i="9"/>
  <c r="H634" i="9"/>
  <c r="D635" i="9"/>
  <c r="H635" i="9"/>
  <c r="D636" i="9"/>
  <c r="H636" i="9"/>
  <c r="D637" i="9"/>
  <c r="H637" i="9"/>
  <c r="D638" i="9"/>
  <c r="H638" i="9"/>
  <c r="D639" i="9"/>
  <c r="H639" i="9"/>
  <c r="D640" i="9"/>
  <c r="H640" i="9"/>
  <c r="D641" i="9"/>
  <c r="H641" i="9"/>
  <c r="D642" i="9"/>
  <c r="H642" i="9"/>
  <c r="D643" i="9"/>
  <c r="H643" i="9"/>
  <c r="D644" i="9"/>
  <c r="H644" i="9"/>
  <c r="D645" i="9"/>
  <c r="H645" i="9"/>
  <c r="D646" i="9"/>
  <c r="H646" i="9"/>
  <c r="D647" i="9"/>
  <c r="H647" i="9"/>
  <c r="D648" i="9"/>
  <c r="H648" i="9"/>
  <c r="D649" i="9"/>
  <c r="H649" i="9"/>
  <c r="D650" i="9"/>
  <c r="H650" i="9"/>
  <c r="D651" i="9"/>
  <c r="H651" i="9"/>
  <c r="D652" i="9"/>
  <c r="H652" i="9"/>
  <c r="D653" i="9"/>
  <c r="H653" i="9"/>
  <c r="D654" i="9"/>
  <c r="H654" i="9"/>
  <c r="D655" i="9"/>
  <c r="H655" i="9"/>
  <c r="D656" i="9"/>
  <c r="H656" i="9"/>
  <c r="D657" i="9"/>
  <c r="H657" i="9"/>
  <c r="D658" i="9"/>
  <c r="H658" i="9"/>
  <c r="D659" i="9"/>
  <c r="H659" i="9"/>
  <c r="D660" i="9"/>
  <c r="H660" i="9"/>
  <c r="D661" i="9"/>
  <c r="H661" i="9"/>
  <c r="D662" i="9"/>
  <c r="H662" i="9"/>
  <c r="D663" i="9"/>
  <c r="H663" i="9"/>
  <c r="D664" i="9"/>
  <c r="H664" i="9"/>
  <c r="D665" i="9"/>
  <c r="H665" i="9"/>
  <c r="D666" i="9"/>
  <c r="H666" i="9"/>
  <c r="D667" i="9"/>
  <c r="H667" i="9"/>
  <c r="D668" i="9"/>
  <c r="H668" i="9"/>
  <c r="D669" i="9"/>
  <c r="H669" i="9"/>
  <c r="D670" i="9"/>
  <c r="H670" i="9"/>
  <c r="D671" i="9"/>
  <c r="H671" i="9"/>
  <c r="D672" i="9"/>
  <c r="H672" i="9"/>
  <c r="D673" i="9"/>
  <c r="H673" i="9"/>
  <c r="D674" i="9"/>
  <c r="H674" i="9"/>
  <c r="D675" i="9"/>
  <c r="H675" i="9"/>
  <c r="D676" i="9"/>
  <c r="H676" i="9"/>
  <c r="D677" i="9"/>
  <c r="H677" i="9"/>
  <c r="D678" i="9"/>
  <c r="H678" i="9"/>
  <c r="D679" i="9"/>
  <c r="H679" i="9"/>
  <c r="D680" i="9"/>
  <c r="H680" i="9"/>
  <c r="D681" i="9"/>
  <c r="H681" i="9"/>
  <c r="D682" i="9"/>
  <c r="H682" i="9"/>
  <c r="D683" i="9"/>
  <c r="H683" i="9"/>
  <c r="D684" i="9"/>
  <c r="H684" i="9"/>
  <c r="D685" i="9"/>
  <c r="H685" i="9"/>
  <c r="D686" i="9"/>
  <c r="H686" i="9"/>
  <c r="D687" i="9"/>
  <c r="H687" i="9"/>
  <c r="D688" i="9"/>
  <c r="H688" i="9"/>
  <c r="D689" i="9"/>
  <c r="H689" i="9"/>
  <c r="D690" i="9"/>
  <c r="H690" i="9"/>
  <c r="D691" i="9"/>
  <c r="H691" i="9"/>
  <c r="D692" i="9"/>
  <c r="H692" i="9"/>
  <c r="D693" i="9"/>
  <c r="H693" i="9"/>
  <c r="D694" i="9"/>
  <c r="H694" i="9"/>
  <c r="D695" i="9"/>
  <c r="H695" i="9"/>
  <c r="D696" i="9"/>
  <c r="H696" i="9"/>
  <c r="D697" i="9"/>
  <c r="H697" i="9"/>
  <c r="D698" i="9"/>
  <c r="H698" i="9"/>
  <c r="D699" i="9"/>
  <c r="H699" i="9"/>
  <c r="D700" i="9"/>
  <c r="H700" i="9"/>
  <c r="D701" i="9"/>
  <c r="H701" i="9"/>
  <c r="D702" i="9"/>
  <c r="H702" i="9"/>
  <c r="D703" i="9"/>
  <c r="H703" i="9"/>
  <c r="D704" i="9"/>
  <c r="H704" i="9"/>
  <c r="D705" i="9"/>
  <c r="H705" i="9"/>
  <c r="D706" i="9"/>
  <c r="H706" i="9"/>
  <c r="D707" i="9"/>
  <c r="H707" i="9"/>
  <c r="D708" i="9"/>
  <c r="H708" i="9"/>
  <c r="D709" i="9"/>
  <c r="H709" i="9"/>
  <c r="D710" i="9"/>
  <c r="H710" i="9"/>
  <c r="D711" i="9"/>
  <c r="H711" i="9"/>
  <c r="D712" i="9"/>
  <c r="H712" i="9"/>
  <c r="D713" i="9"/>
  <c r="H713" i="9"/>
  <c r="D714" i="9"/>
  <c r="H714" i="9"/>
  <c r="D715" i="9"/>
  <c r="H715" i="9"/>
  <c r="D716" i="9"/>
  <c r="H716" i="9"/>
  <c r="D717" i="9"/>
  <c r="H717" i="9"/>
  <c r="D718" i="9"/>
  <c r="H718" i="9"/>
  <c r="D719" i="9"/>
  <c r="H719" i="9"/>
  <c r="D720" i="9"/>
  <c r="H720" i="9"/>
  <c r="D721" i="9"/>
  <c r="H721" i="9"/>
  <c r="D722" i="9"/>
  <c r="H722" i="9"/>
  <c r="D723" i="9"/>
  <c r="H723" i="9"/>
  <c r="D724" i="9"/>
  <c r="H724" i="9"/>
  <c r="D725" i="9"/>
  <c r="H725" i="9"/>
  <c r="D726" i="9"/>
  <c r="H726" i="9"/>
  <c r="D727" i="9"/>
  <c r="H727" i="9"/>
  <c r="D728" i="9"/>
  <c r="H728" i="9"/>
  <c r="D729" i="9"/>
  <c r="H729" i="9"/>
  <c r="D730" i="9"/>
  <c r="H730" i="9"/>
  <c r="D731" i="9"/>
  <c r="H731" i="9"/>
  <c r="D732" i="9"/>
  <c r="H732" i="9"/>
  <c r="D733" i="9"/>
  <c r="H733" i="9"/>
  <c r="D734" i="9"/>
  <c r="H734" i="9"/>
  <c r="D735" i="9"/>
  <c r="H735" i="9"/>
  <c r="D736" i="9"/>
  <c r="H736" i="9"/>
  <c r="D737" i="9"/>
  <c r="H737" i="9"/>
  <c r="D738" i="9"/>
  <c r="H738" i="9"/>
  <c r="D739" i="9"/>
  <c r="H739" i="9"/>
  <c r="D740" i="9"/>
  <c r="H740" i="9"/>
  <c r="D741" i="9"/>
  <c r="H741" i="9"/>
  <c r="D742" i="9"/>
  <c r="H742" i="9"/>
  <c r="D743" i="9"/>
  <c r="H743" i="9"/>
  <c r="D744" i="9"/>
  <c r="H744" i="9"/>
  <c r="D745" i="9"/>
  <c r="H745" i="9"/>
  <c r="D746" i="9"/>
  <c r="H746" i="9"/>
  <c r="D747" i="9"/>
  <c r="H747" i="9"/>
  <c r="D748" i="9"/>
  <c r="H748" i="9"/>
  <c r="D749" i="9"/>
  <c r="H749" i="9"/>
  <c r="D750" i="9"/>
  <c r="H750" i="9"/>
  <c r="D751" i="9"/>
  <c r="H751" i="9"/>
  <c r="D752" i="9"/>
  <c r="H752" i="9"/>
  <c r="D753" i="9"/>
  <c r="H753" i="9"/>
  <c r="D754" i="9"/>
  <c r="H754" i="9"/>
  <c r="D755" i="9"/>
  <c r="H755" i="9"/>
  <c r="D756" i="9"/>
  <c r="H756" i="9"/>
  <c r="D757" i="9"/>
  <c r="H757" i="9"/>
  <c r="D758" i="9"/>
  <c r="H758" i="9"/>
  <c r="D759" i="9"/>
  <c r="H759" i="9"/>
  <c r="D760" i="9"/>
  <c r="H760" i="9"/>
  <c r="D761" i="9"/>
  <c r="H761" i="9"/>
  <c r="D762" i="9"/>
  <c r="H762" i="9"/>
  <c r="D763" i="9"/>
  <c r="H763" i="9"/>
  <c r="D764" i="9"/>
  <c r="H764" i="9"/>
  <c r="D765" i="9"/>
  <c r="H765" i="9"/>
  <c r="D766" i="9"/>
  <c r="H766" i="9"/>
  <c r="D767" i="9"/>
  <c r="H767" i="9"/>
  <c r="D768" i="9"/>
  <c r="H768" i="9"/>
  <c r="D769" i="9"/>
  <c r="H769" i="9"/>
  <c r="D770" i="9"/>
  <c r="H770" i="9"/>
  <c r="D771" i="9"/>
  <c r="H771" i="9"/>
  <c r="D772" i="9"/>
  <c r="H772" i="9"/>
  <c r="D773" i="9"/>
  <c r="H773" i="9"/>
  <c r="D774" i="9"/>
  <c r="H774" i="9"/>
  <c r="D775" i="9"/>
  <c r="H775" i="9"/>
  <c r="D776" i="9"/>
  <c r="H776" i="9"/>
  <c r="D777" i="9"/>
  <c r="H777" i="9"/>
  <c r="D778" i="9"/>
  <c r="H778" i="9"/>
  <c r="D779" i="9"/>
  <c r="H779" i="9"/>
  <c r="D780" i="9"/>
  <c r="H780" i="9"/>
  <c r="D781" i="9"/>
  <c r="H781" i="9"/>
  <c r="D782" i="9"/>
  <c r="H782" i="9"/>
  <c r="D783" i="9"/>
  <c r="H783" i="9"/>
  <c r="D784" i="9"/>
  <c r="H784" i="9"/>
  <c r="D785" i="9"/>
  <c r="H785" i="9"/>
  <c r="D786" i="9"/>
  <c r="H786" i="9"/>
  <c r="D787" i="9"/>
  <c r="H787" i="9"/>
  <c r="D788" i="9"/>
  <c r="H788" i="9"/>
  <c r="D789" i="9"/>
  <c r="H789" i="9"/>
  <c r="D790" i="9"/>
  <c r="H790" i="9"/>
  <c r="D791" i="9"/>
  <c r="H791" i="9"/>
  <c r="D792" i="9"/>
  <c r="H792" i="9"/>
  <c r="D793" i="9"/>
  <c r="H793" i="9"/>
  <c r="D794" i="9"/>
  <c r="H794" i="9"/>
  <c r="D795" i="9"/>
  <c r="H795" i="9"/>
  <c r="D796" i="9"/>
  <c r="H796" i="9"/>
  <c r="D797" i="9"/>
  <c r="H797" i="9"/>
  <c r="D798" i="9"/>
  <c r="H798" i="9"/>
  <c r="D799" i="9"/>
  <c r="H799" i="9"/>
  <c r="D800" i="9"/>
  <c r="H800" i="9"/>
  <c r="D801" i="9"/>
  <c r="H801" i="9"/>
  <c r="D802" i="9"/>
  <c r="H802" i="9"/>
  <c r="D803" i="9"/>
  <c r="H803" i="9"/>
  <c r="D804" i="9"/>
  <c r="H804" i="9"/>
  <c r="D805" i="9"/>
  <c r="H805" i="9"/>
  <c r="D806" i="9"/>
  <c r="H806" i="9"/>
  <c r="D807" i="9"/>
  <c r="H807" i="9"/>
  <c r="D808" i="9"/>
  <c r="H808" i="9"/>
  <c r="D809" i="9"/>
  <c r="H809" i="9"/>
  <c r="D810" i="9"/>
  <c r="H810" i="9"/>
  <c r="D811" i="9"/>
  <c r="H811" i="9"/>
  <c r="D812" i="9"/>
  <c r="H812" i="9"/>
  <c r="D813" i="9"/>
  <c r="H813" i="9"/>
  <c r="D814" i="9"/>
  <c r="H814" i="9"/>
  <c r="D815" i="9"/>
  <c r="H815" i="9"/>
  <c r="D816" i="9"/>
  <c r="H816" i="9"/>
  <c r="D817" i="9"/>
  <c r="H817" i="9"/>
  <c r="D818" i="9"/>
  <c r="H818" i="9"/>
  <c r="D819" i="9"/>
  <c r="H819" i="9"/>
  <c r="D820" i="9"/>
  <c r="H820" i="9"/>
  <c r="D821" i="9"/>
  <c r="H821" i="9"/>
  <c r="D822" i="9"/>
  <c r="H822" i="9"/>
  <c r="D823" i="9"/>
  <c r="H823" i="9"/>
  <c r="D824" i="9"/>
  <c r="H824" i="9"/>
  <c r="D825" i="9"/>
  <c r="H825" i="9"/>
  <c r="D826" i="9"/>
  <c r="H826" i="9"/>
  <c r="D827" i="9"/>
  <c r="H827" i="9"/>
  <c r="D828" i="9"/>
  <c r="H828" i="9"/>
  <c r="D829" i="9"/>
  <c r="H829" i="9"/>
  <c r="D830" i="9"/>
  <c r="H830" i="9"/>
  <c r="D831" i="9"/>
  <c r="H831" i="9"/>
  <c r="D832" i="9"/>
  <c r="H832" i="9"/>
  <c r="D833" i="9"/>
  <c r="H833" i="9"/>
  <c r="D834" i="9"/>
  <c r="H834" i="9"/>
  <c r="D835" i="9"/>
  <c r="H835" i="9"/>
  <c r="D836" i="9"/>
  <c r="H836" i="9"/>
  <c r="D837" i="9"/>
  <c r="H837" i="9"/>
  <c r="D838" i="9"/>
  <c r="H838" i="9"/>
  <c r="D839" i="9"/>
  <c r="H839" i="9"/>
  <c r="D840" i="9"/>
  <c r="H840" i="9"/>
  <c r="D841" i="9"/>
  <c r="H841" i="9"/>
  <c r="D842" i="9"/>
  <c r="H842" i="9"/>
  <c r="D843" i="9"/>
  <c r="H843" i="9"/>
  <c r="D844" i="9"/>
  <c r="H844" i="9"/>
  <c r="D845" i="9"/>
  <c r="H845" i="9"/>
  <c r="D846" i="9"/>
  <c r="H846" i="9"/>
  <c r="D847" i="9"/>
  <c r="H847" i="9"/>
  <c r="D848" i="9"/>
  <c r="H848" i="9"/>
  <c r="D849" i="9"/>
  <c r="H849" i="9"/>
  <c r="D850" i="9"/>
  <c r="H850" i="9"/>
  <c r="D851" i="9"/>
  <c r="H851" i="9"/>
  <c r="D852" i="9"/>
  <c r="H852" i="9"/>
  <c r="D853" i="9"/>
  <c r="H853" i="9"/>
  <c r="D854" i="9"/>
  <c r="H854" i="9"/>
  <c r="D855" i="9"/>
  <c r="H855" i="9"/>
  <c r="D856" i="9"/>
  <c r="H856" i="9"/>
  <c r="D857" i="9"/>
  <c r="H857" i="9"/>
  <c r="D858" i="9"/>
  <c r="H858" i="9"/>
  <c r="D859" i="9"/>
  <c r="H859" i="9"/>
  <c r="D860" i="9"/>
  <c r="H860" i="9"/>
  <c r="D861" i="9"/>
  <c r="H861" i="9"/>
  <c r="D862" i="9"/>
  <c r="H862" i="9"/>
  <c r="D863" i="9"/>
  <c r="H863" i="9"/>
  <c r="D864" i="9"/>
  <c r="H864" i="9"/>
  <c r="D865" i="9"/>
  <c r="H865" i="9"/>
  <c r="D866" i="9"/>
  <c r="H866" i="9"/>
  <c r="D867" i="9"/>
  <c r="H867" i="9"/>
  <c r="D868" i="9"/>
  <c r="H868" i="9"/>
  <c r="D869" i="9"/>
  <c r="H869" i="9"/>
  <c r="D870" i="9"/>
  <c r="H870" i="9"/>
  <c r="D871" i="9"/>
  <c r="H871" i="9"/>
  <c r="D872" i="9"/>
  <c r="H872" i="9"/>
  <c r="D873" i="9"/>
  <c r="H873" i="9"/>
  <c r="D874" i="9"/>
  <c r="H874" i="9"/>
  <c r="D875" i="9"/>
  <c r="H875" i="9"/>
  <c r="D876" i="9"/>
  <c r="H876" i="9"/>
  <c r="D877" i="9"/>
  <c r="H877" i="9"/>
  <c r="D878" i="9"/>
  <c r="H878" i="9"/>
  <c r="D879" i="9"/>
  <c r="H879" i="9"/>
  <c r="D880" i="9"/>
  <c r="H880" i="9"/>
  <c r="D881" i="9"/>
  <c r="H881" i="9"/>
  <c r="D882" i="9"/>
  <c r="H882" i="9"/>
  <c r="D883" i="9"/>
  <c r="H883" i="9"/>
  <c r="D884" i="9"/>
  <c r="H884" i="9"/>
  <c r="D885" i="9"/>
  <c r="H885" i="9"/>
  <c r="D886" i="9"/>
  <c r="H886" i="9"/>
  <c r="D887" i="9"/>
  <c r="H887" i="9"/>
  <c r="D888" i="9"/>
  <c r="H888" i="9"/>
  <c r="D889" i="9"/>
  <c r="H889" i="9"/>
  <c r="D890" i="9"/>
  <c r="H890" i="9"/>
  <c r="D891" i="9"/>
  <c r="H891" i="9"/>
  <c r="D892" i="9"/>
  <c r="H892" i="9"/>
  <c r="D893" i="9"/>
  <c r="H893" i="9"/>
  <c r="D894" i="9"/>
  <c r="H894" i="9"/>
  <c r="D895" i="9"/>
  <c r="H895" i="9"/>
  <c r="D896" i="9"/>
  <c r="H896" i="9"/>
  <c r="D897" i="9"/>
  <c r="H897" i="9"/>
  <c r="D898" i="9"/>
  <c r="H898" i="9"/>
  <c r="D899" i="9"/>
  <c r="H899" i="9"/>
  <c r="D900" i="9"/>
  <c r="H900" i="9"/>
  <c r="D901" i="9"/>
  <c r="H901" i="9"/>
  <c r="D902" i="9"/>
  <c r="H902" i="9"/>
  <c r="D903" i="9"/>
  <c r="H903" i="9"/>
  <c r="D904" i="9"/>
  <c r="H904" i="9"/>
  <c r="D905" i="9"/>
  <c r="H905" i="9"/>
  <c r="D906" i="9"/>
  <c r="H906" i="9"/>
  <c r="D907" i="9"/>
  <c r="H907" i="9"/>
  <c r="D908" i="9"/>
  <c r="H908" i="9"/>
  <c r="D909" i="9"/>
  <c r="H909" i="9"/>
  <c r="D910" i="9"/>
  <c r="H910" i="9"/>
  <c r="D911" i="9"/>
  <c r="H911" i="9"/>
  <c r="D912" i="9"/>
  <c r="H912" i="9"/>
  <c r="D913" i="9"/>
  <c r="H913" i="9"/>
  <c r="D914" i="9"/>
  <c r="H914" i="9"/>
  <c r="D915" i="9"/>
  <c r="H915" i="9"/>
  <c r="D916" i="9"/>
  <c r="H916" i="9"/>
  <c r="D917" i="9"/>
  <c r="H917" i="9"/>
  <c r="D918" i="9"/>
  <c r="H918" i="9"/>
  <c r="D919" i="9"/>
  <c r="H919" i="9"/>
  <c r="D920" i="9"/>
  <c r="H920" i="9"/>
  <c r="D921" i="9"/>
  <c r="H921" i="9"/>
  <c r="D922" i="9"/>
  <c r="H922" i="9"/>
  <c r="D923" i="9"/>
  <c r="H923" i="9"/>
  <c r="D924" i="9"/>
  <c r="H924" i="9"/>
  <c r="D925" i="9"/>
  <c r="H925" i="9"/>
  <c r="D926" i="9"/>
  <c r="H926" i="9"/>
  <c r="D927" i="9"/>
  <c r="H927" i="9"/>
  <c r="D928" i="9"/>
  <c r="H928" i="9"/>
  <c r="D929" i="9"/>
  <c r="H929" i="9"/>
  <c r="D930" i="9"/>
  <c r="H930" i="9"/>
  <c r="D931" i="9"/>
  <c r="H931" i="9"/>
  <c r="D932" i="9"/>
  <c r="H932" i="9"/>
  <c r="D933" i="9"/>
  <c r="H933" i="9"/>
  <c r="D934" i="9"/>
  <c r="H934" i="9"/>
  <c r="D935" i="9"/>
  <c r="H935" i="9"/>
  <c r="D936" i="9"/>
  <c r="H936" i="9"/>
  <c r="D937" i="9"/>
  <c r="H937" i="9"/>
  <c r="D938" i="9"/>
  <c r="H938" i="9"/>
  <c r="D939" i="9"/>
  <c r="H939" i="9"/>
  <c r="D940" i="9"/>
  <c r="H940" i="9"/>
  <c r="D941" i="9"/>
  <c r="H941" i="9"/>
  <c r="D942" i="9"/>
  <c r="H942" i="9"/>
  <c r="D943" i="9"/>
  <c r="H943" i="9"/>
  <c r="D944" i="9"/>
  <c r="H944" i="9"/>
  <c r="D945" i="9"/>
  <c r="H945" i="9"/>
  <c r="D946" i="9"/>
  <c r="H946" i="9"/>
  <c r="D947" i="9"/>
  <c r="H947" i="9"/>
  <c r="D948" i="9"/>
  <c r="H948" i="9"/>
  <c r="D949" i="9"/>
  <c r="H949" i="9"/>
  <c r="D950" i="9"/>
  <c r="H950" i="9"/>
  <c r="D951" i="9"/>
  <c r="H951" i="9"/>
  <c r="D952" i="9"/>
  <c r="H952" i="9"/>
  <c r="D953" i="9"/>
  <c r="H953" i="9"/>
  <c r="D954" i="9"/>
  <c r="H954" i="9"/>
  <c r="D955" i="9"/>
  <c r="H955" i="9"/>
  <c r="D956" i="9"/>
  <c r="H956" i="9"/>
  <c r="D957" i="9"/>
  <c r="H957" i="9"/>
  <c r="D958" i="9"/>
  <c r="H958" i="9"/>
  <c r="D959" i="9"/>
  <c r="H959" i="9"/>
  <c r="D960" i="9"/>
  <c r="H960" i="9"/>
  <c r="D961" i="9"/>
  <c r="H961" i="9"/>
  <c r="D962" i="9"/>
  <c r="H962" i="9"/>
  <c r="D963" i="9"/>
  <c r="H963" i="9"/>
  <c r="D964" i="9"/>
  <c r="H964" i="9"/>
  <c r="D965" i="9"/>
  <c r="H965" i="9"/>
  <c r="D966" i="9"/>
  <c r="H966" i="9"/>
  <c r="D967" i="9"/>
  <c r="H967" i="9"/>
  <c r="D968" i="9"/>
  <c r="H968" i="9"/>
  <c r="D969" i="9"/>
  <c r="H969" i="9"/>
  <c r="D970" i="9"/>
  <c r="H970" i="9"/>
  <c r="D971" i="9"/>
  <c r="H971" i="9"/>
  <c r="D972" i="9"/>
  <c r="H972" i="9"/>
  <c r="D973" i="9"/>
  <c r="H973" i="9"/>
  <c r="D974" i="9"/>
  <c r="H974" i="9"/>
  <c r="D975" i="9"/>
  <c r="H975" i="9"/>
  <c r="D976" i="9"/>
  <c r="H976" i="9"/>
  <c r="D977" i="9"/>
  <c r="H977" i="9"/>
  <c r="D978" i="9"/>
  <c r="H978" i="9"/>
  <c r="D979" i="9"/>
  <c r="H979" i="9"/>
  <c r="D980" i="9"/>
  <c r="H980" i="9"/>
  <c r="D981" i="9"/>
  <c r="H981" i="9"/>
  <c r="D982" i="9"/>
  <c r="H982" i="9"/>
  <c r="D983" i="9"/>
  <c r="H983" i="9"/>
  <c r="D984" i="9"/>
  <c r="H984" i="9"/>
  <c r="D985" i="9"/>
  <c r="H985" i="9"/>
  <c r="D986" i="9"/>
  <c r="H986" i="9"/>
  <c r="D987" i="9"/>
  <c r="H987" i="9"/>
  <c r="D988" i="9"/>
  <c r="H988" i="9"/>
  <c r="D989" i="9"/>
  <c r="H989" i="9"/>
  <c r="D990" i="9"/>
  <c r="H990" i="9"/>
  <c r="D991" i="9"/>
  <c r="H991" i="9"/>
  <c r="D992" i="9"/>
  <c r="H992" i="9"/>
  <c r="D993" i="9"/>
  <c r="H993" i="9"/>
  <c r="D994" i="9"/>
  <c r="H994" i="9"/>
  <c r="D995" i="9"/>
  <c r="H995" i="9"/>
  <c r="D996" i="9"/>
  <c r="H996" i="9"/>
  <c r="D997" i="9"/>
  <c r="H997" i="9"/>
  <c r="D998" i="9"/>
  <c r="H998" i="9"/>
  <c r="D999" i="9"/>
  <c r="H999" i="9"/>
  <c r="D1000" i="9"/>
  <c r="H1000" i="9"/>
  <c r="D1001" i="9"/>
  <c r="H1001" i="9"/>
  <c r="D1002" i="9"/>
  <c r="H1002" i="9"/>
  <c r="D1003" i="9"/>
  <c r="H1003" i="9"/>
  <c r="D1004" i="9"/>
  <c r="H1004" i="9"/>
  <c r="D1005" i="9"/>
  <c r="H1005" i="9"/>
  <c r="D1006" i="9"/>
  <c r="H1006" i="9"/>
  <c r="D1007" i="9"/>
  <c r="H1007" i="9"/>
  <c r="D1008" i="9"/>
  <c r="H1008" i="9"/>
  <c r="D1009" i="9"/>
  <c r="H1009" i="9"/>
  <c r="D1010" i="9"/>
  <c r="H1010" i="9"/>
  <c r="D1011" i="9"/>
  <c r="H1011" i="9"/>
  <c r="D1012" i="9"/>
  <c r="H1012" i="9"/>
  <c r="D1013" i="9"/>
  <c r="H1013" i="9"/>
  <c r="D1014" i="9"/>
  <c r="H1014" i="9"/>
  <c r="D1015" i="9"/>
  <c r="H1015" i="9"/>
  <c r="D1016" i="9"/>
  <c r="H1016" i="9"/>
  <c r="D1017" i="9"/>
  <c r="H1017" i="9"/>
  <c r="D1018" i="9"/>
  <c r="H1018" i="9"/>
  <c r="D1019" i="9"/>
  <c r="H1019" i="9"/>
  <c r="D1020" i="9"/>
  <c r="H1020" i="9"/>
  <c r="D1021" i="9"/>
  <c r="H1021" i="9"/>
  <c r="D1022" i="9"/>
  <c r="H1022" i="9"/>
  <c r="D1023" i="9"/>
  <c r="H1023" i="9"/>
  <c r="D1024" i="9"/>
  <c r="H1024" i="9"/>
  <c r="D1025" i="9"/>
  <c r="H1025" i="9"/>
  <c r="D1026" i="9"/>
  <c r="H1026" i="9"/>
  <c r="D1027" i="9"/>
  <c r="H1027" i="9"/>
  <c r="D1028" i="9"/>
  <c r="H1028" i="9"/>
  <c r="D1029" i="9"/>
  <c r="H1029" i="9"/>
  <c r="D1030" i="9"/>
  <c r="H1030" i="9"/>
  <c r="D1031" i="9"/>
  <c r="H1031" i="9"/>
  <c r="D1032" i="9"/>
  <c r="H1032" i="9"/>
  <c r="D1033" i="9"/>
  <c r="H1033" i="9"/>
  <c r="D1034" i="9"/>
  <c r="H1034" i="9"/>
  <c r="D1035" i="9"/>
  <c r="H1035" i="9"/>
  <c r="D1036" i="9"/>
  <c r="H1036" i="9"/>
  <c r="D1037" i="9"/>
  <c r="H1037" i="9"/>
  <c r="D1038" i="9"/>
  <c r="H1038" i="9"/>
  <c r="D1039" i="9"/>
  <c r="H1039" i="9"/>
  <c r="D1040" i="9"/>
  <c r="H1040" i="9"/>
  <c r="D1041" i="9"/>
  <c r="H1041" i="9"/>
  <c r="D1042" i="9"/>
  <c r="H1042" i="9"/>
  <c r="D1043" i="9"/>
  <c r="H1043" i="9"/>
  <c r="D1044" i="9"/>
  <c r="H1044" i="9"/>
  <c r="D1045" i="9"/>
  <c r="H1045" i="9"/>
  <c r="D1046" i="9"/>
  <c r="H1046" i="9"/>
  <c r="D1047" i="9"/>
  <c r="H1047" i="9"/>
  <c r="D1048" i="9"/>
  <c r="H1048" i="9"/>
  <c r="D1049" i="9"/>
  <c r="H1049" i="9"/>
  <c r="D1050" i="9"/>
  <c r="H1050" i="9"/>
  <c r="D1051" i="9"/>
  <c r="H1051" i="9"/>
  <c r="D1052" i="9"/>
  <c r="H1052" i="9"/>
  <c r="D1053" i="9"/>
  <c r="H1053" i="9"/>
  <c r="D1054" i="9"/>
  <c r="H1054" i="9"/>
  <c r="D1055" i="9"/>
  <c r="H1055" i="9"/>
  <c r="D1056" i="9"/>
  <c r="H1056" i="9"/>
  <c r="D1057" i="9"/>
  <c r="H1057" i="9"/>
  <c r="D1058" i="9"/>
  <c r="H1058" i="9"/>
  <c r="D1059" i="9"/>
  <c r="H1059" i="9"/>
  <c r="D1060" i="9"/>
  <c r="H1060" i="9"/>
  <c r="D1061" i="9"/>
  <c r="H1061" i="9"/>
  <c r="D1062" i="9"/>
  <c r="H1062" i="9"/>
  <c r="D1063" i="9"/>
  <c r="H1063" i="9"/>
  <c r="D1064" i="9"/>
  <c r="H1064" i="9"/>
  <c r="D1065" i="9"/>
  <c r="H1065" i="9"/>
  <c r="D1066" i="9"/>
  <c r="H1066" i="9"/>
  <c r="D1067" i="9"/>
  <c r="H1067" i="9"/>
  <c r="D1068" i="9"/>
  <c r="H1068" i="9"/>
  <c r="D1069" i="9"/>
  <c r="H1069" i="9"/>
  <c r="D1070" i="9"/>
  <c r="H1070" i="9"/>
  <c r="D1071" i="9"/>
  <c r="H1071" i="9"/>
  <c r="D1072" i="9"/>
  <c r="H1072" i="9"/>
  <c r="D1073" i="9"/>
  <c r="H1073" i="9"/>
  <c r="D1074" i="9"/>
  <c r="H1074" i="9"/>
  <c r="D1075" i="9"/>
  <c r="H1075" i="9"/>
  <c r="D1076" i="9"/>
  <c r="H1076" i="9"/>
  <c r="D1077" i="9"/>
  <c r="H1077" i="9"/>
  <c r="D1078" i="9"/>
  <c r="H1078" i="9"/>
  <c r="D1079" i="9"/>
  <c r="H1079" i="9"/>
  <c r="D1080" i="9"/>
  <c r="H1080" i="9"/>
  <c r="D1081" i="9"/>
  <c r="H1081" i="9"/>
  <c r="D1082" i="9"/>
  <c r="H1082" i="9"/>
  <c r="D1083" i="9"/>
  <c r="H1083" i="9"/>
  <c r="D1084" i="9"/>
  <c r="H1084" i="9"/>
  <c r="D1085" i="9"/>
  <c r="H1085" i="9"/>
  <c r="D1086" i="9"/>
  <c r="H1086" i="9"/>
  <c r="D1087" i="9"/>
  <c r="H1087" i="9"/>
  <c r="D1088" i="9"/>
  <c r="H1088" i="9"/>
  <c r="D1089" i="9"/>
  <c r="H1089" i="9"/>
  <c r="D1090" i="9"/>
  <c r="H1090" i="9"/>
  <c r="D1091" i="9"/>
  <c r="H1091" i="9"/>
  <c r="D1092" i="9"/>
  <c r="H1092" i="9"/>
  <c r="D1093" i="9"/>
  <c r="H1093" i="9"/>
  <c r="D1094" i="9"/>
  <c r="H1094" i="9"/>
  <c r="D1095" i="9"/>
  <c r="H1095" i="9"/>
  <c r="D1096" i="9"/>
  <c r="H1096" i="9"/>
  <c r="D1097" i="9"/>
  <c r="H1097" i="9"/>
  <c r="D1098" i="9"/>
  <c r="H1098" i="9"/>
  <c r="D1099" i="9"/>
  <c r="H1099" i="9"/>
  <c r="D1100" i="9"/>
  <c r="H1100" i="9"/>
  <c r="D1101" i="9"/>
  <c r="H1101" i="9"/>
  <c r="D1102" i="9"/>
  <c r="H1102" i="9"/>
  <c r="D1103" i="9"/>
  <c r="H1103" i="9"/>
  <c r="D1104" i="9"/>
  <c r="H1104" i="9"/>
  <c r="D1105" i="9"/>
  <c r="H1105" i="9"/>
  <c r="D1106" i="9"/>
  <c r="H1106" i="9"/>
  <c r="D1107" i="9"/>
  <c r="H1107" i="9"/>
  <c r="D1108" i="9"/>
  <c r="H1108" i="9"/>
  <c r="D1109" i="9"/>
  <c r="H1109" i="9"/>
  <c r="D1110" i="9"/>
  <c r="H1110" i="9"/>
  <c r="D1111" i="9"/>
  <c r="H1111" i="9"/>
  <c r="D1112" i="9"/>
  <c r="H1112" i="9"/>
  <c r="D1113" i="9"/>
  <c r="H1113" i="9"/>
  <c r="D1114" i="9"/>
  <c r="H1114" i="9"/>
  <c r="D1115" i="9"/>
  <c r="H1115" i="9"/>
  <c r="D1116" i="9"/>
  <c r="H1116" i="9"/>
  <c r="D1117" i="9"/>
  <c r="H1117" i="9"/>
  <c r="D1118" i="9"/>
  <c r="H1118" i="9"/>
  <c r="D1119" i="9"/>
  <c r="H1119" i="9"/>
  <c r="D1120" i="9"/>
  <c r="H1120" i="9"/>
  <c r="D1121" i="9"/>
  <c r="H1121" i="9"/>
  <c r="D1122" i="9"/>
  <c r="H1122" i="9"/>
  <c r="D1123" i="9"/>
  <c r="H1123" i="9"/>
  <c r="D1124" i="9"/>
  <c r="H1124" i="9"/>
  <c r="D1125" i="9"/>
  <c r="H1125" i="9"/>
  <c r="D1126" i="9"/>
  <c r="H1126" i="9"/>
  <c r="D1127" i="9"/>
  <c r="H1127" i="9"/>
  <c r="D1128" i="9"/>
  <c r="H1128" i="9"/>
  <c r="D1129" i="9"/>
  <c r="H1129" i="9"/>
  <c r="D1130" i="9"/>
  <c r="H1130" i="9"/>
  <c r="D1131" i="9"/>
  <c r="H1131" i="9"/>
  <c r="D1132" i="9"/>
  <c r="H1132" i="9"/>
  <c r="D1133" i="9"/>
  <c r="H1133" i="9"/>
  <c r="D1134" i="9"/>
  <c r="H1134" i="9"/>
  <c r="D1135" i="9"/>
  <c r="H1135" i="9"/>
  <c r="D1136" i="9"/>
  <c r="H1136" i="9"/>
  <c r="D1137" i="9"/>
  <c r="H1137" i="9"/>
  <c r="D1138" i="9"/>
  <c r="H1138" i="9"/>
  <c r="D1139" i="9"/>
  <c r="H1139" i="9"/>
  <c r="D1140" i="9"/>
  <c r="H1140" i="9"/>
  <c r="D1141" i="9"/>
  <c r="H1141" i="9"/>
  <c r="D1142" i="9"/>
  <c r="H1142" i="9"/>
  <c r="D1143" i="9"/>
  <c r="H1143" i="9"/>
  <c r="D1144" i="9"/>
  <c r="H1144" i="9"/>
  <c r="D1145" i="9"/>
  <c r="H1145" i="9"/>
  <c r="D1146" i="9"/>
  <c r="H1146" i="9"/>
  <c r="D1147" i="9"/>
  <c r="H1147" i="9"/>
  <c r="D1148" i="9"/>
  <c r="H1148" i="9"/>
  <c r="D1149" i="9"/>
  <c r="H1149" i="9"/>
  <c r="D1150" i="9"/>
  <c r="H1150" i="9"/>
  <c r="D1151" i="9"/>
  <c r="H1151" i="9"/>
  <c r="D1152" i="9"/>
  <c r="H1152" i="9"/>
  <c r="D1153" i="9"/>
  <c r="H1153" i="9"/>
  <c r="D1154" i="9"/>
  <c r="H1154" i="9"/>
  <c r="D1155" i="9"/>
  <c r="H1155" i="9"/>
  <c r="D1156" i="9"/>
  <c r="H1156" i="9"/>
  <c r="D1157" i="9"/>
  <c r="H1157" i="9"/>
  <c r="D1158" i="9"/>
  <c r="H1158" i="9"/>
  <c r="D1159" i="9"/>
  <c r="H1159" i="9"/>
  <c r="D1160" i="9"/>
  <c r="H1160" i="9"/>
  <c r="D1161" i="9"/>
  <c r="H1161" i="9"/>
  <c r="D1162" i="9"/>
  <c r="H1162" i="9"/>
  <c r="D1163" i="9"/>
  <c r="H1163" i="9"/>
  <c r="D1164" i="9"/>
  <c r="H1164" i="9"/>
  <c r="D1165" i="9"/>
  <c r="H1165" i="9"/>
  <c r="D1166" i="9"/>
  <c r="H1166" i="9"/>
  <c r="D1167" i="9"/>
  <c r="H1167" i="9"/>
  <c r="D1168" i="9"/>
  <c r="H1168" i="9"/>
  <c r="D1169" i="9"/>
  <c r="H1169" i="9"/>
  <c r="D1170" i="9"/>
  <c r="H1170" i="9"/>
  <c r="D1171" i="9"/>
  <c r="H1171" i="9"/>
  <c r="D1172" i="9"/>
  <c r="H1172" i="9"/>
  <c r="D1173" i="9"/>
  <c r="H1173" i="9"/>
  <c r="D1174" i="9"/>
  <c r="H1174" i="9"/>
  <c r="D1175" i="9"/>
  <c r="H1175" i="9"/>
  <c r="D1176" i="9"/>
  <c r="H1176" i="9"/>
  <c r="D1177" i="9"/>
  <c r="H1177" i="9"/>
  <c r="D1178" i="9"/>
  <c r="H1178" i="9"/>
  <c r="D1179" i="9"/>
  <c r="H1179" i="9"/>
  <c r="D1180" i="9"/>
  <c r="H1180" i="9"/>
  <c r="D1181" i="9"/>
  <c r="H1181" i="9"/>
  <c r="D1182" i="9"/>
  <c r="H1182" i="9"/>
  <c r="D1183" i="9"/>
  <c r="H1183" i="9"/>
  <c r="D1184" i="9"/>
  <c r="H1184" i="9"/>
  <c r="D1185" i="9"/>
  <c r="H1185" i="9"/>
  <c r="D1186" i="9"/>
  <c r="H1186" i="9"/>
  <c r="D1187" i="9"/>
  <c r="H1187" i="9"/>
  <c r="D1188" i="9"/>
  <c r="H1188" i="9"/>
  <c r="D1189" i="9"/>
  <c r="H1189" i="9"/>
  <c r="D1190" i="9"/>
  <c r="H1190" i="9"/>
  <c r="D1191" i="9"/>
  <c r="H1191" i="9"/>
  <c r="D1192" i="9"/>
  <c r="H1192" i="9"/>
  <c r="D1193" i="9"/>
  <c r="H1193" i="9"/>
  <c r="D1194" i="9"/>
  <c r="H1194" i="9"/>
  <c r="D1195" i="9"/>
  <c r="H1195" i="9"/>
  <c r="D1196" i="9"/>
  <c r="H1196" i="9"/>
  <c r="D1197" i="9"/>
  <c r="H1197" i="9"/>
  <c r="D1198" i="9"/>
  <c r="H1198" i="9"/>
  <c r="D1199" i="9"/>
  <c r="H1199" i="9"/>
  <c r="D1200" i="9"/>
  <c r="H1200" i="9"/>
  <c r="D1201" i="9"/>
  <c r="H1201" i="9"/>
  <c r="D1202" i="9"/>
  <c r="H1202" i="9"/>
  <c r="D1203" i="9"/>
  <c r="H1203" i="9"/>
  <c r="D1204" i="9"/>
  <c r="H1204" i="9"/>
  <c r="D1205" i="9"/>
  <c r="H1205" i="9"/>
  <c r="J16" i="9"/>
  <c r="J15" i="9"/>
  <c r="J99" i="9"/>
  <c r="J100" i="9"/>
  <c r="J101" i="9"/>
  <c r="J102" i="9"/>
  <c r="J103" i="9"/>
  <c r="J104" i="9"/>
  <c r="J105" i="9"/>
  <c r="J106" i="9"/>
  <c r="J107" i="9"/>
  <c r="J108" i="9"/>
  <c r="J109" i="9"/>
  <c r="J110" i="9"/>
  <c r="J111" i="9"/>
  <c r="J112" i="9"/>
  <c r="J113" i="9"/>
  <c r="J114" i="9"/>
  <c r="J115" i="9"/>
  <c r="J116" i="9"/>
  <c r="J117" i="9"/>
  <c r="J118" i="9"/>
  <c r="J119" i="9"/>
  <c r="J120" i="9"/>
  <c r="J121" i="9"/>
  <c r="J122" i="9"/>
  <c r="J123" i="9"/>
  <c r="J124" i="9"/>
  <c r="J125" i="9"/>
  <c r="J126" i="9"/>
  <c r="J127" i="9"/>
  <c r="J128" i="9"/>
  <c r="J129" i="9"/>
  <c r="J130" i="9"/>
  <c r="J131" i="9"/>
  <c r="J132" i="9"/>
  <c r="J133" i="9"/>
  <c r="J134" i="9"/>
  <c r="J135" i="9"/>
  <c r="J136" i="9"/>
  <c r="J137" i="9"/>
  <c r="J138" i="9"/>
  <c r="J139" i="9"/>
  <c r="J140" i="9"/>
  <c r="J141" i="9"/>
  <c r="J142" i="9"/>
  <c r="J143" i="9"/>
  <c r="J144" i="9"/>
  <c r="J145" i="9"/>
  <c r="J146" i="9"/>
  <c r="J147" i="9"/>
  <c r="J148" i="9"/>
  <c r="J149" i="9"/>
  <c r="J150" i="9"/>
  <c r="J151" i="9"/>
  <c r="J152" i="9"/>
  <c r="J153" i="9"/>
  <c r="J154" i="9"/>
  <c r="J155" i="9"/>
  <c r="J156" i="9"/>
  <c r="J157" i="9"/>
  <c r="J158" i="9"/>
  <c r="J159" i="9"/>
  <c r="J160" i="9"/>
  <c r="J161" i="9"/>
  <c r="J162" i="9"/>
  <c r="J163" i="9"/>
  <c r="J164" i="9"/>
  <c r="J165" i="9"/>
  <c r="J166" i="9"/>
  <c r="J167" i="9"/>
  <c r="J168" i="9"/>
  <c r="J169" i="9"/>
  <c r="J170" i="9"/>
  <c r="J171" i="9"/>
  <c r="J172" i="9"/>
  <c r="J173" i="9"/>
  <c r="J174" i="9"/>
  <c r="J175" i="9"/>
  <c r="J176" i="9"/>
  <c r="J177" i="9"/>
  <c r="J178" i="9"/>
  <c r="J179" i="9"/>
  <c r="J180" i="9"/>
  <c r="J181" i="9"/>
  <c r="J182" i="9"/>
  <c r="J183" i="9"/>
  <c r="J184" i="9"/>
  <c r="J185" i="9"/>
  <c r="J186" i="9"/>
  <c r="J187" i="9"/>
  <c r="J188" i="9"/>
  <c r="J189" i="9"/>
  <c r="J190" i="9"/>
  <c r="J191" i="9"/>
  <c r="J192" i="9"/>
  <c r="J193" i="9"/>
  <c r="J194" i="9"/>
  <c r="J195" i="9"/>
  <c r="J196" i="9"/>
  <c r="J197" i="9"/>
  <c r="J198" i="9"/>
  <c r="J199" i="9"/>
  <c r="J200" i="9"/>
  <c r="J201" i="9"/>
  <c r="J202" i="9"/>
  <c r="J203" i="9"/>
  <c r="J204" i="9"/>
  <c r="J205" i="9"/>
  <c r="J206" i="9"/>
  <c r="J207" i="9"/>
  <c r="J208" i="9"/>
  <c r="J209" i="9"/>
  <c r="J210" i="9"/>
  <c r="J211" i="9"/>
  <c r="J212" i="9"/>
  <c r="J213" i="9"/>
  <c r="J214" i="9"/>
  <c r="J215" i="9"/>
  <c r="J216" i="9"/>
  <c r="J217" i="9"/>
  <c r="J218" i="9"/>
  <c r="J219" i="9"/>
  <c r="J220" i="9"/>
  <c r="J221" i="9"/>
  <c r="J222" i="9"/>
  <c r="J223" i="9"/>
  <c r="J224" i="9"/>
  <c r="J225" i="9"/>
  <c r="J226" i="9"/>
  <c r="J227" i="9"/>
  <c r="J228" i="9"/>
  <c r="J229" i="9"/>
  <c r="J230" i="9"/>
  <c r="J231" i="9"/>
  <c r="J232" i="9"/>
  <c r="J233" i="9"/>
  <c r="J234" i="9"/>
  <c r="J235" i="9"/>
  <c r="J236" i="9"/>
  <c r="J237" i="9"/>
  <c r="J238" i="9"/>
  <c r="J239" i="9"/>
  <c r="J240" i="9"/>
  <c r="J241" i="9"/>
  <c r="J242" i="9"/>
  <c r="J243" i="9"/>
  <c r="J244" i="9"/>
  <c r="J245" i="9"/>
  <c r="J246" i="9"/>
  <c r="J247" i="9"/>
  <c r="J248" i="9"/>
  <c r="J249" i="9"/>
  <c r="J250" i="9"/>
  <c r="J251" i="9"/>
  <c r="J252" i="9"/>
  <c r="J253" i="9"/>
  <c r="J254" i="9"/>
  <c r="J255" i="9"/>
  <c r="J256" i="9"/>
  <c r="J257" i="9"/>
  <c r="J258" i="9"/>
  <c r="J259" i="9"/>
  <c r="J260" i="9"/>
  <c r="J261" i="9"/>
  <c r="J262" i="9"/>
  <c r="J263" i="9"/>
  <c r="J264" i="9"/>
  <c r="J265" i="9"/>
  <c r="J266" i="9"/>
  <c r="J267" i="9"/>
  <c r="J268" i="9"/>
  <c r="J269" i="9"/>
  <c r="J270" i="9"/>
  <c r="J271" i="9"/>
  <c r="J272" i="9"/>
  <c r="J273" i="9"/>
  <c r="J274" i="9"/>
  <c r="J275" i="9"/>
  <c r="J276" i="9"/>
  <c r="J277" i="9"/>
  <c r="J278" i="9"/>
  <c r="J279" i="9"/>
  <c r="J280" i="9"/>
  <c r="J281" i="9"/>
  <c r="J282" i="9"/>
  <c r="J283" i="9"/>
  <c r="J284" i="9"/>
  <c r="J285" i="9"/>
  <c r="J286" i="9"/>
  <c r="J287" i="9"/>
  <c r="J288" i="9"/>
  <c r="J289" i="9"/>
  <c r="J290" i="9"/>
  <c r="J291" i="9"/>
  <c r="J292" i="9"/>
  <c r="J293" i="9"/>
  <c r="J294" i="9"/>
  <c r="J295" i="9"/>
  <c r="J296" i="9"/>
  <c r="J297" i="9"/>
  <c r="J298" i="9"/>
  <c r="J299" i="9"/>
  <c r="J300" i="9"/>
  <c r="J301" i="9"/>
  <c r="J302" i="9"/>
  <c r="J303" i="9"/>
  <c r="J304" i="9"/>
  <c r="J305" i="9"/>
  <c r="J306" i="9"/>
  <c r="J307" i="9"/>
  <c r="J308" i="9"/>
  <c r="J309" i="9"/>
  <c r="J310" i="9"/>
  <c r="J311" i="9"/>
  <c r="J312" i="9"/>
  <c r="J313" i="9"/>
  <c r="J314" i="9"/>
  <c r="J315" i="9"/>
  <c r="J316" i="9"/>
  <c r="J317" i="9"/>
  <c r="J318" i="9"/>
  <c r="J319" i="9"/>
  <c r="J320" i="9"/>
  <c r="J321" i="9"/>
  <c r="J322" i="9"/>
  <c r="J323" i="9"/>
  <c r="J324" i="9"/>
  <c r="J325" i="9"/>
  <c r="J326" i="9"/>
  <c r="J327" i="9"/>
  <c r="J328" i="9"/>
  <c r="J329" i="9"/>
  <c r="J330" i="9"/>
  <c r="J331" i="9"/>
  <c r="J332" i="9"/>
  <c r="J333" i="9"/>
  <c r="J334" i="9"/>
  <c r="J335" i="9"/>
  <c r="J336" i="9"/>
  <c r="J337" i="9"/>
  <c r="J338" i="9"/>
  <c r="J339" i="9"/>
  <c r="J340" i="9"/>
  <c r="J341" i="9"/>
  <c r="J342" i="9"/>
  <c r="J343" i="9"/>
  <c r="J344" i="9"/>
  <c r="J345" i="9"/>
  <c r="J346" i="9"/>
  <c r="J347" i="9"/>
  <c r="J348" i="9"/>
  <c r="J349" i="9"/>
  <c r="J350" i="9"/>
  <c r="J351" i="9"/>
  <c r="J352" i="9"/>
  <c r="J353" i="9"/>
  <c r="J354" i="9"/>
  <c r="J355" i="9"/>
  <c r="J356" i="9"/>
  <c r="J357" i="9"/>
  <c r="J358" i="9"/>
  <c r="J359" i="9"/>
  <c r="J360" i="9"/>
  <c r="J361" i="9"/>
  <c r="J362" i="9"/>
  <c r="J363" i="9"/>
  <c r="J364" i="9"/>
  <c r="J365" i="9"/>
  <c r="J366" i="9"/>
  <c r="J367" i="9"/>
  <c r="J368" i="9"/>
  <c r="J369" i="9"/>
  <c r="J370" i="9"/>
  <c r="J371" i="9"/>
  <c r="J372" i="9"/>
  <c r="J373" i="9"/>
  <c r="J374" i="9"/>
  <c r="J375" i="9"/>
  <c r="J376" i="9"/>
  <c r="J377" i="9"/>
  <c r="J378" i="9"/>
  <c r="J379" i="9"/>
  <c r="J380" i="9"/>
  <c r="J381" i="9"/>
  <c r="J382" i="9"/>
  <c r="J383" i="9"/>
  <c r="J384" i="9"/>
  <c r="J385" i="9"/>
  <c r="J386" i="9"/>
  <c r="J387" i="9"/>
  <c r="J388" i="9"/>
  <c r="J389" i="9"/>
  <c r="J390" i="9"/>
  <c r="J391" i="9"/>
  <c r="J392" i="9"/>
  <c r="J393" i="9"/>
  <c r="J394" i="9"/>
  <c r="J395" i="9"/>
  <c r="J396" i="9"/>
  <c r="J397" i="9"/>
  <c r="J398" i="9"/>
  <c r="J399" i="9"/>
  <c r="J400" i="9"/>
  <c r="J401" i="9"/>
  <c r="J402" i="9"/>
  <c r="J403" i="9"/>
  <c r="J404" i="9"/>
  <c r="J405" i="9"/>
  <c r="J406" i="9"/>
  <c r="J407" i="9"/>
  <c r="J408" i="9"/>
  <c r="J409" i="9"/>
  <c r="J410" i="9"/>
  <c r="J411" i="9"/>
  <c r="J412" i="9"/>
  <c r="J413" i="9"/>
  <c r="J414" i="9"/>
  <c r="J415" i="9"/>
  <c r="J416" i="9"/>
  <c r="J417" i="9"/>
  <c r="J418" i="9"/>
  <c r="J419" i="9"/>
  <c r="J420" i="9"/>
  <c r="J421" i="9"/>
  <c r="J422" i="9"/>
  <c r="J423" i="9"/>
  <c r="J424" i="9"/>
  <c r="J425" i="9"/>
  <c r="J426" i="9"/>
  <c r="J427" i="9"/>
  <c r="J428" i="9"/>
  <c r="J429" i="9"/>
  <c r="J430" i="9"/>
  <c r="J431" i="9"/>
  <c r="J432" i="9"/>
  <c r="J433" i="9"/>
  <c r="J434" i="9"/>
  <c r="J435" i="9"/>
  <c r="J436" i="9"/>
  <c r="J437" i="9"/>
  <c r="J438" i="9"/>
  <c r="J439" i="9"/>
  <c r="J440" i="9"/>
  <c r="J441" i="9"/>
  <c r="J442" i="9"/>
  <c r="J443" i="9"/>
  <c r="J444" i="9"/>
  <c r="J445" i="9"/>
  <c r="J446" i="9"/>
  <c r="J447" i="9"/>
  <c r="J448" i="9"/>
  <c r="J449" i="9"/>
  <c r="J450" i="9"/>
  <c r="J451" i="9"/>
  <c r="J452" i="9"/>
  <c r="J453" i="9"/>
  <c r="J454" i="9"/>
  <c r="J455" i="9"/>
  <c r="J456" i="9"/>
  <c r="J457" i="9"/>
  <c r="J458" i="9"/>
  <c r="J459" i="9"/>
  <c r="J460" i="9"/>
  <c r="J461" i="9"/>
  <c r="J462" i="9"/>
  <c r="J463" i="9"/>
  <c r="J464" i="9"/>
  <c r="J465" i="9"/>
  <c r="J466" i="9"/>
  <c r="J467" i="9"/>
  <c r="J468" i="9"/>
  <c r="J469" i="9"/>
  <c r="J470" i="9"/>
  <c r="J471" i="9"/>
  <c r="J472" i="9"/>
  <c r="J473" i="9"/>
  <c r="J474" i="9"/>
  <c r="J475" i="9"/>
  <c r="J476" i="9"/>
  <c r="J477" i="9"/>
  <c r="J478" i="9"/>
  <c r="J479" i="9"/>
  <c r="J480" i="9"/>
  <c r="J481" i="9"/>
  <c r="J482" i="9"/>
  <c r="J483" i="9"/>
  <c r="J484" i="9"/>
  <c r="J485" i="9"/>
  <c r="J486" i="9"/>
  <c r="J487" i="9"/>
  <c r="J488" i="9"/>
  <c r="J489" i="9"/>
  <c r="J490" i="9"/>
  <c r="J491" i="9"/>
  <c r="J492" i="9"/>
  <c r="J493" i="9"/>
  <c r="J494" i="9"/>
  <c r="J495" i="9"/>
  <c r="J496" i="9"/>
  <c r="J497" i="9"/>
  <c r="J498" i="9"/>
  <c r="J499" i="9"/>
  <c r="J500" i="9"/>
  <c r="J501" i="9"/>
  <c r="J502" i="9"/>
  <c r="J503" i="9"/>
  <c r="J504" i="9"/>
  <c r="J505" i="9"/>
  <c r="J506" i="9"/>
  <c r="J507" i="9"/>
  <c r="J508" i="9"/>
  <c r="J509" i="9"/>
  <c r="J510" i="9"/>
  <c r="J511" i="9"/>
  <c r="J512" i="9"/>
  <c r="J513" i="9"/>
  <c r="J514" i="9"/>
  <c r="J515" i="9"/>
  <c r="J516" i="9"/>
  <c r="J517" i="9"/>
  <c r="J518" i="9"/>
  <c r="J519" i="9"/>
  <c r="J520" i="9"/>
  <c r="J521" i="9"/>
  <c r="J522" i="9"/>
  <c r="J523" i="9"/>
  <c r="J524" i="9"/>
  <c r="J525" i="9"/>
  <c r="J526" i="9"/>
  <c r="J527" i="9"/>
  <c r="J528" i="9"/>
  <c r="J529" i="9"/>
  <c r="J530" i="9"/>
  <c r="J531" i="9"/>
  <c r="J532" i="9"/>
  <c r="J533" i="9"/>
  <c r="J534" i="9"/>
  <c r="J535" i="9"/>
  <c r="J536" i="9"/>
  <c r="J537" i="9"/>
  <c r="J538" i="9"/>
  <c r="J539" i="9"/>
  <c r="J540" i="9"/>
  <c r="J541" i="9"/>
  <c r="J542" i="9"/>
  <c r="J543" i="9"/>
  <c r="J544" i="9"/>
  <c r="J545" i="9"/>
  <c r="J546" i="9"/>
  <c r="J547" i="9"/>
  <c r="J548" i="9"/>
  <c r="J549" i="9"/>
  <c r="J550" i="9"/>
  <c r="J551" i="9"/>
  <c r="J552" i="9"/>
  <c r="J553" i="9"/>
  <c r="J554" i="9"/>
  <c r="J555" i="9"/>
  <c r="J556" i="9"/>
  <c r="J557" i="9"/>
  <c r="J558" i="9"/>
  <c r="J559" i="9"/>
  <c r="J560" i="9"/>
  <c r="J561" i="9"/>
  <c r="J562" i="9"/>
  <c r="J563" i="9"/>
  <c r="J564" i="9"/>
  <c r="J565" i="9"/>
  <c r="J566" i="9"/>
  <c r="J567" i="9"/>
  <c r="J568" i="9"/>
  <c r="J569" i="9"/>
  <c r="J570" i="9"/>
  <c r="J571" i="9"/>
  <c r="J572" i="9"/>
  <c r="J573" i="9"/>
  <c r="J574" i="9"/>
  <c r="J575" i="9"/>
  <c r="J576" i="9"/>
  <c r="J577" i="9"/>
  <c r="J578" i="9"/>
  <c r="J579" i="9"/>
  <c r="J580" i="9"/>
  <c r="J581" i="9"/>
  <c r="J582" i="9"/>
  <c r="J583" i="9"/>
  <c r="J584" i="9"/>
  <c r="J585" i="9"/>
  <c r="J586" i="9"/>
  <c r="J587" i="9"/>
  <c r="J588" i="9"/>
  <c r="J589" i="9"/>
  <c r="J590" i="9"/>
  <c r="J591" i="9"/>
  <c r="J592" i="9"/>
  <c r="J593" i="9"/>
  <c r="J594" i="9"/>
  <c r="J595" i="9"/>
  <c r="J596" i="9"/>
  <c r="J597" i="9"/>
  <c r="J598" i="9"/>
  <c r="J599" i="9"/>
  <c r="J600" i="9"/>
  <c r="J601" i="9"/>
  <c r="J602" i="9"/>
  <c r="J603" i="9"/>
  <c r="J604" i="9"/>
  <c r="J605" i="9"/>
  <c r="J606" i="9"/>
  <c r="J607" i="9"/>
  <c r="J608" i="9"/>
  <c r="J609" i="9"/>
  <c r="J610" i="9"/>
  <c r="J611" i="9"/>
  <c r="J612" i="9"/>
  <c r="J613" i="9"/>
  <c r="J614" i="9"/>
  <c r="J615" i="9"/>
  <c r="J616" i="9"/>
  <c r="J617" i="9"/>
  <c r="J618" i="9"/>
  <c r="J619" i="9"/>
  <c r="J620" i="9"/>
  <c r="J621" i="9"/>
  <c r="J622" i="9"/>
  <c r="J623" i="9"/>
  <c r="J624" i="9"/>
  <c r="J625" i="9"/>
  <c r="J626" i="9"/>
  <c r="J627" i="9"/>
  <c r="J628" i="9"/>
  <c r="J629" i="9"/>
  <c r="J630" i="9"/>
  <c r="J631" i="9"/>
  <c r="J632" i="9"/>
  <c r="J633" i="9"/>
  <c r="J634" i="9"/>
  <c r="J635" i="9"/>
  <c r="J636" i="9"/>
  <c r="J637" i="9"/>
  <c r="J638" i="9"/>
  <c r="J639" i="9"/>
  <c r="J640" i="9"/>
  <c r="J641" i="9"/>
  <c r="J642" i="9"/>
  <c r="J643" i="9"/>
  <c r="J644" i="9"/>
  <c r="J645" i="9"/>
  <c r="J646" i="9"/>
  <c r="J647" i="9"/>
  <c r="J648" i="9"/>
  <c r="J649" i="9"/>
  <c r="J650" i="9"/>
  <c r="J651" i="9"/>
  <c r="J652" i="9"/>
  <c r="J653" i="9"/>
  <c r="J654" i="9"/>
  <c r="J655" i="9"/>
  <c r="J656" i="9"/>
  <c r="J657" i="9"/>
  <c r="J658" i="9"/>
  <c r="J659" i="9"/>
  <c r="J660" i="9"/>
  <c r="J661" i="9"/>
  <c r="J662" i="9"/>
  <c r="J663" i="9"/>
  <c r="J664" i="9"/>
  <c r="J665" i="9"/>
  <c r="J666" i="9"/>
  <c r="J667" i="9"/>
  <c r="J668" i="9"/>
  <c r="J669" i="9"/>
  <c r="J670" i="9"/>
  <c r="J671" i="9"/>
  <c r="J672" i="9"/>
  <c r="J673" i="9"/>
  <c r="J674" i="9"/>
  <c r="J675" i="9"/>
  <c r="J676" i="9"/>
  <c r="J677" i="9"/>
  <c r="J678" i="9"/>
  <c r="J679" i="9"/>
  <c r="J680" i="9"/>
  <c r="J681" i="9"/>
  <c r="J682" i="9"/>
  <c r="J683" i="9"/>
  <c r="J684" i="9"/>
  <c r="J685" i="9"/>
  <c r="J686" i="9"/>
  <c r="J687" i="9"/>
  <c r="J688" i="9"/>
  <c r="J689" i="9"/>
  <c r="J690" i="9"/>
  <c r="J691" i="9"/>
  <c r="J692" i="9"/>
  <c r="J693" i="9"/>
  <c r="J694" i="9"/>
  <c r="J695" i="9"/>
  <c r="J696" i="9"/>
  <c r="J697" i="9"/>
  <c r="J698" i="9"/>
  <c r="J699" i="9"/>
  <c r="J700" i="9"/>
  <c r="J701" i="9"/>
  <c r="J702" i="9"/>
  <c r="J703" i="9"/>
  <c r="J704" i="9"/>
  <c r="J705" i="9"/>
  <c r="J706" i="9"/>
  <c r="J707" i="9"/>
  <c r="J708" i="9"/>
  <c r="J709" i="9"/>
  <c r="J710" i="9"/>
  <c r="J711" i="9"/>
  <c r="J712" i="9"/>
  <c r="J713" i="9"/>
  <c r="J714" i="9"/>
  <c r="J715" i="9"/>
  <c r="J716" i="9"/>
  <c r="J717" i="9"/>
  <c r="J718" i="9"/>
  <c r="J719" i="9"/>
  <c r="J720" i="9"/>
  <c r="J721" i="9"/>
  <c r="J722" i="9"/>
  <c r="J723" i="9"/>
  <c r="J724" i="9"/>
  <c r="J725" i="9"/>
  <c r="J726" i="9"/>
  <c r="J727" i="9"/>
  <c r="J728" i="9"/>
  <c r="J729" i="9"/>
  <c r="J730" i="9"/>
  <c r="J731" i="9"/>
  <c r="J732" i="9"/>
  <c r="J733" i="9"/>
  <c r="J734" i="9"/>
  <c r="J735" i="9"/>
  <c r="J736" i="9"/>
  <c r="J737" i="9"/>
  <c r="J738" i="9"/>
  <c r="J739" i="9"/>
  <c r="J740" i="9"/>
  <c r="J741" i="9"/>
  <c r="J742" i="9"/>
  <c r="J743" i="9"/>
  <c r="J744" i="9"/>
  <c r="J745" i="9"/>
  <c r="J746" i="9"/>
  <c r="J747" i="9"/>
  <c r="J748" i="9"/>
  <c r="J749" i="9"/>
  <c r="J750" i="9"/>
  <c r="J751" i="9"/>
  <c r="J752" i="9"/>
  <c r="J753" i="9"/>
  <c r="J754" i="9"/>
  <c r="J755" i="9"/>
  <c r="J756" i="9"/>
  <c r="J757" i="9"/>
  <c r="J758" i="9"/>
  <c r="J759" i="9"/>
  <c r="J760" i="9"/>
  <c r="J761" i="9"/>
  <c r="J762" i="9"/>
  <c r="J763" i="9"/>
  <c r="J764" i="9"/>
  <c r="J765" i="9"/>
  <c r="J766" i="9"/>
  <c r="J767" i="9"/>
  <c r="J768" i="9"/>
  <c r="J769" i="9"/>
  <c r="J770" i="9"/>
  <c r="J771" i="9"/>
  <c r="J772" i="9"/>
  <c r="J773" i="9"/>
  <c r="J774" i="9"/>
  <c r="J775" i="9"/>
  <c r="J776" i="9"/>
  <c r="J777" i="9"/>
  <c r="J778" i="9"/>
  <c r="J779" i="9"/>
  <c r="J780" i="9"/>
  <c r="J781" i="9"/>
  <c r="J782" i="9"/>
  <c r="J783" i="9"/>
  <c r="J784" i="9"/>
  <c r="J785" i="9"/>
  <c r="J786" i="9"/>
  <c r="J787" i="9"/>
  <c r="J788" i="9"/>
  <c r="J789" i="9"/>
  <c r="J790" i="9"/>
  <c r="J791" i="9"/>
  <c r="J792" i="9"/>
  <c r="J793" i="9"/>
  <c r="J794" i="9"/>
  <c r="J795" i="9"/>
  <c r="J796" i="9"/>
  <c r="J797" i="9"/>
  <c r="J798" i="9"/>
  <c r="J799" i="9"/>
  <c r="J800" i="9"/>
  <c r="J801" i="9"/>
  <c r="J802" i="9"/>
  <c r="J803" i="9"/>
  <c r="J804" i="9"/>
  <c r="J805" i="9"/>
  <c r="J806" i="9"/>
  <c r="J807" i="9"/>
  <c r="J808" i="9"/>
  <c r="J809" i="9"/>
  <c r="J810" i="9"/>
  <c r="J811" i="9"/>
  <c r="J812" i="9"/>
  <c r="J813" i="9"/>
  <c r="J814" i="9"/>
  <c r="J815" i="9"/>
  <c r="J816" i="9"/>
  <c r="J817" i="9"/>
  <c r="J818" i="9"/>
  <c r="J819" i="9"/>
  <c r="J820" i="9"/>
  <c r="J821" i="9"/>
  <c r="J822" i="9"/>
  <c r="J823" i="9"/>
  <c r="J824" i="9"/>
  <c r="J825" i="9"/>
  <c r="J826" i="9"/>
  <c r="J827" i="9"/>
  <c r="J828" i="9"/>
  <c r="J829" i="9"/>
  <c r="J830" i="9"/>
  <c r="J831" i="9"/>
  <c r="J832" i="9"/>
  <c r="J833" i="9"/>
  <c r="J834" i="9"/>
  <c r="J835" i="9"/>
  <c r="J836" i="9"/>
  <c r="J837" i="9"/>
  <c r="J838" i="9"/>
  <c r="J839" i="9"/>
  <c r="J840" i="9"/>
  <c r="J841" i="9"/>
  <c r="J842" i="9"/>
  <c r="J843" i="9"/>
  <c r="J844" i="9"/>
  <c r="J845" i="9"/>
  <c r="J846" i="9"/>
  <c r="J847" i="9"/>
  <c r="J848" i="9"/>
  <c r="J849" i="9"/>
  <c r="J850" i="9"/>
  <c r="J851" i="9"/>
  <c r="J852" i="9"/>
  <c r="J853" i="9"/>
  <c r="J854" i="9"/>
  <c r="J855" i="9"/>
  <c r="J856" i="9"/>
  <c r="J857" i="9"/>
  <c r="J858" i="9"/>
  <c r="J859" i="9"/>
  <c r="J860" i="9"/>
  <c r="J861" i="9"/>
  <c r="J862" i="9"/>
  <c r="J863" i="9"/>
  <c r="J864" i="9"/>
  <c r="J865" i="9"/>
  <c r="J866" i="9"/>
  <c r="J867" i="9"/>
  <c r="J868" i="9"/>
  <c r="J869" i="9"/>
  <c r="J870" i="9"/>
  <c r="J871" i="9"/>
  <c r="J872" i="9"/>
  <c r="J873" i="9"/>
  <c r="J874" i="9"/>
  <c r="J875" i="9"/>
  <c r="J876" i="9"/>
  <c r="J877" i="9"/>
  <c r="J878" i="9"/>
  <c r="J879" i="9"/>
  <c r="J880" i="9"/>
  <c r="J881" i="9"/>
  <c r="J882" i="9"/>
  <c r="J883" i="9"/>
  <c r="J884" i="9"/>
  <c r="J885" i="9"/>
  <c r="J886" i="9"/>
  <c r="J887" i="9"/>
  <c r="J888" i="9"/>
  <c r="J889" i="9"/>
  <c r="J890" i="9"/>
  <c r="J891" i="9"/>
  <c r="J892" i="9"/>
  <c r="J893" i="9"/>
  <c r="J894" i="9"/>
  <c r="J895" i="9"/>
  <c r="J896" i="9"/>
  <c r="J897" i="9"/>
  <c r="J898" i="9"/>
  <c r="J899" i="9"/>
  <c r="J900" i="9"/>
  <c r="J901" i="9"/>
  <c r="J902" i="9"/>
  <c r="J903" i="9"/>
  <c r="J904" i="9"/>
  <c r="J905" i="9"/>
  <c r="J906" i="9"/>
  <c r="J907" i="9"/>
  <c r="J908" i="9"/>
  <c r="J909" i="9"/>
  <c r="J910" i="9"/>
  <c r="J911" i="9"/>
  <c r="J912" i="9"/>
  <c r="J913" i="9"/>
  <c r="J914" i="9"/>
  <c r="J915" i="9"/>
  <c r="J916" i="9"/>
  <c r="J917" i="9"/>
  <c r="J918" i="9"/>
  <c r="J919" i="9"/>
  <c r="J920" i="9"/>
  <c r="J921" i="9"/>
  <c r="J922" i="9"/>
  <c r="J923" i="9"/>
  <c r="J924" i="9"/>
  <c r="J925" i="9"/>
  <c r="J926" i="9"/>
  <c r="J927" i="9"/>
  <c r="J928" i="9"/>
  <c r="J929" i="9"/>
  <c r="J930" i="9"/>
  <c r="J931" i="9"/>
  <c r="J932" i="9"/>
  <c r="J933" i="9"/>
  <c r="J934" i="9"/>
  <c r="J935" i="9"/>
  <c r="J936" i="9"/>
  <c r="J937" i="9"/>
  <c r="J938" i="9"/>
  <c r="J939" i="9"/>
  <c r="J940" i="9"/>
  <c r="J941" i="9"/>
  <c r="J942" i="9"/>
  <c r="J943" i="9"/>
  <c r="J944" i="9"/>
  <c r="J945" i="9"/>
  <c r="J946" i="9"/>
  <c r="J947" i="9"/>
  <c r="J948" i="9"/>
  <c r="J949" i="9"/>
  <c r="J950" i="9"/>
  <c r="J951" i="9"/>
  <c r="J952" i="9"/>
  <c r="J953" i="9"/>
  <c r="J954" i="9"/>
  <c r="J955" i="9"/>
  <c r="J956" i="9"/>
  <c r="J957" i="9"/>
  <c r="J958" i="9"/>
  <c r="J959" i="9"/>
  <c r="J960" i="9"/>
  <c r="J961" i="9"/>
  <c r="J962" i="9"/>
  <c r="J963" i="9"/>
  <c r="J964" i="9"/>
  <c r="J965" i="9"/>
  <c r="J966" i="9"/>
  <c r="J967" i="9"/>
  <c r="J968" i="9"/>
  <c r="J969" i="9"/>
  <c r="J970" i="9"/>
  <c r="J971" i="9"/>
  <c r="J972" i="9"/>
  <c r="J973" i="9"/>
  <c r="J974" i="9"/>
  <c r="J975" i="9"/>
  <c r="J976" i="9"/>
  <c r="J977" i="9"/>
  <c r="J978" i="9"/>
  <c r="J979" i="9"/>
  <c r="J980" i="9"/>
  <c r="J981" i="9"/>
  <c r="J982" i="9"/>
  <c r="J983" i="9"/>
  <c r="J984" i="9"/>
  <c r="J985" i="9"/>
  <c r="J986" i="9"/>
  <c r="J987" i="9"/>
  <c r="J988" i="9"/>
  <c r="J989" i="9"/>
  <c r="J990" i="9"/>
  <c r="J991" i="9"/>
  <c r="J992" i="9"/>
  <c r="J993" i="9"/>
  <c r="J994" i="9"/>
  <c r="J995" i="9"/>
  <c r="J996" i="9"/>
  <c r="J997" i="9"/>
  <c r="J998" i="9"/>
  <c r="J999" i="9"/>
  <c r="J1000" i="9"/>
  <c r="J1001" i="9"/>
  <c r="J1002" i="9"/>
  <c r="J1003" i="9"/>
  <c r="J1004" i="9"/>
  <c r="J1005" i="9"/>
  <c r="J1006" i="9"/>
  <c r="J1007" i="9"/>
  <c r="J1008" i="9"/>
  <c r="J1009" i="9"/>
  <c r="J1010" i="9"/>
  <c r="J1011" i="9"/>
  <c r="J1012" i="9"/>
  <c r="J1013" i="9"/>
  <c r="J1014" i="9"/>
  <c r="J1015" i="9"/>
  <c r="J1016" i="9"/>
  <c r="J1017" i="9"/>
  <c r="J1018" i="9"/>
  <c r="J1019" i="9"/>
  <c r="J1020" i="9"/>
  <c r="J1021" i="9"/>
  <c r="J1022" i="9"/>
  <c r="J1023" i="9"/>
  <c r="J1024" i="9"/>
  <c r="J1025" i="9"/>
  <c r="J1026" i="9"/>
  <c r="J1027" i="9"/>
  <c r="J1028" i="9"/>
  <c r="J1029" i="9"/>
  <c r="J1030" i="9"/>
  <c r="J1031" i="9"/>
  <c r="J1032" i="9"/>
  <c r="J1033" i="9"/>
  <c r="J1034" i="9"/>
  <c r="J1035" i="9"/>
  <c r="J1036" i="9"/>
  <c r="J1037" i="9"/>
  <c r="J1038" i="9"/>
  <c r="J1039" i="9"/>
  <c r="J1040" i="9"/>
  <c r="J1041" i="9"/>
  <c r="J1042" i="9"/>
  <c r="J1043" i="9"/>
  <c r="J1044" i="9"/>
  <c r="J1045" i="9"/>
  <c r="J1046" i="9"/>
  <c r="J1047" i="9"/>
  <c r="J1048" i="9"/>
  <c r="J1049" i="9"/>
  <c r="J1050" i="9"/>
  <c r="J1051" i="9"/>
  <c r="J1052" i="9"/>
  <c r="J1053" i="9"/>
  <c r="J1054" i="9"/>
  <c r="J1055" i="9"/>
  <c r="J1056" i="9"/>
  <c r="J1057" i="9"/>
  <c r="J1058" i="9"/>
  <c r="J1059" i="9"/>
  <c r="J1060" i="9"/>
  <c r="J1061" i="9"/>
  <c r="J1062" i="9"/>
  <c r="J1063" i="9"/>
  <c r="J1064" i="9"/>
  <c r="J1065" i="9"/>
  <c r="J1066" i="9"/>
  <c r="J1067" i="9"/>
  <c r="J1068" i="9"/>
  <c r="J1069" i="9"/>
  <c r="J1070" i="9"/>
  <c r="J1071" i="9"/>
  <c r="J1072" i="9"/>
  <c r="J1073" i="9"/>
  <c r="J1074" i="9"/>
  <c r="J1075" i="9"/>
  <c r="J1076" i="9"/>
  <c r="J1077" i="9"/>
  <c r="J1078" i="9"/>
  <c r="J1079" i="9"/>
  <c r="J1080" i="9"/>
  <c r="J1081" i="9"/>
  <c r="J1082" i="9"/>
  <c r="J1083" i="9"/>
  <c r="J1084" i="9"/>
  <c r="J1085" i="9"/>
  <c r="J1086" i="9"/>
  <c r="J1087" i="9"/>
  <c r="J1088" i="9"/>
  <c r="J1089" i="9"/>
  <c r="J1090" i="9"/>
  <c r="J1091" i="9"/>
  <c r="J1092" i="9"/>
  <c r="J1093" i="9"/>
  <c r="J1094" i="9"/>
  <c r="J1095" i="9"/>
  <c r="J1096" i="9"/>
  <c r="J1097" i="9"/>
  <c r="J1098" i="9"/>
  <c r="J1099" i="9"/>
  <c r="J1100" i="9"/>
  <c r="J1101" i="9"/>
  <c r="J1102" i="9"/>
  <c r="J1103" i="9"/>
  <c r="J1104" i="9"/>
  <c r="J1105" i="9"/>
  <c r="J1106" i="9"/>
  <c r="J1107" i="9"/>
  <c r="J1108" i="9"/>
  <c r="J1109" i="9"/>
  <c r="J1110" i="9"/>
  <c r="J1111" i="9"/>
  <c r="J1112" i="9"/>
  <c r="J1113" i="9"/>
  <c r="J1114" i="9"/>
  <c r="J1115" i="9"/>
  <c r="J1116" i="9"/>
  <c r="J1117" i="9"/>
  <c r="J1118" i="9"/>
  <c r="J1119" i="9"/>
  <c r="J1120" i="9"/>
  <c r="J1121" i="9"/>
  <c r="J1122" i="9"/>
  <c r="J1123" i="9"/>
  <c r="J1124" i="9"/>
  <c r="J1125" i="9"/>
  <c r="J1126" i="9"/>
  <c r="J1127" i="9"/>
  <c r="J1128" i="9"/>
  <c r="J1129" i="9"/>
  <c r="J1130" i="9"/>
  <c r="J1131" i="9"/>
  <c r="J1132" i="9"/>
  <c r="J1133" i="9"/>
  <c r="J1134" i="9"/>
  <c r="J1135" i="9"/>
  <c r="J1136" i="9"/>
  <c r="J1137" i="9"/>
  <c r="J1138" i="9"/>
  <c r="J1139" i="9"/>
  <c r="J1140" i="9"/>
  <c r="J1141" i="9"/>
  <c r="J1142" i="9"/>
  <c r="J1143" i="9"/>
  <c r="J1144" i="9"/>
  <c r="J1145" i="9"/>
  <c r="J1146" i="9"/>
  <c r="J1147" i="9"/>
  <c r="J1148" i="9"/>
  <c r="J1149" i="9"/>
  <c r="J1150" i="9"/>
  <c r="J1151" i="9"/>
  <c r="J1152" i="9"/>
  <c r="J1153" i="9"/>
  <c r="J1154" i="9"/>
  <c r="J1155" i="9"/>
  <c r="J1156" i="9"/>
  <c r="J1157" i="9"/>
  <c r="J1158" i="9"/>
  <c r="J1159" i="9"/>
  <c r="J1160" i="9"/>
  <c r="J1161" i="9"/>
  <c r="J1162" i="9"/>
  <c r="J1163" i="9"/>
  <c r="J1164" i="9"/>
  <c r="J1165" i="9"/>
  <c r="J1166" i="9"/>
  <c r="J1167" i="9"/>
  <c r="J1168" i="9"/>
  <c r="J1169" i="9"/>
  <c r="J1170" i="9"/>
  <c r="J1171" i="9"/>
  <c r="J1172" i="9"/>
  <c r="J1173" i="9"/>
  <c r="J1174" i="9"/>
  <c r="J1175" i="9"/>
  <c r="J1176" i="9"/>
  <c r="J1177" i="9"/>
  <c r="J1178" i="9"/>
  <c r="J1179" i="9"/>
  <c r="J1180" i="9"/>
  <c r="J1181" i="9"/>
  <c r="J1182" i="9"/>
  <c r="J1183" i="9"/>
  <c r="J1184" i="9"/>
  <c r="J1185" i="9"/>
  <c r="J1186" i="9"/>
  <c r="J1187" i="9"/>
  <c r="J1188" i="9"/>
  <c r="J1189" i="9"/>
  <c r="J1190" i="9"/>
  <c r="J1191" i="9"/>
  <c r="J1192" i="9"/>
  <c r="J1193" i="9"/>
  <c r="J1194" i="9"/>
  <c r="J1195" i="9"/>
  <c r="J1196" i="9"/>
  <c r="J1197" i="9"/>
  <c r="J1198" i="9"/>
  <c r="J1199" i="9"/>
  <c r="J1200" i="9"/>
  <c r="J1201" i="9"/>
  <c r="J1202" i="9"/>
  <c r="J1203" i="9"/>
  <c r="J1204" i="9"/>
  <c r="J1205" i="9"/>
  <c r="I16" i="9"/>
  <c r="I15" i="9"/>
  <c r="I99" i="9"/>
  <c r="I100" i="9"/>
  <c r="I101" i="9"/>
  <c r="I102" i="9"/>
  <c r="I103" i="9"/>
  <c r="I104" i="9"/>
  <c r="I105" i="9"/>
  <c r="I106" i="9"/>
  <c r="I107" i="9"/>
  <c r="I108" i="9"/>
  <c r="I109" i="9"/>
  <c r="I110" i="9"/>
  <c r="I111" i="9"/>
  <c r="I112" i="9"/>
  <c r="I113" i="9"/>
  <c r="I114" i="9"/>
  <c r="I115" i="9"/>
  <c r="I116" i="9"/>
  <c r="I117" i="9"/>
  <c r="I118" i="9"/>
  <c r="I119" i="9"/>
  <c r="I120" i="9"/>
  <c r="I121" i="9"/>
  <c r="I122" i="9"/>
  <c r="I123" i="9"/>
  <c r="I124" i="9"/>
  <c r="I125" i="9"/>
  <c r="I126" i="9"/>
  <c r="I127" i="9"/>
  <c r="I128" i="9"/>
  <c r="I129" i="9"/>
  <c r="I130" i="9"/>
  <c r="I131" i="9"/>
  <c r="I132" i="9"/>
  <c r="I133" i="9"/>
  <c r="I134" i="9"/>
  <c r="I135" i="9"/>
  <c r="I136" i="9"/>
  <c r="I137" i="9"/>
  <c r="I138" i="9"/>
  <c r="I139" i="9"/>
  <c r="I140" i="9"/>
  <c r="I141" i="9"/>
  <c r="I142" i="9"/>
  <c r="I143" i="9"/>
  <c r="I144" i="9"/>
  <c r="I145" i="9"/>
  <c r="I146" i="9"/>
  <c r="I147" i="9"/>
  <c r="I148" i="9"/>
  <c r="I149" i="9"/>
  <c r="I150" i="9"/>
  <c r="I151" i="9"/>
  <c r="I152" i="9"/>
  <c r="I153" i="9"/>
  <c r="I154" i="9"/>
  <c r="I155" i="9"/>
  <c r="I156" i="9"/>
  <c r="I157" i="9"/>
  <c r="I158" i="9"/>
  <c r="I159" i="9"/>
  <c r="I160" i="9"/>
  <c r="I161" i="9"/>
  <c r="I162" i="9"/>
  <c r="I163" i="9"/>
  <c r="I164" i="9"/>
  <c r="I165" i="9"/>
  <c r="I166" i="9"/>
  <c r="I167" i="9"/>
  <c r="I168" i="9"/>
  <c r="I169" i="9"/>
  <c r="I170" i="9"/>
  <c r="I171" i="9"/>
  <c r="I172" i="9"/>
  <c r="I173" i="9"/>
  <c r="I174" i="9"/>
  <c r="I175" i="9"/>
  <c r="I176" i="9"/>
  <c r="I177" i="9"/>
  <c r="I178" i="9"/>
  <c r="I179" i="9"/>
  <c r="I180" i="9"/>
  <c r="I181" i="9"/>
  <c r="I182" i="9"/>
  <c r="I183" i="9"/>
  <c r="I184" i="9"/>
  <c r="I185" i="9"/>
  <c r="I186" i="9"/>
  <c r="I187" i="9"/>
  <c r="I188" i="9"/>
  <c r="I189" i="9"/>
  <c r="I190" i="9"/>
  <c r="I191" i="9"/>
  <c r="I192" i="9"/>
  <c r="I193" i="9"/>
  <c r="I194" i="9"/>
  <c r="I195" i="9"/>
  <c r="I196" i="9"/>
  <c r="I197" i="9"/>
  <c r="I198" i="9"/>
  <c r="I199" i="9"/>
  <c r="I200" i="9"/>
  <c r="I201" i="9"/>
  <c r="I202" i="9"/>
  <c r="I203" i="9"/>
  <c r="I204" i="9"/>
  <c r="I205" i="9"/>
  <c r="I206" i="9"/>
  <c r="I207" i="9"/>
  <c r="I208" i="9"/>
  <c r="I209" i="9"/>
  <c r="I210" i="9"/>
  <c r="I211" i="9"/>
  <c r="I212" i="9"/>
  <c r="I213" i="9"/>
  <c r="I214" i="9"/>
  <c r="I215" i="9"/>
  <c r="I216" i="9"/>
  <c r="I217" i="9"/>
  <c r="I218" i="9"/>
  <c r="I219" i="9"/>
  <c r="I220" i="9"/>
  <c r="I221" i="9"/>
  <c r="I222" i="9"/>
  <c r="I223" i="9"/>
  <c r="I224" i="9"/>
  <c r="I225" i="9"/>
  <c r="I226" i="9"/>
  <c r="I227" i="9"/>
  <c r="I228" i="9"/>
  <c r="I229" i="9"/>
  <c r="I230" i="9"/>
  <c r="I231" i="9"/>
  <c r="I232" i="9"/>
  <c r="I233" i="9"/>
  <c r="I234" i="9"/>
  <c r="I235" i="9"/>
  <c r="I236" i="9"/>
  <c r="I237" i="9"/>
  <c r="I238" i="9"/>
  <c r="I239" i="9"/>
  <c r="I240" i="9"/>
  <c r="I241" i="9"/>
  <c r="I242" i="9"/>
  <c r="I243" i="9"/>
  <c r="I244" i="9"/>
  <c r="I245" i="9"/>
  <c r="I246" i="9"/>
  <c r="I247" i="9"/>
  <c r="I248" i="9"/>
  <c r="I249" i="9"/>
  <c r="I250" i="9"/>
  <c r="I251" i="9"/>
  <c r="I252" i="9"/>
  <c r="I253" i="9"/>
  <c r="I254" i="9"/>
  <c r="I255" i="9"/>
  <c r="I256" i="9"/>
  <c r="I257" i="9"/>
  <c r="I258" i="9"/>
  <c r="I259" i="9"/>
  <c r="I260" i="9"/>
  <c r="I261" i="9"/>
  <c r="I262" i="9"/>
  <c r="I263" i="9"/>
  <c r="I264" i="9"/>
  <c r="I265" i="9"/>
  <c r="I266" i="9"/>
  <c r="I267" i="9"/>
  <c r="I268" i="9"/>
  <c r="I269" i="9"/>
  <c r="I270" i="9"/>
  <c r="I271" i="9"/>
  <c r="I272" i="9"/>
  <c r="I273" i="9"/>
  <c r="I274" i="9"/>
  <c r="I275" i="9"/>
  <c r="I276" i="9"/>
  <c r="I277" i="9"/>
  <c r="I278" i="9"/>
  <c r="I279" i="9"/>
  <c r="I280" i="9"/>
  <c r="I281" i="9"/>
  <c r="I282" i="9"/>
  <c r="I283" i="9"/>
  <c r="I284" i="9"/>
  <c r="I285" i="9"/>
  <c r="I286" i="9"/>
  <c r="I287" i="9"/>
  <c r="I288" i="9"/>
  <c r="I289" i="9"/>
  <c r="I290" i="9"/>
  <c r="I291" i="9"/>
  <c r="I292" i="9"/>
  <c r="I293" i="9"/>
  <c r="I294" i="9"/>
  <c r="I295" i="9"/>
  <c r="I296" i="9"/>
  <c r="I297" i="9"/>
  <c r="I298" i="9"/>
  <c r="I299" i="9"/>
  <c r="I300" i="9"/>
  <c r="I301" i="9"/>
  <c r="I302" i="9"/>
  <c r="I303" i="9"/>
  <c r="I304" i="9"/>
  <c r="I305" i="9"/>
  <c r="I306" i="9"/>
  <c r="I307" i="9"/>
  <c r="I308" i="9"/>
  <c r="I309" i="9"/>
  <c r="I310" i="9"/>
  <c r="I311" i="9"/>
  <c r="I312" i="9"/>
  <c r="I313" i="9"/>
  <c r="I314" i="9"/>
  <c r="I315" i="9"/>
  <c r="I316" i="9"/>
  <c r="I317" i="9"/>
  <c r="I318" i="9"/>
  <c r="I319" i="9"/>
  <c r="I320" i="9"/>
  <c r="I321" i="9"/>
  <c r="I322" i="9"/>
  <c r="I323" i="9"/>
  <c r="I324" i="9"/>
  <c r="I325" i="9"/>
  <c r="I326" i="9"/>
  <c r="I327" i="9"/>
  <c r="I328" i="9"/>
  <c r="I329" i="9"/>
  <c r="I330" i="9"/>
  <c r="I331" i="9"/>
  <c r="I332" i="9"/>
  <c r="I333" i="9"/>
  <c r="I334" i="9"/>
  <c r="I335" i="9"/>
  <c r="I336" i="9"/>
  <c r="I337" i="9"/>
  <c r="I338" i="9"/>
  <c r="I339" i="9"/>
  <c r="I340" i="9"/>
  <c r="I341" i="9"/>
  <c r="I342" i="9"/>
  <c r="I343" i="9"/>
  <c r="I344" i="9"/>
  <c r="I345" i="9"/>
  <c r="I346" i="9"/>
  <c r="I347" i="9"/>
  <c r="I348" i="9"/>
  <c r="I349" i="9"/>
  <c r="I350" i="9"/>
  <c r="I351" i="9"/>
  <c r="I352" i="9"/>
  <c r="I353" i="9"/>
  <c r="I354" i="9"/>
  <c r="I355" i="9"/>
  <c r="I356" i="9"/>
  <c r="I357" i="9"/>
  <c r="I358" i="9"/>
  <c r="I359" i="9"/>
  <c r="I360" i="9"/>
  <c r="I361" i="9"/>
  <c r="I362" i="9"/>
  <c r="I363" i="9"/>
  <c r="I364" i="9"/>
  <c r="I365" i="9"/>
  <c r="I366" i="9"/>
  <c r="I367" i="9"/>
  <c r="I368" i="9"/>
  <c r="I369" i="9"/>
  <c r="I370" i="9"/>
  <c r="I371" i="9"/>
  <c r="I372" i="9"/>
  <c r="I373" i="9"/>
  <c r="I374" i="9"/>
  <c r="I375" i="9"/>
  <c r="I376" i="9"/>
  <c r="I377" i="9"/>
  <c r="I378" i="9"/>
  <c r="I379" i="9"/>
  <c r="I380" i="9"/>
  <c r="I381" i="9"/>
  <c r="I382" i="9"/>
  <c r="I383" i="9"/>
  <c r="I384" i="9"/>
  <c r="I385" i="9"/>
  <c r="I386" i="9"/>
  <c r="I387" i="9"/>
  <c r="I388" i="9"/>
  <c r="I389" i="9"/>
  <c r="I390" i="9"/>
  <c r="I391" i="9"/>
  <c r="I392" i="9"/>
  <c r="I393" i="9"/>
  <c r="I394" i="9"/>
  <c r="I395" i="9"/>
  <c r="I396" i="9"/>
  <c r="I397" i="9"/>
  <c r="I398" i="9"/>
  <c r="I399" i="9"/>
  <c r="I400" i="9"/>
  <c r="I401" i="9"/>
  <c r="I402" i="9"/>
  <c r="I403" i="9"/>
  <c r="I404" i="9"/>
  <c r="I405" i="9"/>
  <c r="I406" i="9"/>
  <c r="I407" i="9"/>
  <c r="I408" i="9"/>
  <c r="I409" i="9"/>
  <c r="I410" i="9"/>
  <c r="I411" i="9"/>
  <c r="I412" i="9"/>
  <c r="I413" i="9"/>
  <c r="I414" i="9"/>
  <c r="I415" i="9"/>
  <c r="I416" i="9"/>
  <c r="I417" i="9"/>
  <c r="I418" i="9"/>
  <c r="I419" i="9"/>
  <c r="I420" i="9"/>
  <c r="I421" i="9"/>
  <c r="I422" i="9"/>
  <c r="I423" i="9"/>
  <c r="I424" i="9"/>
  <c r="I425" i="9"/>
  <c r="I426" i="9"/>
  <c r="I427" i="9"/>
  <c r="I428" i="9"/>
  <c r="I429" i="9"/>
  <c r="I430" i="9"/>
  <c r="I431" i="9"/>
  <c r="I432" i="9"/>
  <c r="I433" i="9"/>
  <c r="I434" i="9"/>
  <c r="I435" i="9"/>
  <c r="I436" i="9"/>
  <c r="I437" i="9"/>
  <c r="I438" i="9"/>
  <c r="I439" i="9"/>
  <c r="I440" i="9"/>
  <c r="I441" i="9"/>
  <c r="I442" i="9"/>
  <c r="I443" i="9"/>
  <c r="I444" i="9"/>
  <c r="I445" i="9"/>
  <c r="I446" i="9"/>
  <c r="I447" i="9"/>
  <c r="I448" i="9"/>
  <c r="I449" i="9"/>
  <c r="I450" i="9"/>
  <c r="I451" i="9"/>
  <c r="I452" i="9"/>
  <c r="I453" i="9"/>
  <c r="I454" i="9"/>
  <c r="I455" i="9"/>
  <c r="I456" i="9"/>
  <c r="I457" i="9"/>
  <c r="I458" i="9"/>
  <c r="I459" i="9"/>
  <c r="I460" i="9"/>
  <c r="I461" i="9"/>
  <c r="I462" i="9"/>
  <c r="I463" i="9"/>
  <c r="I464" i="9"/>
  <c r="I465" i="9"/>
  <c r="I466" i="9"/>
  <c r="I467" i="9"/>
  <c r="I468" i="9"/>
  <c r="I469" i="9"/>
  <c r="I470" i="9"/>
  <c r="I471" i="9"/>
  <c r="I472" i="9"/>
  <c r="I473" i="9"/>
  <c r="I474" i="9"/>
  <c r="I475" i="9"/>
  <c r="I476" i="9"/>
  <c r="I477" i="9"/>
  <c r="I478" i="9"/>
  <c r="I479" i="9"/>
  <c r="I480" i="9"/>
  <c r="I481" i="9"/>
  <c r="I482" i="9"/>
  <c r="I483" i="9"/>
  <c r="I484" i="9"/>
  <c r="I485" i="9"/>
  <c r="I486" i="9"/>
  <c r="I487" i="9"/>
  <c r="I488" i="9"/>
  <c r="I489" i="9"/>
  <c r="I490" i="9"/>
  <c r="I491" i="9"/>
  <c r="I492" i="9"/>
  <c r="I493" i="9"/>
  <c r="I494" i="9"/>
  <c r="I495" i="9"/>
  <c r="I496" i="9"/>
  <c r="I497" i="9"/>
  <c r="I498" i="9"/>
  <c r="I499" i="9"/>
  <c r="I500" i="9"/>
  <c r="I501" i="9"/>
  <c r="I502" i="9"/>
  <c r="I503" i="9"/>
  <c r="I504" i="9"/>
  <c r="I505" i="9"/>
  <c r="I506" i="9"/>
  <c r="I507" i="9"/>
  <c r="I508" i="9"/>
  <c r="I509" i="9"/>
  <c r="I510" i="9"/>
  <c r="I511" i="9"/>
  <c r="I512" i="9"/>
  <c r="I513" i="9"/>
  <c r="I514" i="9"/>
  <c r="I515" i="9"/>
  <c r="I516" i="9"/>
  <c r="I517" i="9"/>
  <c r="I518" i="9"/>
  <c r="I519" i="9"/>
  <c r="I520" i="9"/>
  <c r="I521" i="9"/>
  <c r="I522" i="9"/>
  <c r="I523" i="9"/>
  <c r="I524" i="9"/>
  <c r="I525" i="9"/>
  <c r="I526" i="9"/>
  <c r="I527" i="9"/>
  <c r="I528" i="9"/>
  <c r="I529" i="9"/>
  <c r="I530" i="9"/>
  <c r="I531" i="9"/>
  <c r="I532" i="9"/>
  <c r="I533" i="9"/>
  <c r="I534" i="9"/>
  <c r="I535" i="9"/>
  <c r="I536" i="9"/>
  <c r="I537" i="9"/>
  <c r="I538" i="9"/>
  <c r="I539" i="9"/>
  <c r="I540" i="9"/>
  <c r="I541" i="9"/>
  <c r="I542" i="9"/>
  <c r="I543" i="9"/>
  <c r="I544" i="9"/>
  <c r="I545" i="9"/>
  <c r="I546" i="9"/>
  <c r="I547" i="9"/>
  <c r="I548" i="9"/>
  <c r="I549" i="9"/>
  <c r="I550" i="9"/>
  <c r="I551" i="9"/>
  <c r="I552" i="9"/>
  <c r="I553" i="9"/>
  <c r="I554" i="9"/>
  <c r="I555" i="9"/>
  <c r="I556" i="9"/>
  <c r="I557" i="9"/>
  <c r="I558" i="9"/>
  <c r="I559" i="9"/>
  <c r="I560" i="9"/>
  <c r="I561" i="9"/>
  <c r="I562" i="9"/>
  <c r="I563" i="9"/>
  <c r="I564" i="9"/>
  <c r="I565" i="9"/>
  <c r="I566" i="9"/>
  <c r="I567" i="9"/>
  <c r="I568" i="9"/>
  <c r="I569" i="9"/>
  <c r="I570" i="9"/>
  <c r="I571" i="9"/>
  <c r="I572" i="9"/>
  <c r="I573" i="9"/>
  <c r="I574" i="9"/>
  <c r="I575" i="9"/>
  <c r="I576" i="9"/>
  <c r="I577" i="9"/>
  <c r="I578" i="9"/>
  <c r="I579" i="9"/>
  <c r="I580" i="9"/>
  <c r="I581" i="9"/>
  <c r="I582" i="9"/>
  <c r="I583" i="9"/>
  <c r="I584" i="9"/>
  <c r="I585" i="9"/>
  <c r="I586" i="9"/>
  <c r="I587" i="9"/>
  <c r="I588" i="9"/>
  <c r="I589" i="9"/>
  <c r="I590" i="9"/>
  <c r="I591" i="9"/>
  <c r="I592" i="9"/>
  <c r="I593" i="9"/>
  <c r="I594" i="9"/>
  <c r="I595" i="9"/>
  <c r="I596" i="9"/>
  <c r="I597" i="9"/>
  <c r="I598" i="9"/>
  <c r="I599" i="9"/>
  <c r="I600" i="9"/>
  <c r="I601" i="9"/>
  <c r="I602" i="9"/>
  <c r="I603" i="9"/>
  <c r="I604" i="9"/>
  <c r="I605" i="9"/>
  <c r="I606" i="9"/>
  <c r="I607" i="9"/>
  <c r="I608" i="9"/>
  <c r="I609" i="9"/>
  <c r="I610" i="9"/>
  <c r="I611" i="9"/>
  <c r="I612" i="9"/>
  <c r="I613" i="9"/>
  <c r="I614" i="9"/>
  <c r="I615" i="9"/>
  <c r="I616" i="9"/>
  <c r="I617" i="9"/>
  <c r="I618" i="9"/>
  <c r="I619" i="9"/>
  <c r="I620" i="9"/>
  <c r="I621" i="9"/>
  <c r="I622" i="9"/>
  <c r="I623" i="9"/>
  <c r="I624" i="9"/>
  <c r="I625" i="9"/>
  <c r="I626" i="9"/>
  <c r="I627" i="9"/>
  <c r="I628" i="9"/>
  <c r="I629" i="9"/>
  <c r="I630" i="9"/>
  <c r="I631" i="9"/>
  <c r="I632" i="9"/>
  <c r="I633" i="9"/>
  <c r="I634" i="9"/>
  <c r="I635" i="9"/>
  <c r="I636" i="9"/>
  <c r="I637" i="9"/>
  <c r="I638" i="9"/>
  <c r="I639" i="9"/>
  <c r="I640" i="9"/>
  <c r="I641" i="9"/>
  <c r="I642" i="9"/>
  <c r="I643" i="9"/>
  <c r="I644" i="9"/>
  <c r="I645" i="9"/>
  <c r="I646" i="9"/>
  <c r="I647" i="9"/>
  <c r="I648" i="9"/>
  <c r="I649" i="9"/>
  <c r="I650" i="9"/>
  <c r="I651" i="9"/>
  <c r="I652" i="9"/>
  <c r="I653" i="9"/>
  <c r="I654" i="9"/>
  <c r="I655" i="9"/>
  <c r="I656" i="9"/>
  <c r="I657" i="9"/>
  <c r="I658" i="9"/>
  <c r="I659" i="9"/>
  <c r="I660" i="9"/>
  <c r="I661" i="9"/>
  <c r="I662" i="9"/>
  <c r="I663" i="9"/>
  <c r="I664" i="9"/>
  <c r="I665" i="9"/>
  <c r="I666" i="9"/>
  <c r="I667" i="9"/>
  <c r="I668" i="9"/>
  <c r="I669" i="9"/>
  <c r="I670" i="9"/>
  <c r="I671" i="9"/>
  <c r="I672" i="9"/>
  <c r="I673" i="9"/>
  <c r="I674" i="9"/>
  <c r="I675" i="9"/>
  <c r="I676" i="9"/>
  <c r="I677" i="9"/>
  <c r="I678" i="9"/>
  <c r="I679" i="9"/>
  <c r="I680" i="9"/>
  <c r="I681" i="9"/>
  <c r="I682" i="9"/>
  <c r="I683" i="9"/>
  <c r="I684" i="9"/>
  <c r="I685" i="9"/>
  <c r="I686" i="9"/>
  <c r="I687" i="9"/>
  <c r="I688" i="9"/>
  <c r="I689" i="9"/>
  <c r="I690" i="9"/>
  <c r="I691" i="9"/>
  <c r="I692" i="9"/>
  <c r="I693" i="9"/>
  <c r="I694" i="9"/>
  <c r="I695" i="9"/>
  <c r="I696" i="9"/>
  <c r="I697" i="9"/>
  <c r="I698" i="9"/>
  <c r="I699" i="9"/>
  <c r="I700" i="9"/>
  <c r="I701" i="9"/>
  <c r="I702" i="9"/>
  <c r="I703" i="9"/>
  <c r="I704" i="9"/>
  <c r="I705" i="9"/>
  <c r="I706" i="9"/>
  <c r="I707" i="9"/>
  <c r="I708" i="9"/>
  <c r="I709" i="9"/>
  <c r="I710" i="9"/>
  <c r="I711" i="9"/>
  <c r="I712" i="9"/>
  <c r="I713" i="9"/>
  <c r="I714" i="9"/>
  <c r="I715" i="9"/>
  <c r="I716" i="9"/>
  <c r="I717" i="9"/>
  <c r="I718" i="9"/>
  <c r="I719" i="9"/>
  <c r="I720" i="9"/>
  <c r="I721" i="9"/>
  <c r="I722" i="9"/>
  <c r="I723" i="9"/>
  <c r="I724" i="9"/>
  <c r="I725" i="9"/>
  <c r="I726" i="9"/>
  <c r="I727" i="9"/>
  <c r="I728" i="9"/>
  <c r="I729" i="9"/>
  <c r="I730" i="9"/>
  <c r="I731" i="9"/>
  <c r="I732" i="9"/>
  <c r="I733" i="9"/>
  <c r="I734" i="9"/>
  <c r="I735" i="9"/>
  <c r="I736" i="9"/>
  <c r="I737" i="9"/>
  <c r="I738" i="9"/>
  <c r="I739" i="9"/>
  <c r="I740" i="9"/>
  <c r="I741" i="9"/>
  <c r="I742" i="9"/>
  <c r="I743" i="9"/>
  <c r="I744" i="9"/>
  <c r="I745" i="9"/>
  <c r="I746" i="9"/>
  <c r="I747" i="9"/>
  <c r="I748" i="9"/>
  <c r="I749" i="9"/>
  <c r="I750" i="9"/>
  <c r="I751" i="9"/>
  <c r="I752" i="9"/>
  <c r="I753" i="9"/>
  <c r="I754" i="9"/>
  <c r="I755" i="9"/>
  <c r="I756" i="9"/>
  <c r="I757" i="9"/>
  <c r="I758" i="9"/>
  <c r="I759" i="9"/>
  <c r="I760" i="9"/>
  <c r="I761" i="9"/>
  <c r="I762" i="9"/>
  <c r="I763" i="9"/>
  <c r="I764" i="9"/>
  <c r="I765" i="9"/>
  <c r="I766" i="9"/>
  <c r="I767" i="9"/>
  <c r="I768" i="9"/>
  <c r="I769" i="9"/>
  <c r="I770" i="9"/>
  <c r="I771" i="9"/>
  <c r="I772" i="9"/>
  <c r="I773" i="9"/>
  <c r="I774" i="9"/>
  <c r="I775" i="9"/>
  <c r="I776" i="9"/>
  <c r="I777" i="9"/>
  <c r="I778" i="9"/>
  <c r="I779" i="9"/>
  <c r="I780" i="9"/>
  <c r="I781" i="9"/>
  <c r="I782" i="9"/>
  <c r="I783" i="9"/>
  <c r="I784" i="9"/>
  <c r="I785" i="9"/>
  <c r="I786" i="9"/>
  <c r="I787" i="9"/>
  <c r="I788" i="9"/>
  <c r="I789" i="9"/>
  <c r="I790" i="9"/>
  <c r="I791" i="9"/>
  <c r="I792" i="9"/>
  <c r="I793" i="9"/>
  <c r="I794" i="9"/>
  <c r="I795" i="9"/>
  <c r="I796" i="9"/>
  <c r="I797" i="9"/>
  <c r="I798" i="9"/>
  <c r="I799" i="9"/>
  <c r="I800" i="9"/>
  <c r="I801" i="9"/>
  <c r="I802" i="9"/>
  <c r="I803" i="9"/>
  <c r="I804" i="9"/>
  <c r="I805" i="9"/>
  <c r="I806" i="9"/>
  <c r="I807" i="9"/>
  <c r="I808" i="9"/>
  <c r="I809" i="9"/>
  <c r="I810" i="9"/>
  <c r="I811" i="9"/>
  <c r="I812" i="9"/>
  <c r="I813" i="9"/>
  <c r="I814" i="9"/>
  <c r="I815" i="9"/>
  <c r="I816" i="9"/>
  <c r="I817" i="9"/>
  <c r="I818" i="9"/>
  <c r="I819" i="9"/>
  <c r="I820" i="9"/>
  <c r="I821" i="9"/>
  <c r="I822" i="9"/>
  <c r="I823" i="9"/>
  <c r="I824" i="9"/>
  <c r="I825" i="9"/>
  <c r="I826" i="9"/>
  <c r="I827" i="9"/>
  <c r="I828" i="9"/>
  <c r="I829" i="9"/>
  <c r="I830" i="9"/>
  <c r="I831" i="9"/>
  <c r="I832" i="9"/>
  <c r="I833" i="9"/>
  <c r="I834" i="9"/>
  <c r="I835" i="9"/>
  <c r="I836" i="9"/>
  <c r="I837" i="9"/>
  <c r="I838" i="9"/>
  <c r="I839" i="9"/>
  <c r="I840" i="9"/>
  <c r="I841" i="9"/>
  <c r="I842" i="9"/>
  <c r="I843" i="9"/>
  <c r="I844" i="9"/>
  <c r="I845" i="9"/>
  <c r="I846" i="9"/>
  <c r="I847" i="9"/>
  <c r="I848" i="9"/>
  <c r="I849" i="9"/>
  <c r="I850" i="9"/>
  <c r="I851" i="9"/>
  <c r="I852" i="9"/>
  <c r="I853" i="9"/>
  <c r="I854" i="9"/>
  <c r="I855" i="9"/>
  <c r="I856" i="9"/>
  <c r="I857" i="9"/>
  <c r="I858" i="9"/>
  <c r="I859" i="9"/>
  <c r="I860" i="9"/>
  <c r="I861" i="9"/>
  <c r="I862" i="9"/>
  <c r="I863" i="9"/>
  <c r="I864" i="9"/>
  <c r="I865" i="9"/>
  <c r="I866" i="9"/>
  <c r="I867" i="9"/>
  <c r="I868" i="9"/>
  <c r="I869" i="9"/>
  <c r="I870" i="9"/>
  <c r="I871" i="9"/>
  <c r="I872" i="9"/>
  <c r="I873" i="9"/>
  <c r="I874" i="9"/>
  <c r="I875" i="9"/>
  <c r="I876" i="9"/>
  <c r="I877" i="9"/>
  <c r="I878" i="9"/>
  <c r="I879" i="9"/>
  <c r="I880" i="9"/>
  <c r="I881" i="9"/>
  <c r="I882" i="9"/>
  <c r="I883" i="9"/>
  <c r="I884" i="9"/>
  <c r="I885" i="9"/>
  <c r="I886" i="9"/>
  <c r="I887" i="9"/>
  <c r="I888" i="9"/>
  <c r="I889" i="9"/>
  <c r="I890" i="9"/>
  <c r="I891" i="9"/>
  <c r="I892" i="9"/>
  <c r="I893" i="9"/>
  <c r="I894" i="9"/>
  <c r="I895" i="9"/>
  <c r="I896" i="9"/>
  <c r="I897" i="9"/>
  <c r="I898" i="9"/>
  <c r="I899" i="9"/>
  <c r="I900" i="9"/>
  <c r="I901" i="9"/>
  <c r="I902" i="9"/>
  <c r="I903" i="9"/>
  <c r="I904" i="9"/>
  <c r="I905" i="9"/>
  <c r="I906" i="9"/>
  <c r="I907" i="9"/>
  <c r="I908" i="9"/>
  <c r="I909" i="9"/>
  <c r="I910" i="9"/>
  <c r="I911" i="9"/>
  <c r="I912" i="9"/>
  <c r="I913" i="9"/>
  <c r="I914" i="9"/>
  <c r="I915" i="9"/>
  <c r="I916" i="9"/>
  <c r="I917" i="9"/>
  <c r="I918" i="9"/>
  <c r="I919" i="9"/>
  <c r="I920" i="9"/>
  <c r="I921" i="9"/>
  <c r="I922" i="9"/>
  <c r="I923" i="9"/>
  <c r="I924" i="9"/>
  <c r="I925" i="9"/>
  <c r="I926" i="9"/>
  <c r="I927" i="9"/>
  <c r="I928" i="9"/>
  <c r="I929" i="9"/>
  <c r="I930" i="9"/>
  <c r="I931" i="9"/>
  <c r="I932" i="9"/>
  <c r="I933" i="9"/>
  <c r="I934" i="9"/>
  <c r="I935" i="9"/>
  <c r="I936" i="9"/>
  <c r="I937" i="9"/>
  <c r="I938" i="9"/>
  <c r="I939" i="9"/>
  <c r="I940" i="9"/>
  <c r="I941" i="9"/>
  <c r="I942" i="9"/>
  <c r="I943" i="9"/>
  <c r="I944" i="9"/>
  <c r="I945" i="9"/>
  <c r="I946" i="9"/>
  <c r="I947" i="9"/>
  <c r="I948" i="9"/>
  <c r="I949" i="9"/>
  <c r="I950" i="9"/>
  <c r="I951" i="9"/>
  <c r="I952" i="9"/>
  <c r="I953" i="9"/>
  <c r="I954" i="9"/>
  <c r="I955" i="9"/>
  <c r="I956" i="9"/>
  <c r="I957" i="9"/>
  <c r="I958" i="9"/>
  <c r="I959" i="9"/>
  <c r="I960" i="9"/>
  <c r="I961" i="9"/>
  <c r="I962" i="9"/>
  <c r="I963" i="9"/>
  <c r="I964" i="9"/>
  <c r="I965" i="9"/>
  <c r="I966" i="9"/>
  <c r="I967" i="9"/>
  <c r="I968" i="9"/>
  <c r="I969" i="9"/>
  <c r="I970" i="9"/>
  <c r="I971" i="9"/>
  <c r="I972" i="9"/>
  <c r="I973" i="9"/>
  <c r="I974" i="9"/>
  <c r="I975" i="9"/>
  <c r="I976" i="9"/>
  <c r="I977" i="9"/>
  <c r="I978" i="9"/>
  <c r="I979" i="9"/>
  <c r="I980" i="9"/>
  <c r="I981" i="9"/>
  <c r="I982" i="9"/>
  <c r="I983" i="9"/>
  <c r="I984" i="9"/>
  <c r="I985" i="9"/>
  <c r="I986" i="9"/>
  <c r="I987" i="9"/>
  <c r="I988" i="9"/>
  <c r="I989" i="9"/>
  <c r="I990" i="9"/>
  <c r="I991" i="9"/>
  <c r="I992" i="9"/>
  <c r="I993" i="9"/>
  <c r="I994" i="9"/>
  <c r="I995" i="9"/>
  <c r="I996" i="9"/>
  <c r="I997" i="9"/>
  <c r="I998" i="9"/>
  <c r="I999" i="9"/>
  <c r="I1000" i="9"/>
  <c r="I1001" i="9"/>
  <c r="I1002" i="9"/>
  <c r="I1003" i="9"/>
  <c r="I1004" i="9"/>
  <c r="I1005" i="9"/>
  <c r="I1006" i="9"/>
  <c r="I1007" i="9"/>
  <c r="I1008" i="9"/>
  <c r="I1009" i="9"/>
  <c r="I1010" i="9"/>
  <c r="I1011" i="9"/>
  <c r="I1012" i="9"/>
  <c r="I1013" i="9"/>
  <c r="I1014" i="9"/>
  <c r="I1015" i="9"/>
  <c r="I1016" i="9"/>
  <c r="I1017" i="9"/>
  <c r="I1018" i="9"/>
  <c r="I1019" i="9"/>
  <c r="I1020" i="9"/>
  <c r="I1021" i="9"/>
  <c r="I1022" i="9"/>
  <c r="I1023" i="9"/>
  <c r="I1024" i="9"/>
  <c r="I1025" i="9"/>
  <c r="I1026" i="9"/>
  <c r="I1027" i="9"/>
  <c r="I1028" i="9"/>
  <c r="I1029" i="9"/>
  <c r="I1030" i="9"/>
  <c r="I1031" i="9"/>
  <c r="I1032" i="9"/>
  <c r="I1033" i="9"/>
  <c r="I1034" i="9"/>
  <c r="I1035" i="9"/>
  <c r="I1036" i="9"/>
  <c r="I1037" i="9"/>
  <c r="I1038" i="9"/>
  <c r="I1039" i="9"/>
  <c r="I1040" i="9"/>
  <c r="I1041" i="9"/>
  <c r="I1042" i="9"/>
  <c r="I1043" i="9"/>
  <c r="I1044" i="9"/>
  <c r="I1045" i="9"/>
  <c r="I1046" i="9"/>
  <c r="I1047" i="9"/>
  <c r="I1048" i="9"/>
  <c r="I1049" i="9"/>
  <c r="I1050" i="9"/>
  <c r="I1051" i="9"/>
  <c r="I1052" i="9"/>
  <c r="I1053" i="9"/>
  <c r="I1054" i="9"/>
  <c r="I1055" i="9"/>
  <c r="I1056" i="9"/>
  <c r="I1057" i="9"/>
  <c r="I1058" i="9"/>
  <c r="I1059" i="9"/>
  <c r="I1060" i="9"/>
  <c r="I1061" i="9"/>
  <c r="I1062" i="9"/>
  <c r="I1063" i="9"/>
  <c r="I1064" i="9"/>
  <c r="I1065" i="9"/>
  <c r="I1066" i="9"/>
  <c r="I1067" i="9"/>
  <c r="I1068" i="9"/>
  <c r="I1069" i="9"/>
  <c r="I1070" i="9"/>
  <c r="I1071" i="9"/>
  <c r="I1072" i="9"/>
  <c r="I1073" i="9"/>
  <c r="I1074" i="9"/>
  <c r="I1075" i="9"/>
  <c r="I1076" i="9"/>
  <c r="I1077" i="9"/>
  <c r="I1078" i="9"/>
  <c r="I1079" i="9"/>
  <c r="I1080" i="9"/>
  <c r="I1081" i="9"/>
  <c r="I1082" i="9"/>
  <c r="I1083" i="9"/>
  <c r="I1084" i="9"/>
  <c r="I1085" i="9"/>
  <c r="I1086" i="9"/>
  <c r="I1087" i="9"/>
  <c r="I1088" i="9"/>
  <c r="I1089" i="9"/>
  <c r="I1090" i="9"/>
  <c r="I1091" i="9"/>
  <c r="I1092" i="9"/>
  <c r="I1093" i="9"/>
  <c r="I1094" i="9"/>
  <c r="I1095" i="9"/>
  <c r="I1096" i="9"/>
  <c r="I1097" i="9"/>
  <c r="I1098" i="9"/>
  <c r="I1099" i="9"/>
  <c r="I1100" i="9"/>
  <c r="I1101" i="9"/>
  <c r="I1102" i="9"/>
  <c r="I1103" i="9"/>
  <c r="I1104" i="9"/>
  <c r="I1105" i="9"/>
  <c r="I1106" i="9"/>
  <c r="I1107" i="9"/>
  <c r="I1108" i="9"/>
  <c r="I1109" i="9"/>
  <c r="I1110" i="9"/>
  <c r="I1111" i="9"/>
  <c r="I1112" i="9"/>
  <c r="I1113" i="9"/>
  <c r="I1114" i="9"/>
  <c r="I1115" i="9"/>
  <c r="I1116" i="9"/>
  <c r="I1117" i="9"/>
  <c r="I1118" i="9"/>
  <c r="I1119" i="9"/>
  <c r="I1120" i="9"/>
  <c r="I1121" i="9"/>
  <c r="I1122" i="9"/>
  <c r="I1123" i="9"/>
  <c r="I1124" i="9"/>
  <c r="I1125" i="9"/>
  <c r="I1126" i="9"/>
  <c r="I1127" i="9"/>
  <c r="I1128" i="9"/>
  <c r="I1129" i="9"/>
  <c r="I1130" i="9"/>
  <c r="I1131" i="9"/>
  <c r="I1132" i="9"/>
  <c r="I1133" i="9"/>
  <c r="I1134" i="9"/>
  <c r="I1135" i="9"/>
  <c r="I1136" i="9"/>
  <c r="I1137" i="9"/>
  <c r="I1138" i="9"/>
  <c r="I1139" i="9"/>
  <c r="I1140" i="9"/>
  <c r="I1141" i="9"/>
  <c r="I1142" i="9"/>
  <c r="I1143" i="9"/>
  <c r="I1144" i="9"/>
  <c r="I1145" i="9"/>
  <c r="I1146" i="9"/>
  <c r="I1147" i="9"/>
  <c r="I1148" i="9"/>
  <c r="I1149" i="9"/>
  <c r="I1150" i="9"/>
  <c r="I1151" i="9"/>
  <c r="I1152" i="9"/>
  <c r="I1153" i="9"/>
  <c r="I1154" i="9"/>
  <c r="I1155" i="9"/>
  <c r="I1156" i="9"/>
  <c r="I1157" i="9"/>
  <c r="I1158" i="9"/>
  <c r="I1159" i="9"/>
  <c r="I1160" i="9"/>
  <c r="I1161" i="9"/>
  <c r="I1162" i="9"/>
  <c r="I1163" i="9"/>
  <c r="I1164" i="9"/>
  <c r="I1165" i="9"/>
  <c r="I1166" i="9"/>
  <c r="I1167" i="9"/>
  <c r="I1168" i="9"/>
  <c r="I1169" i="9"/>
  <c r="I1170" i="9"/>
  <c r="I1171" i="9"/>
  <c r="I1172" i="9"/>
  <c r="I1173" i="9"/>
  <c r="I1174" i="9"/>
  <c r="I1175" i="9"/>
  <c r="I1176" i="9"/>
  <c r="I1177" i="9"/>
  <c r="I1178" i="9"/>
  <c r="I1179" i="9"/>
  <c r="I1180" i="9"/>
  <c r="I1181" i="9"/>
  <c r="I1182" i="9"/>
  <c r="I1183" i="9"/>
  <c r="I1184" i="9"/>
  <c r="I1185" i="9"/>
  <c r="I1186" i="9"/>
  <c r="I1187" i="9"/>
  <c r="I1188" i="9"/>
  <c r="I1189" i="9"/>
  <c r="I1190" i="9"/>
  <c r="I1191" i="9"/>
  <c r="I1192" i="9"/>
  <c r="I1193" i="9"/>
  <c r="I1194" i="9"/>
  <c r="I1195" i="9"/>
  <c r="I1196" i="9"/>
  <c r="I1197" i="9"/>
  <c r="I1198" i="9"/>
  <c r="I1199" i="9"/>
  <c r="I1200" i="9"/>
  <c r="I1201" i="9"/>
  <c r="I1202" i="9"/>
  <c r="I1203" i="9"/>
  <c r="I1204" i="9"/>
  <c r="I1205" i="9"/>
  <c r="K16" i="9"/>
  <c r="K15" i="9"/>
  <c r="K99" i="9"/>
  <c r="K100" i="9"/>
  <c r="K101" i="9"/>
  <c r="K102" i="9"/>
  <c r="K103" i="9"/>
  <c r="K104" i="9"/>
  <c r="K105" i="9"/>
  <c r="K106" i="9"/>
  <c r="K107" i="9"/>
  <c r="K108" i="9"/>
  <c r="K109" i="9"/>
  <c r="K110" i="9"/>
  <c r="K111" i="9"/>
  <c r="K112" i="9"/>
  <c r="K113" i="9"/>
  <c r="K114" i="9"/>
  <c r="K115" i="9"/>
  <c r="K116" i="9"/>
  <c r="K117" i="9"/>
  <c r="K118" i="9"/>
  <c r="K119" i="9"/>
  <c r="K120" i="9"/>
  <c r="K121" i="9"/>
  <c r="K122" i="9"/>
  <c r="K123" i="9"/>
  <c r="K124" i="9"/>
  <c r="K125" i="9"/>
  <c r="K126" i="9"/>
  <c r="K127" i="9"/>
  <c r="K128" i="9"/>
  <c r="K129" i="9"/>
  <c r="K130" i="9"/>
  <c r="K131" i="9"/>
  <c r="K132" i="9"/>
  <c r="K133" i="9"/>
  <c r="K134" i="9"/>
  <c r="K135" i="9"/>
  <c r="K136" i="9"/>
  <c r="K137" i="9"/>
  <c r="K138" i="9"/>
  <c r="K139" i="9"/>
  <c r="K140" i="9"/>
  <c r="K141" i="9"/>
  <c r="K142" i="9"/>
  <c r="K143" i="9"/>
  <c r="K144" i="9"/>
  <c r="K145" i="9"/>
  <c r="K146" i="9"/>
  <c r="K147" i="9"/>
  <c r="K148" i="9"/>
  <c r="K149" i="9"/>
  <c r="K150" i="9"/>
  <c r="K151" i="9"/>
  <c r="K152" i="9"/>
  <c r="K153" i="9"/>
  <c r="K154" i="9"/>
  <c r="K155" i="9"/>
  <c r="K156" i="9"/>
  <c r="K157" i="9"/>
  <c r="K158" i="9"/>
  <c r="K159" i="9"/>
  <c r="K160" i="9"/>
  <c r="K161" i="9"/>
  <c r="K162" i="9"/>
  <c r="K163" i="9"/>
  <c r="K164" i="9"/>
  <c r="K165" i="9"/>
  <c r="K166" i="9"/>
  <c r="K167" i="9"/>
  <c r="K168" i="9"/>
  <c r="K169" i="9"/>
  <c r="K170" i="9"/>
  <c r="K171" i="9"/>
  <c r="K172" i="9"/>
  <c r="K173" i="9"/>
  <c r="K174" i="9"/>
  <c r="K175" i="9"/>
  <c r="K176" i="9"/>
  <c r="K177" i="9"/>
  <c r="K178" i="9"/>
  <c r="K179" i="9"/>
  <c r="K180" i="9"/>
  <c r="K181" i="9"/>
  <c r="K182" i="9"/>
  <c r="K183" i="9"/>
  <c r="K184" i="9"/>
  <c r="K185" i="9"/>
  <c r="K186" i="9"/>
  <c r="K187" i="9"/>
  <c r="K188" i="9"/>
  <c r="K189" i="9"/>
  <c r="K190" i="9"/>
  <c r="K191" i="9"/>
  <c r="K192" i="9"/>
  <c r="K193" i="9"/>
  <c r="K194" i="9"/>
  <c r="K195" i="9"/>
  <c r="K196" i="9"/>
  <c r="K197" i="9"/>
  <c r="K198" i="9"/>
  <c r="K199" i="9"/>
  <c r="K200" i="9"/>
  <c r="K201" i="9"/>
  <c r="K202" i="9"/>
  <c r="K203" i="9"/>
  <c r="K204" i="9"/>
  <c r="K205" i="9"/>
  <c r="K206" i="9"/>
  <c r="K207" i="9"/>
  <c r="K208" i="9"/>
  <c r="K209" i="9"/>
  <c r="K210" i="9"/>
  <c r="K211" i="9"/>
  <c r="K212" i="9"/>
  <c r="K213" i="9"/>
  <c r="K214" i="9"/>
  <c r="K215" i="9"/>
  <c r="K216" i="9"/>
  <c r="K217" i="9"/>
  <c r="K218" i="9"/>
  <c r="K219" i="9"/>
  <c r="K220" i="9"/>
  <c r="K221" i="9"/>
  <c r="K222" i="9"/>
  <c r="K223" i="9"/>
  <c r="K224" i="9"/>
  <c r="K225" i="9"/>
  <c r="K226" i="9"/>
  <c r="K227" i="9"/>
  <c r="K228" i="9"/>
  <c r="K229" i="9"/>
  <c r="K230" i="9"/>
  <c r="K231" i="9"/>
  <c r="K232" i="9"/>
  <c r="K233" i="9"/>
  <c r="K234" i="9"/>
  <c r="K235" i="9"/>
  <c r="K236" i="9"/>
  <c r="K237" i="9"/>
  <c r="K238" i="9"/>
  <c r="K239" i="9"/>
  <c r="K240" i="9"/>
  <c r="K241" i="9"/>
  <c r="K242" i="9"/>
  <c r="K243" i="9"/>
  <c r="K244" i="9"/>
  <c r="K245" i="9"/>
  <c r="K246" i="9"/>
  <c r="K247" i="9"/>
  <c r="K248" i="9"/>
  <c r="K249" i="9"/>
  <c r="K250" i="9"/>
  <c r="K251" i="9"/>
  <c r="K252" i="9"/>
  <c r="K253" i="9"/>
  <c r="K254" i="9"/>
  <c r="K255" i="9"/>
  <c r="K256" i="9"/>
  <c r="K257" i="9"/>
  <c r="K258" i="9"/>
  <c r="K259" i="9"/>
  <c r="K260" i="9"/>
  <c r="K261" i="9"/>
  <c r="K262" i="9"/>
  <c r="K263" i="9"/>
  <c r="K264" i="9"/>
  <c r="K265" i="9"/>
  <c r="K266" i="9"/>
  <c r="K267" i="9"/>
  <c r="K268" i="9"/>
  <c r="K269" i="9"/>
  <c r="K270" i="9"/>
  <c r="K271" i="9"/>
  <c r="K272" i="9"/>
  <c r="K273" i="9"/>
  <c r="K274" i="9"/>
  <c r="K275" i="9"/>
  <c r="K276" i="9"/>
  <c r="K277" i="9"/>
  <c r="K278" i="9"/>
  <c r="K279" i="9"/>
  <c r="K280" i="9"/>
  <c r="K281" i="9"/>
  <c r="K282" i="9"/>
  <c r="K283" i="9"/>
  <c r="K284" i="9"/>
  <c r="K285" i="9"/>
  <c r="K286" i="9"/>
  <c r="K287" i="9"/>
  <c r="K288" i="9"/>
  <c r="K289" i="9"/>
  <c r="K290" i="9"/>
  <c r="K291" i="9"/>
  <c r="K292" i="9"/>
  <c r="K293" i="9"/>
  <c r="K294" i="9"/>
  <c r="K295" i="9"/>
  <c r="K296" i="9"/>
  <c r="K297" i="9"/>
  <c r="K298" i="9"/>
  <c r="K299" i="9"/>
  <c r="K300" i="9"/>
  <c r="K301" i="9"/>
  <c r="K302" i="9"/>
  <c r="K303" i="9"/>
  <c r="K304" i="9"/>
  <c r="K305" i="9"/>
  <c r="K306" i="9"/>
  <c r="K307" i="9"/>
  <c r="K308" i="9"/>
  <c r="K309" i="9"/>
  <c r="K310" i="9"/>
  <c r="K311" i="9"/>
  <c r="K312" i="9"/>
  <c r="K313" i="9"/>
  <c r="K314" i="9"/>
  <c r="K315" i="9"/>
  <c r="K316" i="9"/>
  <c r="K317" i="9"/>
  <c r="K318" i="9"/>
  <c r="K319" i="9"/>
  <c r="K320" i="9"/>
  <c r="K321" i="9"/>
  <c r="K322" i="9"/>
  <c r="K323" i="9"/>
  <c r="K324" i="9"/>
  <c r="K325" i="9"/>
  <c r="K326" i="9"/>
  <c r="K327" i="9"/>
  <c r="K328" i="9"/>
  <c r="K329" i="9"/>
  <c r="K330" i="9"/>
  <c r="K331" i="9"/>
  <c r="K332" i="9"/>
  <c r="K333" i="9"/>
  <c r="K334" i="9"/>
  <c r="K335" i="9"/>
  <c r="K336" i="9"/>
  <c r="K337" i="9"/>
  <c r="K338" i="9"/>
  <c r="K339" i="9"/>
  <c r="K340" i="9"/>
  <c r="K341" i="9"/>
  <c r="K342" i="9"/>
  <c r="K343" i="9"/>
  <c r="K344" i="9"/>
  <c r="K345" i="9"/>
  <c r="K346" i="9"/>
  <c r="K347" i="9"/>
  <c r="K348" i="9"/>
  <c r="K349" i="9"/>
  <c r="K350" i="9"/>
  <c r="K351" i="9"/>
  <c r="K352" i="9"/>
  <c r="K353" i="9"/>
  <c r="K354" i="9"/>
  <c r="K355" i="9"/>
  <c r="K356" i="9"/>
  <c r="K357" i="9"/>
  <c r="K358" i="9"/>
  <c r="K359" i="9"/>
  <c r="K360" i="9"/>
  <c r="K361" i="9"/>
  <c r="K362" i="9"/>
  <c r="K363" i="9"/>
  <c r="K364" i="9"/>
  <c r="K365" i="9"/>
  <c r="K366" i="9"/>
  <c r="K367" i="9"/>
  <c r="K368" i="9"/>
  <c r="K369" i="9"/>
  <c r="K370" i="9"/>
  <c r="K371" i="9"/>
  <c r="K372" i="9"/>
  <c r="K373" i="9"/>
  <c r="K374" i="9"/>
  <c r="K375" i="9"/>
  <c r="K376" i="9"/>
  <c r="K377" i="9"/>
  <c r="K378" i="9"/>
  <c r="K379" i="9"/>
  <c r="K380" i="9"/>
  <c r="K381" i="9"/>
  <c r="K382" i="9"/>
  <c r="K383" i="9"/>
  <c r="K384" i="9"/>
  <c r="K385" i="9"/>
  <c r="K386" i="9"/>
  <c r="K387" i="9"/>
  <c r="K388" i="9"/>
  <c r="K389" i="9"/>
  <c r="K390" i="9"/>
  <c r="K391" i="9"/>
  <c r="K392" i="9"/>
  <c r="K393" i="9"/>
  <c r="K394" i="9"/>
  <c r="K395" i="9"/>
  <c r="K396" i="9"/>
  <c r="K397" i="9"/>
  <c r="K398" i="9"/>
  <c r="K399" i="9"/>
  <c r="K400" i="9"/>
  <c r="K401" i="9"/>
  <c r="K402" i="9"/>
  <c r="K403" i="9"/>
  <c r="K404" i="9"/>
  <c r="K405" i="9"/>
  <c r="K406" i="9"/>
  <c r="K407" i="9"/>
  <c r="K408" i="9"/>
  <c r="K409" i="9"/>
  <c r="K410" i="9"/>
  <c r="K411" i="9"/>
  <c r="K412" i="9"/>
  <c r="K413" i="9"/>
  <c r="K414" i="9"/>
  <c r="K415" i="9"/>
  <c r="K416" i="9"/>
  <c r="K417" i="9"/>
  <c r="K418" i="9"/>
  <c r="K419" i="9"/>
  <c r="K420" i="9"/>
  <c r="K421" i="9"/>
  <c r="K422" i="9"/>
  <c r="K423" i="9"/>
  <c r="K424" i="9"/>
  <c r="K425" i="9"/>
  <c r="K426" i="9"/>
  <c r="K427" i="9"/>
  <c r="K428" i="9"/>
  <c r="K429" i="9"/>
  <c r="K430" i="9"/>
  <c r="K431" i="9"/>
  <c r="K432" i="9"/>
  <c r="K433" i="9"/>
  <c r="K434" i="9"/>
  <c r="K435" i="9"/>
  <c r="K436" i="9"/>
  <c r="K437" i="9"/>
  <c r="K438" i="9"/>
  <c r="K439" i="9"/>
  <c r="K440" i="9"/>
  <c r="K441" i="9"/>
  <c r="K442" i="9"/>
  <c r="K443" i="9"/>
  <c r="K444" i="9"/>
  <c r="K445" i="9"/>
  <c r="K446" i="9"/>
  <c r="K447" i="9"/>
  <c r="K448" i="9"/>
  <c r="K449" i="9"/>
  <c r="K450" i="9"/>
  <c r="K451" i="9"/>
  <c r="K452" i="9"/>
  <c r="K453" i="9"/>
  <c r="K454" i="9"/>
  <c r="K455" i="9"/>
  <c r="K456" i="9"/>
  <c r="K457" i="9"/>
  <c r="K458" i="9"/>
  <c r="K459" i="9"/>
  <c r="K460" i="9"/>
  <c r="K461" i="9"/>
  <c r="K462" i="9"/>
  <c r="K463" i="9"/>
  <c r="K464" i="9"/>
  <c r="K465" i="9"/>
  <c r="K466" i="9"/>
  <c r="K467" i="9"/>
  <c r="K468" i="9"/>
  <c r="K469" i="9"/>
  <c r="K470" i="9"/>
  <c r="K471" i="9"/>
  <c r="K472" i="9"/>
  <c r="K473" i="9"/>
  <c r="K474" i="9"/>
  <c r="K475" i="9"/>
  <c r="K476" i="9"/>
  <c r="K477" i="9"/>
  <c r="K478" i="9"/>
  <c r="K479" i="9"/>
  <c r="K480" i="9"/>
  <c r="K481" i="9"/>
  <c r="K482" i="9"/>
  <c r="K483" i="9"/>
  <c r="K484" i="9"/>
  <c r="K485" i="9"/>
  <c r="K486" i="9"/>
  <c r="K487" i="9"/>
  <c r="K488" i="9"/>
  <c r="K489" i="9"/>
  <c r="K490" i="9"/>
  <c r="K491" i="9"/>
  <c r="K492" i="9"/>
  <c r="K493" i="9"/>
  <c r="K494" i="9"/>
  <c r="K495" i="9"/>
  <c r="K496" i="9"/>
  <c r="K497" i="9"/>
  <c r="K498" i="9"/>
  <c r="K499" i="9"/>
  <c r="K500" i="9"/>
  <c r="K501" i="9"/>
  <c r="K502" i="9"/>
  <c r="K503" i="9"/>
  <c r="K504" i="9"/>
  <c r="K505" i="9"/>
  <c r="K506" i="9"/>
  <c r="K507" i="9"/>
  <c r="K508" i="9"/>
  <c r="K509" i="9"/>
  <c r="K510" i="9"/>
  <c r="K511" i="9"/>
  <c r="K512" i="9"/>
  <c r="K513" i="9"/>
  <c r="K514" i="9"/>
  <c r="K515" i="9"/>
  <c r="K516" i="9"/>
  <c r="K517" i="9"/>
  <c r="K518" i="9"/>
  <c r="K519" i="9"/>
  <c r="K520" i="9"/>
  <c r="K521" i="9"/>
  <c r="K522" i="9"/>
  <c r="K523" i="9"/>
  <c r="K524" i="9"/>
  <c r="K525" i="9"/>
  <c r="K526" i="9"/>
  <c r="K527" i="9"/>
  <c r="K528" i="9"/>
  <c r="K529" i="9"/>
  <c r="K530" i="9"/>
  <c r="K531" i="9"/>
  <c r="K532" i="9"/>
  <c r="K533" i="9"/>
  <c r="K534" i="9"/>
  <c r="K535" i="9"/>
  <c r="K536" i="9"/>
  <c r="K537" i="9"/>
  <c r="K538" i="9"/>
  <c r="K539" i="9"/>
  <c r="K540" i="9"/>
  <c r="K541" i="9"/>
  <c r="K542" i="9"/>
  <c r="K543" i="9"/>
  <c r="K544" i="9"/>
  <c r="K545" i="9"/>
  <c r="K546" i="9"/>
  <c r="K547" i="9"/>
  <c r="K548" i="9"/>
  <c r="K549" i="9"/>
  <c r="K550" i="9"/>
  <c r="K551" i="9"/>
  <c r="K552" i="9"/>
  <c r="K553" i="9"/>
  <c r="K554" i="9"/>
  <c r="K555" i="9"/>
  <c r="K556" i="9"/>
  <c r="K557" i="9"/>
  <c r="K558" i="9"/>
  <c r="K559" i="9"/>
  <c r="K560" i="9"/>
  <c r="K561" i="9"/>
  <c r="K562" i="9"/>
  <c r="K563" i="9"/>
  <c r="K564" i="9"/>
  <c r="K565" i="9"/>
  <c r="K566" i="9"/>
  <c r="K567" i="9"/>
  <c r="K568" i="9"/>
  <c r="K569" i="9"/>
  <c r="K570" i="9"/>
  <c r="K571" i="9"/>
  <c r="K572" i="9"/>
  <c r="K573" i="9"/>
  <c r="K574" i="9"/>
  <c r="K575" i="9"/>
  <c r="K576" i="9"/>
  <c r="K577" i="9"/>
  <c r="K578" i="9"/>
  <c r="K579" i="9"/>
  <c r="K580" i="9"/>
  <c r="K581" i="9"/>
  <c r="K582" i="9"/>
  <c r="K583" i="9"/>
  <c r="K584" i="9"/>
  <c r="K585" i="9"/>
  <c r="K586" i="9"/>
  <c r="K587" i="9"/>
  <c r="K588" i="9"/>
  <c r="K589" i="9"/>
  <c r="K590" i="9"/>
  <c r="K591" i="9"/>
  <c r="K592" i="9"/>
  <c r="K593" i="9"/>
  <c r="K594" i="9"/>
  <c r="K595" i="9"/>
  <c r="K596" i="9"/>
  <c r="K597" i="9"/>
  <c r="K598" i="9"/>
  <c r="K599" i="9"/>
  <c r="K600" i="9"/>
  <c r="K601" i="9"/>
  <c r="K602" i="9"/>
  <c r="K603" i="9"/>
  <c r="K604" i="9"/>
  <c r="K605" i="9"/>
  <c r="K606" i="9"/>
  <c r="K607" i="9"/>
  <c r="K608" i="9"/>
  <c r="K609" i="9"/>
  <c r="K610" i="9"/>
  <c r="K611" i="9"/>
  <c r="K612" i="9"/>
  <c r="K613" i="9"/>
  <c r="K614" i="9"/>
  <c r="K615" i="9"/>
  <c r="K616" i="9"/>
  <c r="K617" i="9"/>
  <c r="K618" i="9"/>
  <c r="K619" i="9"/>
  <c r="K620" i="9"/>
  <c r="K621" i="9"/>
  <c r="K622" i="9"/>
  <c r="K623" i="9"/>
  <c r="K624" i="9"/>
  <c r="K625" i="9"/>
  <c r="K626" i="9"/>
  <c r="K627" i="9"/>
  <c r="K628" i="9"/>
  <c r="K629" i="9"/>
  <c r="K630" i="9"/>
  <c r="K631" i="9"/>
  <c r="K632" i="9"/>
  <c r="K633" i="9"/>
  <c r="K634" i="9"/>
  <c r="K635" i="9"/>
  <c r="K636" i="9"/>
  <c r="K637" i="9"/>
  <c r="K638" i="9"/>
  <c r="K639" i="9"/>
  <c r="K640" i="9"/>
  <c r="K641" i="9"/>
  <c r="K642" i="9"/>
  <c r="K643" i="9"/>
  <c r="K644" i="9"/>
  <c r="K645" i="9"/>
  <c r="K646" i="9"/>
  <c r="K647" i="9"/>
  <c r="K648" i="9"/>
  <c r="K649" i="9"/>
  <c r="K650" i="9"/>
  <c r="K651" i="9"/>
  <c r="K652" i="9"/>
  <c r="K653" i="9"/>
  <c r="K654" i="9"/>
  <c r="K655" i="9"/>
  <c r="K656" i="9"/>
  <c r="K657" i="9"/>
  <c r="K658" i="9"/>
  <c r="K659" i="9"/>
  <c r="K660" i="9"/>
  <c r="K661" i="9"/>
  <c r="K662" i="9"/>
  <c r="K663" i="9"/>
  <c r="K664" i="9"/>
  <c r="K665" i="9"/>
  <c r="K666" i="9"/>
  <c r="K667" i="9"/>
  <c r="K668" i="9"/>
  <c r="K669" i="9"/>
  <c r="K670" i="9"/>
  <c r="K671" i="9"/>
  <c r="K672" i="9"/>
  <c r="K673" i="9"/>
  <c r="K674" i="9"/>
  <c r="K675" i="9"/>
  <c r="K676" i="9"/>
  <c r="K677" i="9"/>
  <c r="K678" i="9"/>
  <c r="K679" i="9"/>
  <c r="K680" i="9"/>
  <c r="K681" i="9"/>
  <c r="K682" i="9"/>
  <c r="K683" i="9"/>
  <c r="K684" i="9"/>
  <c r="K685" i="9"/>
  <c r="K686" i="9"/>
  <c r="K687" i="9"/>
  <c r="K688" i="9"/>
  <c r="K689" i="9"/>
  <c r="K690" i="9"/>
  <c r="K691" i="9"/>
  <c r="K692" i="9"/>
  <c r="K693" i="9"/>
  <c r="K694" i="9"/>
  <c r="K695" i="9"/>
  <c r="K696" i="9"/>
  <c r="K697" i="9"/>
  <c r="K698" i="9"/>
  <c r="K699" i="9"/>
  <c r="K700" i="9"/>
  <c r="K701" i="9"/>
  <c r="K702" i="9"/>
  <c r="K703" i="9"/>
  <c r="K704" i="9"/>
  <c r="K705" i="9"/>
  <c r="K706" i="9"/>
  <c r="K707" i="9"/>
  <c r="K708" i="9"/>
  <c r="K709" i="9"/>
  <c r="K710" i="9"/>
  <c r="K711" i="9"/>
  <c r="K712" i="9"/>
  <c r="K713" i="9"/>
  <c r="K714" i="9"/>
  <c r="K715" i="9"/>
  <c r="K716" i="9"/>
  <c r="K717" i="9"/>
  <c r="K718" i="9"/>
  <c r="K719" i="9"/>
  <c r="K720" i="9"/>
  <c r="K721" i="9"/>
  <c r="K722" i="9"/>
  <c r="K723" i="9"/>
  <c r="K724" i="9"/>
  <c r="K725" i="9"/>
  <c r="K726" i="9"/>
  <c r="K727" i="9"/>
  <c r="K728" i="9"/>
  <c r="K729" i="9"/>
  <c r="K730" i="9"/>
  <c r="K731" i="9"/>
  <c r="K732" i="9"/>
  <c r="K733" i="9"/>
  <c r="K734" i="9"/>
  <c r="K735" i="9"/>
  <c r="K736" i="9"/>
  <c r="K737" i="9"/>
  <c r="K738" i="9"/>
  <c r="K739" i="9"/>
  <c r="K740" i="9"/>
  <c r="K741" i="9"/>
  <c r="K742" i="9"/>
  <c r="K743" i="9"/>
  <c r="K744" i="9"/>
  <c r="K745" i="9"/>
  <c r="K746" i="9"/>
  <c r="K747" i="9"/>
  <c r="K748" i="9"/>
  <c r="K749" i="9"/>
  <c r="K750" i="9"/>
  <c r="K751" i="9"/>
  <c r="K752" i="9"/>
  <c r="K753" i="9"/>
  <c r="K754" i="9"/>
  <c r="K755" i="9"/>
  <c r="K756" i="9"/>
  <c r="K757" i="9"/>
  <c r="K758" i="9"/>
  <c r="K759" i="9"/>
  <c r="K760" i="9"/>
  <c r="K761" i="9"/>
  <c r="K762" i="9"/>
  <c r="K763" i="9"/>
  <c r="K764" i="9"/>
  <c r="K765" i="9"/>
  <c r="K766" i="9"/>
  <c r="K767" i="9"/>
  <c r="K768" i="9"/>
  <c r="K769" i="9"/>
  <c r="K770" i="9"/>
  <c r="K771" i="9"/>
  <c r="K772" i="9"/>
  <c r="K773" i="9"/>
  <c r="K774" i="9"/>
  <c r="K775" i="9"/>
  <c r="K776" i="9"/>
  <c r="K777" i="9"/>
  <c r="K778" i="9"/>
  <c r="K779" i="9"/>
  <c r="K780" i="9"/>
  <c r="K781" i="9"/>
  <c r="K782" i="9"/>
  <c r="K783" i="9"/>
  <c r="K784" i="9"/>
  <c r="K785" i="9"/>
  <c r="K786" i="9"/>
  <c r="K787" i="9"/>
  <c r="K788" i="9"/>
  <c r="K789" i="9"/>
  <c r="K790" i="9"/>
  <c r="K791" i="9"/>
  <c r="K792" i="9"/>
  <c r="K793" i="9"/>
  <c r="K794" i="9"/>
  <c r="K795" i="9"/>
  <c r="K796" i="9"/>
  <c r="K797" i="9"/>
  <c r="K798" i="9"/>
  <c r="K799" i="9"/>
  <c r="K800" i="9"/>
  <c r="K801" i="9"/>
  <c r="K802" i="9"/>
  <c r="K803" i="9"/>
  <c r="K804" i="9"/>
  <c r="K805" i="9"/>
  <c r="K806" i="9"/>
  <c r="K807" i="9"/>
  <c r="K808" i="9"/>
  <c r="K809" i="9"/>
  <c r="K810" i="9"/>
  <c r="K811" i="9"/>
  <c r="K812" i="9"/>
  <c r="K813" i="9"/>
  <c r="K814" i="9"/>
  <c r="K815" i="9"/>
  <c r="K816" i="9"/>
  <c r="K817" i="9"/>
  <c r="K818" i="9"/>
  <c r="K819" i="9"/>
  <c r="K820" i="9"/>
  <c r="K821" i="9"/>
  <c r="K822" i="9"/>
  <c r="K823" i="9"/>
  <c r="K824" i="9"/>
  <c r="K825" i="9"/>
  <c r="K826" i="9"/>
  <c r="K827" i="9"/>
  <c r="K828" i="9"/>
  <c r="K829" i="9"/>
  <c r="K830" i="9"/>
  <c r="K831" i="9"/>
  <c r="K832" i="9"/>
  <c r="K833" i="9"/>
  <c r="K834" i="9"/>
  <c r="K835" i="9"/>
  <c r="K836" i="9"/>
  <c r="K837" i="9"/>
  <c r="K838" i="9"/>
  <c r="K839" i="9"/>
  <c r="K840" i="9"/>
  <c r="K841" i="9"/>
  <c r="K842" i="9"/>
  <c r="K843" i="9"/>
  <c r="K844" i="9"/>
  <c r="K845" i="9"/>
  <c r="K846" i="9"/>
  <c r="K847" i="9"/>
  <c r="K848" i="9"/>
  <c r="K849" i="9"/>
  <c r="K850" i="9"/>
  <c r="K851" i="9"/>
  <c r="K852" i="9"/>
  <c r="K853" i="9"/>
  <c r="K854" i="9"/>
  <c r="K855" i="9"/>
  <c r="K856" i="9"/>
  <c r="K857" i="9"/>
  <c r="K858" i="9"/>
  <c r="K859" i="9"/>
  <c r="K860" i="9"/>
  <c r="K861" i="9"/>
  <c r="K862" i="9"/>
  <c r="K863" i="9"/>
  <c r="K864" i="9"/>
  <c r="K865" i="9"/>
  <c r="K866" i="9"/>
  <c r="K867" i="9"/>
  <c r="K868" i="9"/>
  <c r="K869" i="9"/>
  <c r="K870" i="9"/>
  <c r="K871" i="9"/>
  <c r="K872" i="9"/>
  <c r="K873" i="9"/>
  <c r="K874" i="9"/>
  <c r="K875" i="9"/>
  <c r="K876" i="9"/>
  <c r="K877" i="9"/>
  <c r="K878" i="9"/>
  <c r="K879" i="9"/>
  <c r="K880" i="9"/>
  <c r="K881" i="9"/>
  <c r="K882" i="9"/>
  <c r="K883" i="9"/>
  <c r="K884" i="9"/>
  <c r="K885" i="9"/>
  <c r="K886" i="9"/>
  <c r="K887" i="9"/>
  <c r="K888" i="9"/>
  <c r="K889" i="9"/>
  <c r="K890" i="9"/>
  <c r="K891" i="9"/>
  <c r="K892" i="9"/>
  <c r="K893" i="9"/>
  <c r="K894" i="9"/>
  <c r="K895" i="9"/>
  <c r="K896" i="9"/>
  <c r="K897" i="9"/>
  <c r="K898" i="9"/>
  <c r="K899" i="9"/>
  <c r="K900" i="9"/>
  <c r="K901" i="9"/>
  <c r="K902" i="9"/>
  <c r="K903" i="9"/>
  <c r="K904" i="9"/>
  <c r="K905" i="9"/>
  <c r="K906" i="9"/>
  <c r="K907" i="9"/>
  <c r="K908" i="9"/>
  <c r="K909" i="9"/>
  <c r="K910" i="9"/>
  <c r="K911" i="9"/>
  <c r="K912" i="9"/>
  <c r="K913" i="9"/>
  <c r="K914" i="9"/>
  <c r="K915" i="9"/>
  <c r="K916" i="9"/>
  <c r="K917" i="9"/>
  <c r="K918" i="9"/>
  <c r="K919" i="9"/>
  <c r="K920" i="9"/>
  <c r="K921" i="9"/>
  <c r="K922" i="9"/>
  <c r="K923" i="9"/>
  <c r="K924" i="9"/>
  <c r="K925" i="9"/>
  <c r="K926" i="9"/>
  <c r="K927" i="9"/>
  <c r="K928" i="9"/>
  <c r="K929" i="9"/>
  <c r="K930" i="9"/>
  <c r="K931" i="9"/>
  <c r="K932" i="9"/>
  <c r="K933" i="9"/>
  <c r="K934" i="9"/>
  <c r="K935" i="9"/>
  <c r="K936" i="9"/>
  <c r="K937" i="9"/>
  <c r="K938" i="9"/>
  <c r="K939" i="9"/>
  <c r="K940" i="9"/>
  <c r="K941" i="9"/>
  <c r="K942" i="9"/>
  <c r="K943" i="9"/>
  <c r="K944" i="9"/>
  <c r="K945" i="9"/>
  <c r="K946" i="9"/>
  <c r="K947" i="9"/>
  <c r="K948" i="9"/>
  <c r="K949" i="9"/>
  <c r="K950" i="9"/>
  <c r="K951" i="9"/>
  <c r="K952" i="9"/>
  <c r="K953" i="9"/>
  <c r="K954" i="9"/>
  <c r="K955" i="9"/>
  <c r="K956" i="9"/>
  <c r="K957" i="9"/>
  <c r="K958" i="9"/>
  <c r="K959" i="9"/>
  <c r="K960" i="9"/>
  <c r="K961" i="9"/>
  <c r="K962" i="9"/>
  <c r="K963" i="9"/>
  <c r="K964" i="9"/>
  <c r="K965" i="9"/>
  <c r="K966" i="9"/>
  <c r="K967" i="9"/>
  <c r="K968" i="9"/>
  <c r="K969" i="9"/>
  <c r="K970" i="9"/>
  <c r="K971" i="9"/>
  <c r="K972" i="9"/>
  <c r="K973" i="9"/>
  <c r="K974" i="9"/>
  <c r="K975" i="9"/>
  <c r="K976" i="9"/>
  <c r="K977" i="9"/>
  <c r="K978" i="9"/>
  <c r="K979" i="9"/>
  <c r="K980" i="9"/>
  <c r="K981" i="9"/>
  <c r="K982" i="9"/>
  <c r="K983" i="9"/>
  <c r="K984" i="9"/>
  <c r="K985" i="9"/>
  <c r="K986" i="9"/>
  <c r="K987" i="9"/>
  <c r="K988" i="9"/>
  <c r="K989" i="9"/>
  <c r="K990" i="9"/>
  <c r="K991" i="9"/>
  <c r="K992" i="9"/>
  <c r="K993" i="9"/>
  <c r="K994" i="9"/>
  <c r="K995" i="9"/>
  <c r="K996" i="9"/>
  <c r="K997" i="9"/>
  <c r="K998" i="9"/>
  <c r="K999" i="9"/>
  <c r="K1000" i="9"/>
  <c r="K1001" i="9"/>
  <c r="K1002" i="9"/>
  <c r="K1003" i="9"/>
  <c r="K1004" i="9"/>
  <c r="K1005" i="9"/>
  <c r="K1006" i="9"/>
  <c r="K1007" i="9"/>
  <c r="K1008" i="9"/>
  <c r="K1009" i="9"/>
  <c r="K1010" i="9"/>
  <c r="K1011" i="9"/>
  <c r="K1012" i="9"/>
  <c r="K1013" i="9"/>
  <c r="K1014" i="9"/>
  <c r="K1015" i="9"/>
  <c r="K1016" i="9"/>
  <c r="K1017" i="9"/>
  <c r="K1018" i="9"/>
  <c r="K1019" i="9"/>
  <c r="K1020" i="9"/>
  <c r="K1021" i="9"/>
  <c r="K1022" i="9"/>
  <c r="K1023" i="9"/>
  <c r="K1024" i="9"/>
  <c r="K1025" i="9"/>
  <c r="K1026" i="9"/>
  <c r="K1027" i="9"/>
  <c r="K1028" i="9"/>
  <c r="K1029" i="9"/>
  <c r="K1030" i="9"/>
  <c r="K1031" i="9"/>
  <c r="K1032" i="9"/>
  <c r="K1033" i="9"/>
  <c r="K1034" i="9"/>
  <c r="K1035" i="9"/>
  <c r="K1036" i="9"/>
  <c r="K1037" i="9"/>
  <c r="K1038" i="9"/>
  <c r="K1039" i="9"/>
  <c r="K1040" i="9"/>
  <c r="K1041" i="9"/>
  <c r="K1042" i="9"/>
  <c r="K1043" i="9"/>
  <c r="K1044" i="9"/>
  <c r="K1045" i="9"/>
  <c r="K1046" i="9"/>
  <c r="K1047" i="9"/>
  <c r="K1048" i="9"/>
  <c r="K1049" i="9"/>
  <c r="K1050" i="9"/>
  <c r="K1051" i="9"/>
  <c r="K1052" i="9"/>
  <c r="K1053" i="9"/>
  <c r="K1054" i="9"/>
  <c r="K1055" i="9"/>
  <c r="K1056" i="9"/>
  <c r="K1057" i="9"/>
  <c r="K1058" i="9"/>
  <c r="K1059" i="9"/>
  <c r="K1060" i="9"/>
  <c r="K1061" i="9"/>
  <c r="K1062" i="9"/>
  <c r="K1063" i="9"/>
  <c r="K1064" i="9"/>
  <c r="K1065" i="9"/>
  <c r="K1066" i="9"/>
  <c r="K1067" i="9"/>
  <c r="K1068" i="9"/>
  <c r="K1069" i="9"/>
  <c r="K1070" i="9"/>
  <c r="K1071" i="9"/>
  <c r="K1072" i="9"/>
  <c r="K1073" i="9"/>
  <c r="K1074" i="9"/>
  <c r="K1075" i="9"/>
  <c r="K1076" i="9"/>
  <c r="K1077" i="9"/>
  <c r="K1078" i="9"/>
  <c r="K1079" i="9"/>
  <c r="K1080" i="9"/>
  <c r="K1081" i="9"/>
  <c r="K1082" i="9"/>
  <c r="K1083" i="9"/>
  <c r="K1084" i="9"/>
  <c r="K1085" i="9"/>
  <c r="K1086" i="9"/>
  <c r="K1087" i="9"/>
  <c r="K1088" i="9"/>
  <c r="K1089" i="9"/>
  <c r="K1090" i="9"/>
  <c r="K1091" i="9"/>
  <c r="K1092" i="9"/>
  <c r="K1093" i="9"/>
  <c r="K1094" i="9"/>
  <c r="K1095" i="9"/>
  <c r="K1096" i="9"/>
  <c r="K1097" i="9"/>
  <c r="K1098" i="9"/>
  <c r="K1099" i="9"/>
  <c r="K1100" i="9"/>
  <c r="K1101" i="9"/>
  <c r="K1102" i="9"/>
  <c r="K1103" i="9"/>
  <c r="K1104" i="9"/>
  <c r="K1105" i="9"/>
  <c r="K1106" i="9"/>
  <c r="K1107" i="9"/>
  <c r="K1108" i="9"/>
  <c r="K1109" i="9"/>
  <c r="K1110" i="9"/>
  <c r="K1111" i="9"/>
  <c r="K1112" i="9"/>
  <c r="K1113" i="9"/>
  <c r="K1114" i="9"/>
  <c r="K1115" i="9"/>
  <c r="K1116" i="9"/>
  <c r="K1117" i="9"/>
  <c r="K1118" i="9"/>
  <c r="K1119" i="9"/>
  <c r="K1120" i="9"/>
  <c r="K1121" i="9"/>
  <c r="K1122" i="9"/>
  <c r="K1123" i="9"/>
  <c r="K1124" i="9"/>
  <c r="K1125" i="9"/>
  <c r="K1126" i="9"/>
  <c r="K1127" i="9"/>
  <c r="K1128" i="9"/>
  <c r="K1129" i="9"/>
  <c r="K1130" i="9"/>
  <c r="K1131" i="9"/>
  <c r="K1132" i="9"/>
  <c r="K1133" i="9"/>
  <c r="K1134" i="9"/>
  <c r="K1135" i="9"/>
  <c r="K1136" i="9"/>
  <c r="K1137" i="9"/>
  <c r="K1138" i="9"/>
  <c r="K1139" i="9"/>
  <c r="K1140" i="9"/>
  <c r="K1141" i="9"/>
  <c r="K1142" i="9"/>
  <c r="K1143" i="9"/>
  <c r="K1144" i="9"/>
  <c r="K1145" i="9"/>
  <c r="K1146" i="9"/>
  <c r="K1147" i="9"/>
  <c r="K1148" i="9"/>
  <c r="K1149" i="9"/>
  <c r="K1150" i="9"/>
  <c r="K1151" i="9"/>
  <c r="K1152" i="9"/>
  <c r="K1153" i="9"/>
  <c r="K1154" i="9"/>
  <c r="K1155" i="9"/>
  <c r="K1156" i="9"/>
  <c r="K1157" i="9"/>
  <c r="K1158" i="9"/>
  <c r="K1159" i="9"/>
  <c r="K1160" i="9"/>
  <c r="K1161" i="9"/>
  <c r="K1162" i="9"/>
  <c r="K1163" i="9"/>
  <c r="K1164" i="9"/>
  <c r="K1165" i="9"/>
  <c r="K1166" i="9"/>
  <c r="K1167" i="9"/>
  <c r="K1168" i="9"/>
  <c r="K1169" i="9"/>
  <c r="K1170" i="9"/>
  <c r="K1171" i="9"/>
  <c r="K1172" i="9"/>
  <c r="K1173" i="9"/>
  <c r="K1174" i="9"/>
  <c r="K1175" i="9"/>
  <c r="K1176" i="9"/>
  <c r="K1177" i="9"/>
  <c r="K1178" i="9"/>
  <c r="K1179" i="9"/>
  <c r="K1180" i="9"/>
  <c r="K1181" i="9"/>
  <c r="K1182" i="9"/>
  <c r="K1183" i="9"/>
  <c r="K1184" i="9"/>
  <c r="K1185" i="9"/>
  <c r="K1186" i="9"/>
  <c r="K1187" i="9"/>
  <c r="K1188" i="9"/>
  <c r="K1189" i="9"/>
  <c r="K1190" i="9"/>
  <c r="K1191" i="9"/>
  <c r="K1192" i="9"/>
  <c r="K1193" i="9"/>
  <c r="K1194" i="9"/>
  <c r="K1195" i="9"/>
  <c r="K1196" i="9"/>
  <c r="K1197" i="9"/>
  <c r="K1198" i="9"/>
  <c r="K1199" i="9"/>
  <c r="K1200" i="9"/>
  <c r="K1201" i="9"/>
  <c r="K1202" i="9"/>
  <c r="K1203" i="9"/>
  <c r="K1204" i="9"/>
  <c r="K1205" i="9"/>
  <c r="F16" i="9"/>
  <c r="F15" i="9"/>
  <c r="F99" i="9"/>
  <c r="F100" i="9"/>
  <c r="F101" i="9"/>
  <c r="F102" i="9"/>
  <c r="F103" i="9"/>
  <c r="F104" i="9"/>
  <c r="F105" i="9"/>
  <c r="F106" i="9"/>
  <c r="F107" i="9"/>
  <c r="F108" i="9"/>
  <c r="F109" i="9"/>
  <c r="F110" i="9"/>
  <c r="F111" i="9"/>
  <c r="F112" i="9"/>
  <c r="F113" i="9"/>
  <c r="F114" i="9"/>
  <c r="F115" i="9"/>
  <c r="F116" i="9"/>
  <c r="F117" i="9"/>
  <c r="F118" i="9"/>
  <c r="F119" i="9"/>
  <c r="F120" i="9"/>
  <c r="F121" i="9"/>
  <c r="F122" i="9"/>
  <c r="F123" i="9"/>
  <c r="F124" i="9"/>
  <c r="F125" i="9"/>
  <c r="F126" i="9"/>
  <c r="F127" i="9"/>
  <c r="F128" i="9"/>
  <c r="F129" i="9"/>
  <c r="F130" i="9"/>
  <c r="F131" i="9"/>
  <c r="F132" i="9"/>
  <c r="F133" i="9"/>
  <c r="F134" i="9"/>
  <c r="F135" i="9"/>
  <c r="F136" i="9"/>
  <c r="F137" i="9"/>
  <c r="F138" i="9"/>
  <c r="F139" i="9"/>
  <c r="F140" i="9"/>
  <c r="F141" i="9"/>
  <c r="F142" i="9"/>
  <c r="F143" i="9"/>
  <c r="F144" i="9"/>
  <c r="F145" i="9"/>
  <c r="F146" i="9"/>
  <c r="F147" i="9"/>
  <c r="F148" i="9"/>
  <c r="F149" i="9"/>
  <c r="F150" i="9"/>
  <c r="F151" i="9"/>
  <c r="F152" i="9"/>
  <c r="F153" i="9"/>
  <c r="F154" i="9"/>
  <c r="F155" i="9"/>
  <c r="F156" i="9"/>
  <c r="F157" i="9"/>
  <c r="F158" i="9"/>
  <c r="F159" i="9"/>
  <c r="F160" i="9"/>
  <c r="F161" i="9"/>
  <c r="F162" i="9"/>
  <c r="F163" i="9"/>
  <c r="F164" i="9"/>
  <c r="F165" i="9"/>
  <c r="F166" i="9"/>
  <c r="F167" i="9"/>
  <c r="F168" i="9"/>
  <c r="F169" i="9"/>
  <c r="F170" i="9"/>
  <c r="F171" i="9"/>
  <c r="F172" i="9"/>
  <c r="F173" i="9"/>
  <c r="F174" i="9"/>
  <c r="F175" i="9"/>
  <c r="F176" i="9"/>
  <c r="F177" i="9"/>
  <c r="F178" i="9"/>
  <c r="F179" i="9"/>
  <c r="F180" i="9"/>
  <c r="F181" i="9"/>
  <c r="F182" i="9"/>
  <c r="F183" i="9"/>
  <c r="F184" i="9"/>
  <c r="F185" i="9"/>
  <c r="F186" i="9"/>
  <c r="F187" i="9"/>
  <c r="F188" i="9"/>
  <c r="F189" i="9"/>
  <c r="F190" i="9"/>
  <c r="F191" i="9"/>
  <c r="F192" i="9"/>
  <c r="F193" i="9"/>
  <c r="F194" i="9"/>
  <c r="F195" i="9"/>
  <c r="F196" i="9"/>
  <c r="F197" i="9"/>
  <c r="F198" i="9"/>
  <c r="F199" i="9"/>
  <c r="F200" i="9"/>
  <c r="F201" i="9"/>
  <c r="F202" i="9"/>
  <c r="F203" i="9"/>
  <c r="F204" i="9"/>
  <c r="F205" i="9"/>
  <c r="F206" i="9"/>
  <c r="F207" i="9"/>
  <c r="F208" i="9"/>
  <c r="F209" i="9"/>
  <c r="F210" i="9"/>
  <c r="F211" i="9"/>
  <c r="F212" i="9"/>
  <c r="F213" i="9"/>
  <c r="F214" i="9"/>
  <c r="F215" i="9"/>
  <c r="F216" i="9"/>
  <c r="F217" i="9"/>
  <c r="F218" i="9"/>
  <c r="F219" i="9"/>
  <c r="F220" i="9"/>
  <c r="F221" i="9"/>
  <c r="F222" i="9"/>
  <c r="F223" i="9"/>
  <c r="F224" i="9"/>
  <c r="F225" i="9"/>
  <c r="F226" i="9"/>
  <c r="F227" i="9"/>
  <c r="F228" i="9"/>
  <c r="F229" i="9"/>
  <c r="F230" i="9"/>
  <c r="F231" i="9"/>
  <c r="F232" i="9"/>
  <c r="F233" i="9"/>
  <c r="F234" i="9"/>
  <c r="F235" i="9"/>
  <c r="F236" i="9"/>
  <c r="F237" i="9"/>
  <c r="F238" i="9"/>
  <c r="F239" i="9"/>
  <c r="F240" i="9"/>
  <c r="F241" i="9"/>
  <c r="F242" i="9"/>
  <c r="F243" i="9"/>
  <c r="F244" i="9"/>
  <c r="F245" i="9"/>
  <c r="F246" i="9"/>
  <c r="F247" i="9"/>
  <c r="F248" i="9"/>
  <c r="F249" i="9"/>
  <c r="F250" i="9"/>
  <c r="F251" i="9"/>
  <c r="F252" i="9"/>
  <c r="F253" i="9"/>
  <c r="F254" i="9"/>
  <c r="F255" i="9"/>
  <c r="F256" i="9"/>
  <c r="F257" i="9"/>
  <c r="F258" i="9"/>
  <c r="F259" i="9"/>
  <c r="F260" i="9"/>
  <c r="F261" i="9"/>
  <c r="F262" i="9"/>
  <c r="F263" i="9"/>
  <c r="F264" i="9"/>
  <c r="F265" i="9"/>
  <c r="F266" i="9"/>
  <c r="F267" i="9"/>
  <c r="F268" i="9"/>
  <c r="F269" i="9"/>
  <c r="F270" i="9"/>
  <c r="F271" i="9"/>
  <c r="F272" i="9"/>
  <c r="F273" i="9"/>
  <c r="F274" i="9"/>
  <c r="F275" i="9"/>
  <c r="F276" i="9"/>
  <c r="F277" i="9"/>
  <c r="F278" i="9"/>
  <c r="F279" i="9"/>
  <c r="F280" i="9"/>
  <c r="F281" i="9"/>
  <c r="F282" i="9"/>
  <c r="F283" i="9"/>
  <c r="F284" i="9"/>
  <c r="F285" i="9"/>
  <c r="F286" i="9"/>
  <c r="F287" i="9"/>
  <c r="F288" i="9"/>
  <c r="F289" i="9"/>
  <c r="F290" i="9"/>
  <c r="F291" i="9"/>
  <c r="F292" i="9"/>
  <c r="F293" i="9"/>
  <c r="F294" i="9"/>
  <c r="F295" i="9"/>
  <c r="F296" i="9"/>
  <c r="F297" i="9"/>
  <c r="F298" i="9"/>
  <c r="F299" i="9"/>
  <c r="F300" i="9"/>
  <c r="F301" i="9"/>
  <c r="F302" i="9"/>
  <c r="F303" i="9"/>
  <c r="F304" i="9"/>
  <c r="F305" i="9"/>
  <c r="F306" i="9"/>
  <c r="F307" i="9"/>
  <c r="F308" i="9"/>
  <c r="F309" i="9"/>
  <c r="F310" i="9"/>
  <c r="F311" i="9"/>
  <c r="F312" i="9"/>
  <c r="F313" i="9"/>
  <c r="F314" i="9"/>
  <c r="F315" i="9"/>
  <c r="F316" i="9"/>
  <c r="F317" i="9"/>
  <c r="F318" i="9"/>
  <c r="F319" i="9"/>
  <c r="F320" i="9"/>
  <c r="F321" i="9"/>
  <c r="F322" i="9"/>
  <c r="F323" i="9"/>
  <c r="F324" i="9"/>
  <c r="F325" i="9"/>
  <c r="F326" i="9"/>
  <c r="F327" i="9"/>
  <c r="F328" i="9"/>
  <c r="F329" i="9"/>
  <c r="F330" i="9"/>
  <c r="F331" i="9"/>
  <c r="F332" i="9"/>
  <c r="F333" i="9"/>
  <c r="F334" i="9"/>
  <c r="F335" i="9"/>
  <c r="F336" i="9"/>
  <c r="F337" i="9"/>
  <c r="F338" i="9"/>
  <c r="F339" i="9"/>
  <c r="F340" i="9"/>
  <c r="F341" i="9"/>
  <c r="F342" i="9"/>
  <c r="F343" i="9"/>
  <c r="F344" i="9"/>
  <c r="F345" i="9"/>
  <c r="F346" i="9"/>
  <c r="F347" i="9"/>
  <c r="F348" i="9"/>
  <c r="F349" i="9"/>
  <c r="F350" i="9"/>
  <c r="F351" i="9"/>
  <c r="F352" i="9"/>
  <c r="F353" i="9"/>
  <c r="F354" i="9"/>
  <c r="F355" i="9"/>
  <c r="F356" i="9"/>
  <c r="F357" i="9"/>
  <c r="F358" i="9"/>
  <c r="F359" i="9"/>
  <c r="F360" i="9"/>
  <c r="F361" i="9"/>
  <c r="F362" i="9"/>
  <c r="F363" i="9"/>
  <c r="F364" i="9"/>
  <c r="F365" i="9"/>
  <c r="F366" i="9"/>
  <c r="F367" i="9"/>
  <c r="F368" i="9"/>
  <c r="F369" i="9"/>
  <c r="F370" i="9"/>
  <c r="F371" i="9"/>
  <c r="F372" i="9"/>
  <c r="F373" i="9"/>
  <c r="F374" i="9"/>
  <c r="F375" i="9"/>
  <c r="F376" i="9"/>
  <c r="F377" i="9"/>
  <c r="F378" i="9"/>
  <c r="F379" i="9"/>
  <c r="F380" i="9"/>
  <c r="F381" i="9"/>
  <c r="F382" i="9"/>
  <c r="F383" i="9"/>
  <c r="F384" i="9"/>
  <c r="F385" i="9"/>
  <c r="F386" i="9"/>
  <c r="F387" i="9"/>
  <c r="F388" i="9"/>
  <c r="F389" i="9"/>
  <c r="F390" i="9"/>
  <c r="F391" i="9"/>
  <c r="F392" i="9"/>
  <c r="F393" i="9"/>
  <c r="F394" i="9"/>
  <c r="F395" i="9"/>
  <c r="F396" i="9"/>
  <c r="F397" i="9"/>
  <c r="F398" i="9"/>
  <c r="F399" i="9"/>
  <c r="F400" i="9"/>
  <c r="F401" i="9"/>
  <c r="F402" i="9"/>
  <c r="F403" i="9"/>
  <c r="F404" i="9"/>
  <c r="F405" i="9"/>
  <c r="F406" i="9"/>
  <c r="F407" i="9"/>
  <c r="F408" i="9"/>
  <c r="F409" i="9"/>
  <c r="F410" i="9"/>
  <c r="F411" i="9"/>
  <c r="F412" i="9"/>
  <c r="F413" i="9"/>
  <c r="F414" i="9"/>
  <c r="F415" i="9"/>
  <c r="F416" i="9"/>
  <c r="F417" i="9"/>
  <c r="F418" i="9"/>
  <c r="F419" i="9"/>
  <c r="F420" i="9"/>
  <c r="F421" i="9"/>
  <c r="F422" i="9"/>
  <c r="F423" i="9"/>
  <c r="F424" i="9"/>
  <c r="F425" i="9"/>
  <c r="F426" i="9"/>
  <c r="F427" i="9"/>
  <c r="F428" i="9"/>
  <c r="F429" i="9"/>
  <c r="F430" i="9"/>
  <c r="F431" i="9"/>
  <c r="F432" i="9"/>
  <c r="F433" i="9"/>
  <c r="F434" i="9"/>
  <c r="F435" i="9"/>
  <c r="F436" i="9"/>
  <c r="F437" i="9"/>
  <c r="F438" i="9"/>
  <c r="F439" i="9"/>
  <c r="F440" i="9"/>
  <c r="F441" i="9"/>
  <c r="F442" i="9"/>
  <c r="F443" i="9"/>
  <c r="F444" i="9"/>
  <c r="F445" i="9"/>
  <c r="F446" i="9"/>
  <c r="F447" i="9"/>
  <c r="F448" i="9"/>
  <c r="F449" i="9"/>
  <c r="F450" i="9"/>
  <c r="F451" i="9"/>
  <c r="F452" i="9"/>
  <c r="F453" i="9"/>
  <c r="F454" i="9"/>
  <c r="F455" i="9"/>
  <c r="F456" i="9"/>
  <c r="F457" i="9"/>
  <c r="F458" i="9"/>
  <c r="F459" i="9"/>
  <c r="F460" i="9"/>
  <c r="F461" i="9"/>
  <c r="F462" i="9"/>
  <c r="F463" i="9"/>
  <c r="F464" i="9"/>
  <c r="F465" i="9"/>
  <c r="F466" i="9"/>
  <c r="F467" i="9"/>
  <c r="F468" i="9"/>
  <c r="F469" i="9"/>
  <c r="F470" i="9"/>
  <c r="F471" i="9"/>
  <c r="F472" i="9"/>
  <c r="F473" i="9"/>
  <c r="F474" i="9"/>
  <c r="F475" i="9"/>
  <c r="F476" i="9"/>
  <c r="F477" i="9"/>
  <c r="F478" i="9"/>
  <c r="F479" i="9"/>
  <c r="F480" i="9"/>
  <c r="F481" i="9"/>
  <c r="F482" i="9"/>
  <c r="F483" i="9"/>
  <c r="F484" i="9"/>
  <c r="F485" i="9"/>
  <c r="F486" i="9"/>
  <c r="F487" i="9"/>
  <c r="F488" i="9"/>
  <c r="F489" i="9"/>
  <c r="F490" i="9"/>
  <c r="F491" i="9"/>
  <c r="F492" i="9"/>
  <c r="F493" i="9"/>
  <c r="F494" i="9"/>
  <c r="F495" i="9"/>
  <c r="F496" i="9"/>
  <c r="F497" i="9"/>
  <c r="F498" i="9"/>
  <c r="F499" i="9"/>
  <c r="F500" i="9"/>
  <c r="F501" i="9"/>
  <c r="F502" i="9"/>
  <c r="F503" i="9"/>
  <c r="F504" i="9"/>
  <c r="F505" i="9"/>
  <c r="F506" i="9"/>
  <c r="F507" i="9"/>
  <c r="F508" i="9"/>
  <c r="F509" i="9"/>
  <c r="F510" i="9"/>
  <c r="F511" i="9"/>
  <c r="F512" i="9"/>
  <c r="F513" i="9"/>
  <c r="F514" i="9"/>
  <c r="F515" i="9"/>
  <c r="F516" i="9"/>
  <c r="F517" i="9"/>
  <c r="F518" i="9"/>
  <c r="F519" i="9"/>
  <c r="F520" i="9"/>
  <c r="F521" i="9"/>
  <c r="F522" i="9"/>
  <c r="F523" i="9"/>
  <c r="F524" i="9"/>
  <c r="F525" i="9"/>
  <c r="F526" i="9"/>
  <c r="F527" i="9"/>
  <c r="F528" i="9"/>
  <c r="F529" i="9"/>
  <c r="F530" i="9"/>
  <c r="F531" i="9"/>
  <c r="F532" i="9"/>
  <c r="F533" i="9"/>
  <c r="F534" i="9"/>
  <c r="F535" i="9"/>
  <c r="F536" i="9"/>
  <c r="F537" i="9"/>
  <c r="F538" i="9"/>
  <c r="F539" i="9"/>
  <c r="F540" i="9"/>
  <c r="F541" i="9"/>
  <c r="F542" i="9"/>
  <c r="F543" i="9"/>
  <c r="F544" i="9"/>
  <c r="F545" i="9"/>
  <c r="F546" i="9"/>
  <c r="F547" i="9"/>
  <c r="F548" i="9"/>
  <c r="F549" i="9"/>
  <c r="F550" i="9"/>
  <c r="F551" i="9"/>
  <c r="F552" i="9"/>
  <c r="F553" i="9"/>
  <c r="F554" i="9"/>
  <c r="F555" i="9"/>
  <c r="F556" i="9"/>
  <c r="F557" i="9"/>
  <c r="F558" i="9"/>
  <c r="F559" i="9"/>
  <c r="F560" i="9"/>
  <c r="F561" i="9"/>
  <c r="F562" i="9"/>
  <c r="F563" i="9"/>
  <c r="F564" i="9"/>
  <c r="F565" i="9"/>
  <c r="F566" i="9"/>
  <c r="F567" i="9"/>
  <c r="F568" i="9"/>
  <c r="F569" i="9"/>
  <c r="F570" i="9"/>
  <c r="F571" i="9"/>
  <c r="F572" i="9"/>
  <c r="F573" i="9"/>
  <c r="F574" i="9"/>
  <c r="F575" i="9"/>
  <c r="F576" i="9"/>
  <c r="F577" i="9"/>
  <c r="F578" i="9"/>
  <c r="F579" i="9"/>
  <c r="F580" i="9"/>
  <c r="F581" i="9"/>
  <c r="F582" i="9"/>
  <c r="F583" i="9"/>
  <c r="F584" i="9"/>
  <c r="F585" i="9"/>
  <c r="F586" i="9"/>
  <c r="F587" i="9"/>
  <c r="F588" i="9"/>
  <c r="F589" i="9"/>
  <c r="F590" i="9"/>
  <c r="F591" i="9"/>
  <c r="F592" i="9"/>
  <c r="F593" i="9"/>
  <c r="F594" i="9"/>
  <c r="F595" i="9"/>
  <c r="F596" i="9"/>
  <c r="F597" i="9"/>
  <c r="F598" i="9"/>
  <c r="F599" i="9"/>
  <c r="F600" i="9"/>
  <c r="F601" i="9"/>
  <c r="F602" i="9"/>
  <c r="F603" i="9"/>
  <c r="F604" i="9"/>
  <c r="F605" i="9"/>
  <c r="F606" i="9"/>
  <c r="F607" i="9"/>
  <c r="F608" i="9"/>
  <c r="F609" i="9"/>
  <c r="F610" i="9"/>
  <c r="F611" i="9"/>
  <c r="F612" i="9"/>
  <c r="F613" i="9"/>
  <c r="F614" i="9"/>
  <c r="F615" i="9"/>
  <c r="F616" i="9"/>
  <c r="F617" i="9"/>
  <c r="F618" i="9"/>
  <c r="F619" i="9"/>
  <c r="F620" i="9"/>
  <c r="F621" i="9"/>
  <c r="F622" i="9"/>
  <c r="F623" i="9"/>
  <c r="F624" i="9"/>
  <c r="F625" i="9"/>
  <c r="F626" i="9"/>
  <c r="F627" i="9"/>
  <c r="F628" i="9"/>
  <c r="F629" i="9"/>
  <c r="F630" i="9"/>
  <c r="F631" i="9"/>
  <c r="F632" i="9"/>
  <c r="F633" i="9"/>
  <c r="F634" i="9"/>
  <c r="F635" i="9"/>
  <c r="F636" i="9"/>
  <c r="F637" i="9"/>
  <c r="F638" i="9"/>
  <c r="F639" i="9"/>
  <c r="F640" i="9"/>
  <c r="F641" i="9"/>
  <c r="F642" i="9"/>
  <c r="F643" i="9"/>
  <c r="F644" i="9"/>
  <c r="F645" i="9"/>
  <c r="F646" i="9"/>
  <c r="F647" i="9"/>
  <c r="F648" i="9"/>
  <c r="F649" i="9"/>
  <c r="F650" i="9"/>
  <c r="F651" i="9"/>
  <c r="F652" i="9"/>
  <c r="F653" i="9"/>
  <c r="F654" i="9"/>
  <c r="F655" i="9"/>
  <c r="F656" i="9"/>
  <c r="F657" i="9"/>
  <c r="F658" i="9"/>
  <c r="F659" i="9"/>
  <c r="F660" i="9"/>
  <c r="F661" i="9"/>
  <c r="F662" i="9"/>
  <c r="F663" i="9"/>
  <c r="F664" i="9"/>
  <c r="F665" i="9"/>
  <c r="F666" i="9"/>
  <c r="F667" i="9"/>
  <c r="F668" i="9"/>
  <c r="F669" i="9"/>
  <c r="F670" i="9"/>
  <c r="F671" i="9"/>
  <c r="F672" i="9"/>
  <c r="F673" i="9"/>
  <c r="F674" i="9"/>
  <c r="F675" i="9"/>
  <c r="F676" i="9"/>
  <c r="F677" i="9"/>
  <c r="F678" i="9"/>
  <c r="F679" i="9"/>
  <c r="F680" i="9"/>
  <c r="F681" i="9"/>
  <c r="F682" i="9"/>
  <c r="F683" i="9"/>
  <c r="F684" i="9"/>
  <c r="F685" i="9"/>
  <c r="F686" i="9"/>
  <c r="F687" i="9"/>
  <c r="F688" i="9"/>
  <c r="F689" i="9"/>
  <c r="F690" i="9"/>
  <c r="F691" i="9"/>
  <c r="F692" i="9"/>
  <c r="F693" i="9"/>
  <c r="F694" i="9"/>
  <c r="F695" i="9"/>
  <c r="F696" i="9"/>
  <c r="F697" i="9"/>
  <c r="F698" i="9"/>
  <c r="F699" i="9"/>
  <c r="F700" i="9"/>
  <c r="F701" i="9"/>
  <c r="F702" i="9"/>
  <c r="F703" i="9"/>
  <c r="F704" i="9"/>
  <c r="F705" i="9"/>
  <c r="F706" i="9"/>
  <c r="F707" i="9"/>
  <c r="F708" i="9"/>
  <c r="F709" i="9"/>
  <c r="F710" i="9"/>
  <c r="F711" i="9"/>
  <c r="F712" i="9"/>
  <c r="F713" i="9"/>
  <c r="F714" i="9"/>
  <c r="F715" i="9"/>
  <c r="F716" i="9"/>
  <c r="F717" i="9"/>
  <c r="F718" i="9"/>
  <c r="F719" i="9"/>
  <c r="F720" i="9"/>
  <c r="F721" i="9"/>
  <c r="F722" i="9"/>
  <c r="F723" i="9"/>
  <c r="F724" i="9"/>
  <c r="F725" i="9"/>
  <c r="F726" i="9"/>
  <c r="F727" i="9"/>
  <c r="F728" i="9"/>
  <c r="F729" i="9"/>
  <c r="F730" i="9"/>
  <c r="F731" i="9"/>
  <c r="F732" i="9"/>
  <c r="F733" i="9"/>
  <c r="F734" i="9"/>
  <c r="F735" i="9"/>
  <c r="F736" i="9"/>
  <c r="F737" i="9"/>
  <c r="F738" i="9"/>
  <c r="F739" i="9"/>
  <c r="F740" i="9"/>
  <c r="F741" i="9"/>
  <c r="F742" i="9"/>
  <c r="F743" i="9"/>
  <c r="F744" i="9"/>
  <c r="F745" i="9"/>
  <c r="F746" i="9"/>
  <c r="F747" i="9"/>
  <c r="F748" i="9"/>
  <c r="F749" i="9"/>
  <c r="F750" i="9"/>
  <c r="F751" i="9"/>
  <c r="F752" i="9"/>
  <c r="F753" i="9"/>
  <c r="F754" i="9"/>
  <c r="F755" i="9"/>
  <c r="F756" i="9"/>
  <c r="F757" i="9"/>
  <c r="F758" i="9"/>
  <c r="F759" i="9"/>
  <c r="F760" i="9"/>
  <c r="F761" i="9"/>
  <c r="F762" i="9"/>
  <c r="F763" i="9"/>
  <c r="F764" i="9"/>
  <c r="F765" i="9"/>
  <c r="F766" i="9"/>
  <c r="F767" i="9"/>
  <c r="F768" i="9"/>
  <c r="F769" i="9"/>
  <c r="F770" i="9"/>
  <c r="F771" i="9"/>
  <c r="F772" i="9"/>
  <c r="F773" i="9"/>
  <c r="F774" i="9"/>
  <c r="F775" i="9"/>
  <c r="F776" i="9"/>
  <c r="F777" i="9"/>
  <c r="F778" i="9"/>
  <c r="F779" i="9"/>
  <c r="F780" i="9"/>
  <c r="F781" i="9"/>
  <c r="F782" i="9"/>
  <c r="F783" i="9"/>
  <c r="F784" i="9"/>
  <c r="F785" i="9"/>
  <c r="F786" i="9"/>
  <c r="F787" i="9"/>
  <c r="F788" i="9"/>
  <c r="F789" i="9"/>
  <c r="F790" i="9"/>
  <c r="F791" i="9"/>
  <c r="F792" i="9"/>
  <c r="F793" i="9"/>
  <c r="F794" i="9"/>
  <c r="F795" i="9"/>
  <c r="F796" i="9"/>
  <c r="F797" i="9"/>
  <c r="F798" i="9"/>
  <c r="F799" i="9"/>
  <c r="F800" i="9"/>
  <c r="F801" i="9"/>
  <c r="F802" i="9"/>
  <c r="F803" i="9"/>
  <c r="F804" i="9"/>
  <c r="F805" i="9"/>
  <c r="F806" i="9"/>
  <c r="F807" i="9"/>
  <c r="F808" i="9"/>
  <c r="F809" i="9"/>
  <c r="F810" i="9"/>
  <c r="F811" i="9"/>
  <c r="F812" i="9"/>
  <c r="F813" i="9"/>
  <c r="F814" i="9"/>
  <c r="F815" i="9"/>
  <c r="F816" i="9"/>
  <c r="F817" i="9"/>
  <c r="F818" i="9"/>
  <c r="F819" i="9"/>
  <c r="F820" i="9"/>
  <c r="F821" i="9"/>
  <c r="F822" i="9"/>
  <c r="F823" i="9"/>
  <c r="F824" i="9"/>
  <c r="F825" i="9"/>
  <c r="F826" i="9"/>
  <c r="F827" i="9"/>
  <c r="F828" i="9"/>
  <c r="F829" i="9"/>
  <c r="F830" i="9"/>
  <c r="F831" i="9"/>
  <c r="F832" i="9"/>
  <c r="F833" i="9"/>
  <c r="F834" i="9"/>
  <c r="F835" i="9"/>
  <c r="F836" i="9"/>
  <c r="F837" i="9"/>
  <c r="F838" i="9"/>
  <c r="F839" i="9"/>
  <c r="F840" i="9"/>
  <c r="F841" i="9"/>
  <c r="F842" i="9"/>
  <c r="F843" i="9"/>
  <c r="F844" i="9"/>
  <c r="F845" i="9"/>
  <c r="F846" i="9"/>
  <c r="F847" i="9"/>
  <c r="F848" i="9"/>
  <c r="F849" i="9"/>
  <c r="F850" i="9"/>
  <c r="F851" i="9"/>
  <c r="F852" i="9"/>
  <c r="F853" i="9"/>
  <c r="F854" i="9"/>
  <c r="F855" i="9"/>
  <c r="F856" i="9"/>
  <c r="F857" i="9"/>
  <c r="F858" i="9"/>
  <c r="F859" i="9"/>
  <c r="F860" i="9"/>
  <c r="F861" i="9"/>
  <c r="F862" i="9"/>
  <c r="F863" i="9"/>
  <c r="F864" i="9"/>
  <c r="F865" i="9"/>
  <c r="F866" i="9"/>
  <c r="F867" i="9"/>
  <c r="F868" i="9"/>
  <c r="F869" i="9"/>
  <c r="F870" i="9"/>
  <c r="F871" i="9"/>
  <c r="F872" i="9"/>
  <c r="F873" i="9"/>
  <c r="F874" i="9"/>
  <c r="F875" i="9"/>
  <c r="F876" i="9"/>
  <c r="F877" i="9"/>
  <c r="F878" i="9"/>
  <c r="F879" i="9"/>
  <c r="F880" i="9"/>
  <c r="F881" i="9"/>
  <c r="F882" i="9"/>
  <c r="F883" i="9"/>
  <c r="F884" i="9"/>
  <c r="F885" i="9"/>
  <c r="F886" i="9"/>
  <c r="F887" i="9"/>
  <c r="F888" i="9"/>
  <c r="F889" i="9"/>
  <c r="F890" i="9"/>
  <c r="F891" i="9"/>
  <c r="F892" i="9"/>
  <c r="F893" i="9"/>
  <c r="F894" i="9"/>
  <c r="F895" i="9"/>
  <c r="F896" i="9"/>
  <c r="F897" i="9"/>
  <c r="F898" i="9"/>
  <c r="F899" i="9"/>
  <c r="F900" i="9"/>
  <c r="F901" i="9"/>
  <c r="F902" i="9"/>
  <c r="F903" i="9"/>
  <c r="F904" i="9"/>
  <c r="F905" i="9"/>
  <c r="F906" i="9"/>
  <c r="F907" i="9"/>
  <c r="F908" i="9"/>
  <c r="F909" i="9"/>
  <c r="F910" i="9"/>
  <c r="F911" i="9"/>
  <c r="F912" i="9"/>
  <c r="F913" i="9"/>
  <c r="F914" i="9"/>
  <c r="F915" i="9"/>
  <c r="F916" i="9"/>
  <c r="F917" i="9"/>
  <c r="F918" i="9"/>
  <c r="F919" i="9"/>
  <c r="F920" i="9"/>
  <c r="F921" i="9"/>
  <c r="F922" i="9"/>
  <c r="F923" i="9"/>
  <c r="F924" i="9"/>
  <c r="F925" i="9"/>
  <c r="F926" i="9"/>
  <c r="F927" i="9"/>
  <c r="F928" i="9"/>
  <c r="F929" i="9"/>
  <c r="F930" i="9"/>
  <c r="F931" i="9"/>
  <c r="F932" i="9"/>
  <c r="F933" i="9"/>
  <c r="F934" i="9"/>
  <c r="F935" i="9"/>
  <c r="F936" i="9"/>
  <c r="F937" i="9"/>
  <c r="F938" i="9"/>
  <c r="F939" i="9"/>
  <c r="F940" i="9"/>
  <c r="F941" i="9"/>
  <c r="F942" i="9"/>
  <c r="F943" i="9"/>
  <c r="F944" i="9"/>
  <c r="F945" i="9"/>
  <c r="F946" i="9"/>
  <c r="F947" i="9"/>
  <c r="F948" i="9"/>
  <c r="F949" i="9"/>
  <c r="F950" i="9"/>
  <c r="F951" i="9"/>
  <c r="F952" i="9"/>
  <c r="F953" i="9"/>
  <c r="F954" i="9"/>
  <c r="F955" i="9"/>
  <c r="F956" i="9"/>
  <c r="F957" i="9"/>
  <c r="F958" i="9"/>
  <c r="F959" i="9"/>
  <c r="F960" i="9"/>
  <c r="F961" i="9"/>
  <c r="F962" i="9"/>
  <c r="F963" i="9"/>
  <c r="F964" i="9"/>
  <c r="F965" i="9"/>
  <c r="F966" i="9"/>
  <c r="F967" i="9"/>
  <c r="F968" i="9"/>
  <c r="F969" i="9"/>
  <c r="F970" i="9"/>
  <c r="F971" i="9"/>
  <c r="F972" i="9"/>
  <c r="F973" i="9"/>
  <c r="F974" i="9"/>
  <c r="F975" i="9"/>
  <c r="F976" i="9"/>
  <c r="F977" i="9"/>
  <c r="F978" i="9"/>
  <c r="F979" i="9"/>
  <c r="F980" i="9"/>
  <c r="F981" i="9"/>
  <c r="F982" i="9"/>
  <c r="F983" i="9"/>
  <c r="F984" i="9"/>
  <c r="F985" i="9"/>
  <c r="F986" i="9"/>
  <c r="F987" i="9"/>
  <c r="F988" i="9"/>
  <c r="F989" i="9"/>
  <c r="F990" i="9"/>
  <c r="F991" i="9"/>
  <c r="F992" i="9"/>
  <c r="F993" i="9"/>
  <c r="F994" i="9"/>
  <c r="F995" i="9"/>
  <c r="F996" i="9"/>
  <c r="F997" i="9"/>
  <c r="F998" i="9"/>
  <c r="F999" i="9"/>
  <c r="F1000" i="9"/>
  <c r="F1001" i="9"/>
  <c r="F1002" i="9"/>
  <c r="F1003" i="9"/>
  <c r="F1004" i="9"/>
  <c r="F1005" i="9"/>
  <c r="F1006" i="9"/>
  <c r="F1007" i="9"/>
  <c r="F1008" i="9"/>
  <c r="F1009" i="9"/>
  <c r="F1010" i="9"/>
  <c r="F1011" i="9"/>
  <c r="F1012" i="9"/>
  <c r="F1013" i="9"/>
  <c r="F1014" i="9"/>
  <c r="F1015" i="9"/>
  <c r="F1016" i="9"/>
  <c r="F1017" i="9"/>
  <c r="F1018" i="9"/>
  <c r="F1019" i="9"/>
  <c r="F1020" i="9"/>
  <c r="F1021" i="9"/>
  <c r="F1022" i="9"/>
  <c r="F1023" i="9"/>
  <c r="F1024" i="9"/>
  <c r="F1025" i="9"/>
  <c r="F1026" i="9"/>
  <c r="F1027" i="9"/>
  <c r="F1028" i="9"/>
  <c r="F1029" i="9"/>
  <c r="F1030" i="9"/>
  <c r="F1031" i="9"/>
  <c r="F1032" i="9"/>
  <c r="F1033" i="9"/>
  <c r="F1034" i="9"/>
  <c r="F1035" i="9"/>
  <c r="F1036" i="9"/>
  <c r="F1037" i="9"/>
  <c r="F1038" i="9"/>
  <c r="F1039" i="9"/>
  <c r="F1040" i="9"/>
  <c r="F1041" i="9"/>
  <c r="F1042" i="9"/>
  <c r="F1043" i="9"/>
  <c r="F1044" i="9"/>
  <c r="F1045" i="9"/>
  <c r="F1046" i="9"/>
  <c r="F1047" i="9"/>
  <c r="F1048" i="9"/>
  <c r="F1049" i="9"/>
  <c r="F1050" i="9"/>
  <c r="F1051" i="9"/>
  <c r="F1052" i="9"/>
  <c r="F1053" i="9"/>
  <c r="F1054" i="9"/>
  <c r="F1055" i="9"/>
  <c r="F1056" i="9"/>
  <c r="F1057" i="9"/>
  <c r="F1058" i="9"/>
  <c r="F1059" i="9"/>
  <c r="F1060" i="9"/>
  <c r="F1061" i="9"/>
  <c r="F1062" i="9"/>
  <c r="F1063" i="9"/>
  <c r="F1064" i="9"/>
  <c r="F1065" i="9"/>
  <c r="F1066" i="9"/>
  <c r="F1067" i="9"/>
  <c r="F1068" i="9"/>
  <c r="F1069" i="9"/>
  <c r="F1070" i="9"/>
  <c r="F1071" i="9"/>
  <c r="F1072" i="9"/>
  <c r="F1073" i="9"/>
  <c r="F1074" i="9"/>
  <c r="F1075" i="9"/>
  <c r="F1076" i="9"/>
  <c r="F1077" i="9"/>
  <c r="F1078" i="9"/>
  <c r="F1079" i="9"/>
  <c r="F1080" i="9"/>
  <c r="F1081" i="9"/>
  <c r="F1082" i="9"/>
  <c r="F1083" i="9"/>
  <c r="F1084" i="9"/>
  <c r="F1085" i="9"/>
  <c r="F1086" i="9"/>
  <c r="F1087" i="9"/>
  <c r="F1088" i="9"/>
  <c r="F1089" i="9"/>
  <c r="F1090" i="9"/>
  <c r="F1091" i="9"/>
  <c r="F1092" i="9"/>
  <c r="F1093" i="9"/>
  <c r="F1094" i="9"/>
  <c r="F1095" i="9"/>
  <c r="F1096" i="9"/>
  <c r="F1097" i="9"/>
  <c r="F1098" i="9"/>
  <c r="F1099" i="9"/>
  <c r="F1100" i="9"/>
  <c r="F1101" i="9"/>
  <c r="F1102" i="9"/>
  <c r="F1103" i="9"/>
  <c r="F1104" i="9"/>
  <c r="F1105" i="9"/>
  <c r="F1106" i="9"/>
  <c r="F1107" i="9"/>
  <c r="F1108" i="9"/>
  <c r="F1109" i="9"/>
  <c r="F1110" i="9"/>
  <c r="F1111" i="9"/>
  <c r="F1112" i="9"/>
  <c r="F1113" i="9"/>
  <c r="F1114" i="9"/>
  <c r="F1115" i="9"/>
  <c r="F1116" i="9"/>
  <c r="F1117" i="9"/>
  <c r="F1118" i="9"/>
  <c r="F1119" i="9"/>
  <c r="F1120" i="9"/>
  <c r="F1121" i="9"/>
  <c r="F1122" i="9"/>
  <c r="F1123" i="9"/>
  <c r="F1124" i="9"/>
  <c r="F1125" i="9"/>
  <c r="F1126" i="9"/>
  <c r="F1127" i="9"/>
  <c r="F1128" i="9"/>
  <c r="F1129" i="9"/>
  <c r="F1130" i="9"/>
  <c r="F1131" i="9"/>
  <c r="F1132" i="9"/>
  <c r="F1133" i="9"/>
  <c r="F1134" i="9"/>
  <c r="F1135" i="9"/>
  <c r="F1136" i="9"/>
  <c r="F1137" i="9"/>
  <c r="F1138" i="9"/>
  <c r="F1139" i="9"/>
  <c r="F1140" i="9"/>
  <c r="F1141" i="9"/>
  <c r="F1142" i="9"/>
  <c r="F1143" i="9"/>
  <c r="F1144" i="9"/>
  <c r="F1145" i="9"/>
  <c r="F1146" i="9"/>
  <c r="F1147" i="9"/>
  <c r="F1148" i="9"/>
  <c r="F1149" i="9"/>
  <c r="F1150" i="9"/>
  <c r="F1151" i="9"/>
  <c r="F1152" i="9"/>
  <c r="F1153" i="9"/>
  <c r="F1154" i="9"/>
  <c r="F1155" i="9"/>
  <c r="F1156" i="9"/>
  <c r="F1157" i="9"/>
  <c r="F1158" i="9"/>
  <c r="F1159" i="9"/>
  <c r="F1160" i="9"/>
  <c r="F1161" i="9"/>
  <c r="F1162" i="9"/>
  <c r="F1163" i="9"/>
  <c r="F1164" i="9"/>
  <c r="F1165" i="9"/>
  <c r="F1166" i="9"/>
  <c r="F1167" i="9"/>
  <c r="F1168" i="9"/>
  <c r="F1169" i="9"/>
  <c r="F1170" i="9"/>
  <c r="F1171" i="9"/>
  <c r="F1172" i="9"/>
  <c r="F1173" i="9"/>
  <c r="F1174" i="9"/>
  <c r="F1175" i="9"/>
  <c r="F1176" i="9"/>
  <c r="F1177" i="9"/>
  <c r="F1178" i="9"/>
  <c r="F1179" i="9"/>
  <c r="F1180" i="9"/>
  <c r="F1181" i="9"/>
  <c r="F1182" i="9"/>
  <c r="F1183" i="9"/>
  <c r="F1184" i="9"/>
  <c r="F1185" i="9"/>
  <c r="F1186" i="9"/>
  <c r="F1187" i="9"/>
  <c r="F1188" i="9"/>
  <c r="F1189" i="9"/>
  <c r="F1190" i="9"/>
  <c r="F1191" i="9"/>
  <c r="F1192" i="9"/>
  <c r="F1193" i="9"/>
  <c r="F1194" i="9"/>
  <c r="F1195" i="9"/>
  <c r="F1196" i="9"/>
  <c r="F1197" i="9"/>
  <c r="F1198" i="9"/>
  <c r="F1199" i="9"/>
  <c r="F1200" i="9"/>
  <c r="F1201" i="9"/>
  <c r="F1202" i="9"/>
  <c r="F1203" i="9"/>
  <c r="F1204" i="9"/>
  <c r="F1205" i="9"/>
  <c r="L16" i="9"/>
  <c r="L15" i="9"/>
  <c r="L99" i="9"/>
  <c r="L100" i="9"/>
  <c r="L101" i="9"/>
  <c r="L102" i="9"/>
  <c r="L103" i="9"/>
  <c r="L104" i="9"/>
  <c r="L105" i="9"/>
  <c r="L106" i="9"/>
  <c r="L107" i="9"/>
  <c r="L108" i="9"/>
  <c r="L109" i="9"/>
  <c r="L110" i="9"/>
  <c r="L111" i="9"/>
  <c r="L112" i="9"/>
  <c r="L113" i="9"/>
  <c r="L114" i="9"/>
  <c r="L115" i="9"/>
  <c r="L116" i="9"/>
  <c r="L117" i="9"/>
  <c r="L118" i="9"/>
  <c r="L119" i="9"/>
  <c r="L120" i="9"/>
  <c r="L121" i="9"/>
  <c r="L122" i="9"/>
  <c r="L123" i="9"/>
  <c r="L124" i="9"/>
  <c r="L125" i="9"/>
  <c r="L126" i="9"/>
  <c r="L127" i="9"/>
  <c r="L128" i="9"/>
  <c r="L129" i="9"/>
  <c r="L130" i="9"/>
  <c r="L131" i="9"/>
  <c r="L132" i="9"/>
  <c r="L133" i="9"/>
  <c r="L134" i="9"/>
  <c r="L135" i="9"/>
  <c r="L136" i="9"/>
  <c r="L137" i="9"/>
  <c r="L138" i="9"/>
  <c r="L139" i="9"/>
  <c r="L140" i="9"/>
  <c r="L141" i="9"/>
  <c r="L142" i="9"/>
  <c r="L143" i="9"/>
  <c r="L144" i="9"/>
  <c r="L145" i="9"/>
  <c r="L146" i="9"/>
  <c r="L147" i="9"/>
  <c r="L148" i="9"/>
  <c r="L149" i="9"/>
  <c r="L150" i="9"/>
  <c r="L151" i="9"/>
  <c r="L152" i="9"/>
  <c r="L153" i="9"/>
  <c r="L154" i="9"/>
  <c r="L155" i="9"/>
  <c r="L156" i="9"/>
  <c r="L157" i="9"/>
  <c r="L158" i="9"/>
  <c r="L159" i="9"/>
  <c r="L160" i="9"/>
  <c r="L161" i="9"/>
  <c r="L162" i="9"/>
  <c r="L163" i="9"/>
  <c r="L164" i="9"/>
  <c r="L165" i="9"/>
  <c r="L166" i="9"/>
  <c r="L167" i="9"/>
  <c r="L168" i="9"/>
  <c r="L169" i="9"/>
  <c r="L170" i="9"/>
  <c r="L171" i="9"/>
  <c r="L172" i="9"/>
  <c r="L173" i="9"/>
  <c r="L174" i="9"/>
  <c r="L175" i="9"/>
  <c r="L176" i="9"/>
  <c r="L177" i="9"/>
  <c r="L178" i="9"/>
  <c r="L179" i="9"/>
  <c r="L180" i="9"/>
  <c r="L181" i="9"/>
  <c r="L182" i="9"/>
  <c r="L183" i="9"/>
  <c r="L184" i="9"/>
  <c r="L185" i="9"/>
  <c r="L186" i="9"/>
  <c r="L187" i="9"/>
  <c r="L188" i="9"/>
  <c r="L189" i="9"/>
  <c r="L190" i="9"/>
  <c r="L191" i="9"/>
  <c r="L192" i="9"/>
  <c r="L193" i="9"/>
  <c r="L194" i="9"/>
  <c r="L195" i="9"/>
  <c r="L196" i="9"/>
  <c r="L197" i="9"/>
  <c r="L198" i="9"/>
  <c r="L199" i="9"/>
  <c r="L200" i="9"/>
  <c r="L201" i="9"/>
  <c r="L202" i="9"/>
  <c r="L203" i="9"/>
  <c r="L204" i="9"/>
  <c r="L205" i="9"/>
  <c r="L206" i="9"/>
  <c r="L207" i="9"/>
  <c r="L208" i="9"/>
  <c r="L209" i="9"/>
  <c r="L210" i="9"/>
  <c r="L211" i="9"/>
  <c r="L212" i="9"/>
  <c r="L213" i="9"/>
  <c r="L214" i="9"/>
  <c r="L215" i="9"/>
  <c r="L216" i="9"/>
  <c r="L217" i="9"/>
  <c r="L218" i="9"/>
  <c r="L219" i="9"/>
  <c r="L220" i="9"/>
  <c r="L221" i="9"/>
  <c r="L222" i="9"/>
  <c r="L223" i="9"/>
  <c r="L224" i="9"/>
  <c r="L225" i="9"/>
  <c r="L226" i="9"/>
  <c r="L227" i="9"/>
  <c r="L228" i="9"/>
  <c r="L229" i="9"/>
  <c r="L230" i="9"/>
  <c r="L231" i="9"/>
  <c r="L232" i="9"/>
  <c r="L233" i="9"/>
  <c r="L234" i="9"/>
  <c r="L235" i="9"/>
  <c r="L236" i="9"/>
  <c r="L237" i="9"/>
  <c r="L238" i="9"/>
  <c r="L239" i="9"/>
  <c r="L240" i="9"/>
  <c r="L241" i="9"/>
  <c r="L242" i="9"/>
  <c r="L243" i="9"/>
  <c r="L244" i="9"/>
  <c r="L245" i="9"/>
  <c r="L246" i="9"/>
  <c r="L247" i="9"/>
  <c r="L248" i="9"/>
  <c r="L249" i="9"/>
  <c r="L250" i="9"/>
  <c r="L251" i="9"/>
  <c r="L252" i="9"/>
  <c r="L253" i="9"/>
  <c r="L254" i="9"/>
  <c r="L255" i="9"/>
  <c r="L256" i="9"/>
  <c r="L257" i="9"/>
  <c r="L258" i="9"/>
  <c r="L259" i="9"/>
  <c r="L260" i="9"/>
  <c r="L261" i="9"/>
  <c r="L262" i="9"/>
  <c r="L263" i="9"/>
  <c r="L264" i="9"/>
  <c r="L265" i="9"/>
  <c r="L266" i="9"/>
  <c r="L267" i="9"/>
  <c r="L268" i="9"/>
  <c r="L269" i="9"/>
  <c r="L270" i="9"/>
  <c r="L271" i="9"/>
  <c r="L272" i="9"/>
  <c r="L273" i="9"/>
  <c r="L274" i="9"/>
  <c r="L275" i="9"/>
  <c r="L276" i="9"/>
  <c r="L277" i="9"/>
  <c r="L278" i="9"/>
  <c r="L279" i="9"/>
  <c r="L280" i="9"/>
  <c r="L281" i="9"/>
  <c r="L282" i="9"/>
  <c r="L283" i="9"/>
  <c r="L284" i="9"/>
  <c r="L285" i="9"/>
  <c r="L286" i="9"/>
  <c r="L287" i="9"/>
  <c r="L288" i="9"/>
  <c r="L289" i="9"/>
  <c r="L290" i="9"/>
  <c r="L291" i="9"/>
  <c r="L292" i="9"/>
  <c r="L293" i="9"/>
  <c r="L294" i="9"/>
  <c r="L295" i="9"/>
  <c r="L296" i="9"/>
  <c r="L297" i="9"/>
  <c r="L298" i="9"/>
  <c r="L299" i="9"/>
  <c r="L300" i="9"/>
  <c r="L301" i="9"/>
  <c r="L302" i="9"/>
  <c r="L303" i="9"/>
  <c r="L304" i="9"/>
  <c r="L305" i="9"/>
  <c r="L306" i="9"/>
  <c r="L307" i="9"/>
  <c r="L308" i="9"/>
  <c r="L309" i="9"/>
  <c r="L310" i="9"/>
  <c r="L311" i="9"/>
  <c r="L312" i="9"/>
  <c r="L313" i="9"/>
  <c r="L314" i="9"/>
  <c r="L315" i="9"/>
  <c r="L316" i="9"/>
  <c r="L317" i="9"/>
  <c r="L318" i="9"/>
  <c r="L319" i="9"/>
  <c r="L320" i="9"/>
  <c r="L321" i="9"/>
  <c r="L322" i="9"/>
  <c r="L323" i="9"/>
  <c r="L324" i="9"/>
  <c r="L325" i="9"/>
  <c r="L326" i="9"/>
  <c r="L327" i="9"/>
  <c r="L328" i="9"/>
  <c r="L329" i="9"/>
  <c r="L330" i="9"/>
  <c r="L331" i="9"/>
  <c r="L332" i="9"/>
  <c r="L333" i="9"/>
  <c r="L334" i="9"/>
  <c r="L335" i="9"/>
  <c r="L336" i="9"/>
  <c r="L337" i="9"/>
  <c r="L338" i="9"/>
  <c r="L339" i="9"/>
  <c r="L340" i="9"/>
  <c r="L341" i="9"/>
  <c r="L342" i="9"/>
  <c r="L343" i="9"/>
  <c r="L344" i="9"/>
  <c r="L345" i="9"/>
  <c r="L346" i="9"/>
  <c r="L347" i="9"/>
  <c r="L348" i="9"/>
  <c r="L349" i="9"/>
  <c r="L350" i="9"/>
  <c r="L351" i="9"/>
  <c r="L352" i="9"/>
  <c r="L353" i="9"/>
  <c r="L354" i="9"/>
  <c r="L355" i="9"/>
  <c r="L356" i="9"/>
  <c r="L357" i="9"/>
  <c r="L358" i="9"/>
  <c r="L359" i="9"/>
  <c r="L360" i="9"/>
  <c r="L361" i="9"/>
  <c r="L362" i="9"/>
  <c r="L363" i="9"/>
  <c r="L364" i="9"/>
  <c r="L365" i="9"/>
  <c r="L366" i="9"/>
  <c r="L367" i="9"/>
  <c r="L368" i="9"/>
  <c r="L369" i="9"/>
  <c r="L370" i="9"/>
  <c r="L371" i="9"/>
  <c r="L372" i="9"/>
  <c r="L373" i="9"/>
  <c r="L374" i="9"/>
  <c r="L375" i="9"/>
  <c r="L376" i="9"/>
  <c r="L377" i="9"/>
  <c r="L378" i="9"/>
  <c r="L379" i="9"/>
  <c r="L380" i="9"/>
  <c r="L381" i="9"/>
  <c r="L382" i="9"/>
  <c r="L383" i="9"/>
  <c r="L384" i="9"/>
  <c r="L385" i="9"/>
  <c r="L386" i="9"/>
  <c r="L387" i="9"/>
  <c r="L388" i="9"/>
  <c r="L389" i="9"/>
  <c r="L390" i="9"/>
  <c r="L391" i="9"/>
  <c r="L392" i="9"/>
  <c r="L393" i="9"/>
  <c r="L394" i="9"/>
  <c r="L395" i="9"/>
  <c r="L396" i="9"/>
  <c r="L397" i="9"/>
  <c r="L398" i="9"/>
  <c r="L399" i="9"/>
  <c r="L400" i="9"/>
  <c r="L401" i="9"/>
  <c r="L402" i="9"/>
  <c r="L403" i="9"/>
  <c r="L404" i="9"/>
  <c r="L405" i="9"/>
  <c r="L406" i="9"/>
  <c r="L407" i="9"/>
  <c r="L408" i="9"/>
  <c r="L409" i="9"/>
  <c r="L410" i="9"/>
  <c r="L411" i="9"/>
  <c r="L412" i="9"/>
  <c r="L413" i="9"/>
  <c r="L414" i="9"/>
  <c r="L415" i="9"/>
  <c r="L416" i="9"/>
  <c r="L417" i="9"/>
  <c r="L418" i="9"/>
  <c r="L419" i="9"/>
  <c r="L420" i="9"/>
  <c r="L421" i="9"/>
  <c r="L422" i="9"/>
  <c r="L423" i="9"/>
  <c r="L424" i="9"/>
  <c r="L425" i="9"/>
  <c r="L426" i="9"/>
  <c r="L427" i="9"/>
  <c r="L428" i="9"/>
  <c r="L429" i="9"/>
  <c r="L430" i="9"/>
  <c r="L431" i="9"/>
  <c r="L432" i="9"/>
  <c r="L433" i="9"/>
  <c r="L434" i="9"/>
  <c r="L435" i="9"/>
  <c r="L436" i="9"/>
  <c r="L437" i="9"/>
  <c r="L438" i="9"/>
  <c r="L439" i="9"/>
  <c r="L440" i="9"/>
  <c r="L441" i="9"/>
  <c r="L442" i="9"/>
  <c r="L443" i="9"/>
  <c r="L444" i="9"/>
  <c r="L445" i="9"/>
  <c r="L446" i="9"/>
  <c r="L447" i="9"/>
  <c r="L448" i="9"/>
  <c r="L449" i="9"/>
  <c r="L450" i="9"/>
  <c r="L451" i="9"/>
  <c r="L452" i="9"/>
  <c r="L453" i="9"/>
  <c r="L454" i="9"/>
  <c r="L455" i="9"/>
  <c r="L456" i="9"/>
  <c r="L457" i="9"/>
  <c r="L458" i="9"/>
  <c r="L459" i="9"/>
  <c r="L460" i="9"/>
  <c r="L461" i="9"/>
  <c r="L462" i="9"/>
  <c r="L463" i="9"/>
  <c r="L464" i="9"/>
  <c r="L465" i="9"/>
  <c r="L466" i="9"/>
  <c r="L467" i="9"/>
  <c r="L468" i="9"/>
  <c r="L469" i="9"/>
  <c r="L470" i="9"/>
  <c r="L471" i="9"/>
  <c r="L472" i="9"/>
  <c r="L473" i="9"/>
  <c r="L474" i="9"/>
  <c r="L475" i="9"/>
  <c r="L476" i="9"/>
  <c r="L477" i="9"/>
  <c r="L478" i="9"/>
  <c r="L479" i="9"/>
  <c r="L480" i="9"/>
  <c r="L481" i="9"/>
  <c r="L482" i="9"/>
  <c r="L483" i="9"/>
  <c r="L484" i="9"/>
  <c r="L485" i="9"/>
  <c r="L486" i="9"/>
  <c r="L487" i="9"/>
  <c r="L488" i="9"/>
  <c r="L489" i="9"/>
  <c r="L490" i="9"/>
  <c r="L491" i="9"/>
  <c r="L492" i="9"/>
  <c r="L493" i="9"/>
  <c r="L494" i="9"/>
  <c r="L495" i="9"/>
  <c r="L496" i="9"/>
  <c r="L497" i="9"/>
  <c r="L498" i="9"/>
  <c r="L499" i="9"/>
  <c r="L500" i="9"/>
  <c r="L501" i="9"/>
  <c r="L502" i="9"/>
  <c r="L503" i="9"/>
  <c r="L504" i="9"/>
  <c r="L505" i="9"/>
  <c r="L506" i="9"/>
  <c r="L507" i="9"/>
  <c r="L508" i="9"/>
  <c r="L509" i="9"/>
  <c r="L510" i="9"/>
  <c r="L511" i="9"/>
  <c r="L512" i="9"/>
  <c r="L513" i="9"/>
  <c r="L514" i="9"/>
  <c r="L515" i="9"/>
  <c r="L516" i="9"/>
  <c r="L517" i="9"/>
  <c r="L518" i="9"/>
  <c r="L519" i="9"/>
  <c r="L520" i="9"/>
  <c r="L521" i="9"/>
  <c r="L522" i="9"/>
  <c r="L523" i="9"/>
  <c r="L524" i="9"/>
  <c r="L525" i="9"/>
  <c r="L526" i="9"/>
  <c r="L527" i="9"/>
  <c r="L528" i="9"/>
  <c r="L529" i="9"/>
  <c r="L530" i="9"/>
  <c r="L531" i="9"/>
  <c r="L532" i="9"/>
  <c r="L533" i="9"/>
  <c r="L534" i="9"/>
  <c r="L535" i="9"/>
  <c r="L536" i="9"/>
  <c r="L537" i="9"/>
  <c r="L538" i="9"/>
  <c r="L539" i="9"/>
  <c r="L540" i="9"/>
  <c r="L541" i="9"/>
  <c r="L542" i="9"/>
  <c r="L543" i="9"/>
  <c r="L544" i="9"/>
  <c r="L545" i="9"/>
  <c r="L546" i="9"/>
  <c r="L547" i="9"/>
  <c r="L548" i="9"/>
  <c r="L549" i="9"/>
  <c r="L550" i="9"/>
  <c r="L551" i="9"/>
  <c r="L552" i="9"/>
  <c r="L553" i="9"/>
  <c r="L554" i="9"/>
  <c r="L555" i="9"/>
  <c r="L556" i="9"/>
  <c r="L557" i="9"/>
  <c r="L558" i="9"/>
  <c r="L559" i="9"/>
  <c r="L560" i="9"/>
  <c r="L561" i="9"/>
  <c r="L562" i="9"/>
  <c r="L563" i="9"/>
  <c r="L564" i="9"/>
  <c r="L565" i="9"/>
  <c r="L566" i="9"/>
  <c r="L567" i="9"/>
  <c r="L568" i="9"/>
  <c r="L569" i="9"/>
  <c r="L570" i="9"/>
  <c r="L571" i="9"/>
  <c r="L572" i="9"/>
  <c r="L573" i="9"/>
  <c r="L574" i="9"/>
  <c r="L575" i="9"/>
  <c r="L576" i="9"/>
  <c r="L577" i="9"/>
  <c r="L578" i="9"/>
  <c r="L579" i="9"/>
  <c r="L580" i="9"/>
  <c r="L581" i="9"/>
  <c r="L582" i="9"/>
  <c r="L583" i="9"/>
  <c r="L584" i="9"/>
  <c r="L585" i="9"/>
  <c r="L586" i="9"/>
  <c r="L587" i="9"/>
  <c r="L588" i="9"/>
  <c r="L589" i="9"/>
  <c r="L590" i="9"/>
  <c r="L591" i="9"/>
  <c r="L592" i="9"/>
  <c r="L593" i="9"/>
  <c r="L594" i="9"/>
  <c r="L595" i="9"/>
  <c r="L596" i="9"/>
  <c r="L597" i="9"/>
  <c r="L598" i="9"/>
  <c r="L599" i="9"/>
  <c r="L600" i="9"/>
  <c r="L601" i="9"/>
  <c r="L602" i="9"/>
  <c r="L603" i="9"/>
  <c r="L604" i="9"/>
  <c r="L605" i="9"/>
  <c r="L606" i="9"/>
  <c r="L607" i="9"/>
  <c r="L608" i="9"/>
  <c r="L609" i="9"/>
  <c r="L610" i="9"/>
  <c r="L611" i="9"/>
  <c r="L612" i="9"/>
  <c r="L613" i="9"/>
  <c r="L614" i="9"/>
  <c r="L615" i="9"/>
  <c r="L616" i="9"/>
  <c r="L617" i="9"/>
  <c r="L618" i="9"/>
  <c r="L619" i="9"/>
  <c r="L620" i="9"/>
  <c r="L621" i="9"/>
  <c r="L622" i="9"/>
  <c r="L623" i="9"/>
  <c r="L624" i="9"/>
  <c r="L625" i="9"/>
  <c r="L626" i="9"/>
  <c r="L627" i="9"/>
  <c r="L628" i="9"/>
  <c r="L629" i="9"/>
  <c r="L630" i="9"/>
  <c r="L631" i="9"/>
  <c r="L632" i="9"/>
  <c r="L633" i="9"/>
  <c r="L634" i="9"/>
  <c r="L635" i="9"/>
  <c r="L636" i="9"/>
  <c r="L637" i="9"/>
  <c r="L638" i="9"/>
  <c r="L639" i="9"/>
  <c r="L640" i="9"/>
  <c r="L641" i="9"/>
  <c r="L642" i="9"/>
  <c r="L643" i="9"/>
  <c r="L644" i="9"/>
  <c r="L645" i="9"/>
  <c r="L646" i="9"/>
  <c r="L647" i="9"/>
  <c r="L648" i="9"/>
  <c r="L649" i="9"/>
  <c r="L650" i="9"/>
  <c r="L651" i="9"/>
  <c r="L652" i="9"/>
  <c r="L653" i="9"/>
  <c r="L654" i="9"/>
  <c r="L655" i="9"/>
  <c r="L656" i="9"/>
  <c r="L657" i="9"/>
  <c r="L658" i="9"/>
  <c r="L659" i="9"/>
  <c r="L660" i="9"/>
  <c r="L661" i="9"/>
  <c r="L662" i="9"/>
  <c r="L663" i="9"/>
  <c r="L664" i="9"/>
  <c r="L665" i="9"/>
  <c r="L666" i="9"/>
  <c r="L667" i="9"/>
  <c r="L668" i="9"/>
  <c r="L669" i="9"/>
  <c r="L670" i="9"/>
  <c r="L671" i="9"/>
  <c r="L672" i="9"/>
  <c r="L673" i="9"/>
  <c r="L674" i="9"/>
  <c r="L675" i="9"/>
  <c r="L676" i="9"/>
  <c r="L677" i="9"/>
  <c r="L678" i="9"/>
  <c r="L679" i="9"/>
  <c r="L680" i="9"/>
  <c r="L681" i="9"/>
  <c r="L682" i="9"/>
  <c r="L683" i="9"/>
  <c r="L684" i="9"/>
  <c r="L685" i="9"/>
  <c r="L686" i="9"/>
  <c r="L687" i="9"/>
  <c r="L688" i="9"/>
  <c r="L689" i="9"/>
  <c r="L690" i="9"/>
  <c r="L691" i="9"/>
  <c r="L692" i="9"/>
  <c r="L693" i="9"/>
  <c r="L694" i="9"/>
  <c r="L695" i="9"/>
  <c r="L696" i="9"/>
  <c r="L697" i="9"/>
  <c r="L698" i="9"/>
  <c r="L699" i="9"/>
  <c r="L700" i="9"/>
  <c r="L701" i="9"/>
  <c r="L702" i="9"/>
  <c r="L703" i="9"/>
  <c r="L704" i="9"/>
  <c r="L705" i="9"/>
  <c r="L706" i="9"/>
  <c r="L707" i="9"/>
  <c r="L708" i="9"/>
  <c r="L709" i="9"/>
  <c r="L710" i="9"/>
  <c r="L711" i="9"/>
  <c r="L712" i="9"/>
  <c r="L713" i="9"/>
  <c r="L714" i="9"/>
  <c r="L715" i="9"/>
  <c r="L716" i="9"/>
  <c r="L717" i="9"/>
  <c r="L718" i="9"/>
  <c r="L719" i="9"/>
  <c r="L720" i="9"/>
  <c r="L721" i="9"/>
  <c r="L722" i="9"/>
  <c r="L723" i="9"/>
  <c r="L724" i="9"/>
  <c r="L725" i="9"/>
  <c r="L726" i="9"/>
  <c r="L727" i="9"/>
  <c r="L728" i="9"/>
  <c r="L729" i="9"/>
  <c r="L730" i="9"/>
  <c r="L731" i="9"/>
  <c r="L732" i="9"/>
  <c r="L733" i="9"/>
  <c r="L734" i="9"/>
  <c r="L735" i="9"/>
  <c r="L736" i="9"/>
  <c r="L737" i="9"/>
  <c r="L738" i="9"/>
  <c r="L739" i="9"/>
  <c r="L740" i="9"/>
  <c r="L741" i="9"/>
  <c r="L742" i="9"/>
  <c r="L743" i="9"/>
  <c r="L744" i="9"/>
  <c r="L745" i="9"/>
  <c r="L746" i="9"/>
  <c r="L747" i="9"/>
  <c r="L748" i="9"/>
  <c r="L749" i="9"/>
  <c r="L750" i="9"/>
  <c r="L751" i="9"/>
  <c r="L752" i="9"/>
  <c r="L753" i="9"/>
  <c r="L754" i="9"/>
  <c r="L755" i="9"/>
  <c r="L756" i="9"/>
  <c r="L757" i="9"/>
  <c r="L758" i="9"/>
  <c r="L759" i="9"/>
  <c r="L760" i="9"/>
  <c r="L761" i="9"/>
  <c r="L762" i="9"/>
  <c r="L763" i="9"/>
  <c r="L764" i="9"/>
  <c r="L765" i="9"/>
  <c r="L766" i="9"/>
  <c r="L767" i="9"/>
  <c r="L768" i="9"/>
  <c r="L769" i="9"/>
  <c r="L770" i="9"/>
  <c r="L771" i="9"/>
  <c r="L772" i="9"/>
  <c r="L773" i="9"/>
  <c r="L774" i="9"/>
  <c r="L775" i="9"/>
  <c r="L776" i="9"/>
  <c r="L777" i="9"/>
  <c r="L778" i="9"/>
  <c r="L779" i="9"/>
  <c r="L780" i="9"/>
  <c r="L781" i="9"/>
  <c r="L782" i="9"/>
  <c r="L783" i="9"/>
  <c r="L784" i="9"/>
  <c r="L785" i="9"/>
  <c r="L786" i="9"/>
  <c r="L787" i="9"/>
  <c r="L788" i="9"/>
  <c r="L789" i="9"/>
  <c r="L790" i="9"/>
  <c r="L791" i="9"/>
  <c r="L792" i="9"/>
  <c r="L793" i="9"/>
  <c r="L794" i="9"/>
  <c r="L795" i="9"/>
  <c r="L796" i="9"/>
  <c r="L797" i="9"/>
  <c r="L798" i="9"/>
  <c r="L799" i="9"/>
  <c r="L800" i="9"/>
  <c r="L801" i="9"/>
  <c r="L802" i="9"/>
  <c r="L803" i="9"/>
  <c r="L804" i="9"/>
  <c r="L805" i="9"/>
  <c r="L806" i="9"/>
  <c r="L807" i="9"/>
  <c r="L808" i="9"/>
  <c r="L809" i="9"/>
  <c r="L810" i="9"/>
  <c r="L811" i="9"/>
  <c r="L812" i="9"/>
  <c r="L813" i="9"/>
  <c r="L814" i="9"/>
  <c r="L815" i="9"/>
  <c r="L816" i="9"/>
  <c r="L817" i="9"/>
  <c r="L818" i="9"/>
  <c r="L819" i="9"/>
  <c r="L820" i="9"/>
  <c r="L821" i="9"/>
  <c r="L822" i="9"/>
  <c r="L823" i="9"/>
  <c r="L824" i="9"/>
  <c r="L825" i="9"/>
  <c r="L826" i="9"/>
  <c r="L827" i="9"/>
  <c r="L828" i="9"/>
  <c r="L829" i="9"/>
  <c r="L830" i="9"/>
  <c r="L831" i="9"/>
  <c r="L832" i="9"/>
  <c r="L833" i="9"/>
  <c r="L834" i="9"/>
  <c r="L835" i="9"/>
  <c r="L836" i="9"/>
  <c r="L837" i="9"/>
  <c r="L838" i="9"/>
  <c r="L839" i="9"/>
  <c r="L840" i="9"/>
  <c r="L841" i="9"/>
  <c r="L842" i="9"/>
  <c r="L843" i="9"/>
  <c r="L844" i="9"/>
  <c r="L845" i="9"/>
  <c r="L846" i="9"/>
  <c r="L847" i="9"/>
  <c r="L848" i="9"/>
  <c r="L849" i="9"/>
  <c r="L850" i="9"/>
  <c r="L851" i="9"/>
  <c r="L852" i="9"/>
  <c r="L853" i="9"/>
  <c r="L854" i="9"/>
  <c r="L855" i="9"/>
  <c r="L856" i="9"/>
  <c r="L857" i="9"/>
  <c r="L858" i="9"/>
  <c r="L859" i="9"/>
  <c r="L860" i="9"/>
  <c r="L861" i="9"/>
  <c r="L862" i="9"/>
  <c r="L863" i="9"/>
  <c r="L864" i="9"/>
  <c r="L865" i="9"/>
  <c r="L866" i="9"/>
  <c r="L867" i="9"/>
  <c r="L868" i="9"/>
  <c r="L869" i="9"/>
  <c r="L870" i="9"/>
  <c r="L871" i="9"/>
  <c r="L872" i="9"/>
  <c r="L873" i="9"/>
  <c r="L874" i="9"/>
  <c r="L875" i="9"/>
  <c r="L876" i="9"/>
  <c r="L877" i="9"/>
  <c r="L878" i="9"/>
  <c r="L879" i="9"/>
  <c r="L880" i="9"/>
  <c r="L881" i="9"/>
  <c r="L882" i="9"/>
  <c r="L883" i="9"/>
  <c r="L884" i="9"/>
  <c r="L885" i="9"/>
  <c r="L886" i="9"/>
  <c r="L887" i="9"/>
  <c r="L888" i="9"/>
  <c r="L889" i="9"/>
  <c r="L890" i="9"/>
  <c r="L891" i="9"/>
  <c r="L892" i="9"/>
  <c r="L893" i="9"/>
  <c r="L894" i="9"/>
  <c r="L895" i="9"/>
  <c r="L896" i="9"/>
  <c r="L897" i="9"/>
  <c r="L898" i="9"/>
  <c r="L899" i="9"/>
  <c r="L900" i="9"/>
  <c r="L901" i="9"/>
  <c r="L902" i="9"/>
  <c r="L903" i="9"/>
  <c r="L904" i="9"/>
  <c r="L905" i="9"/>
  <c r="L906" i="9"/>
  <c r="L907" i="9"/>
  <c r="L908" i="9"/>
  <c r="L909" i="9"/>
  <c r="L910" i="9"/>
  <c r="L911" i="9"/>
  <c r="L912" i="9"/>
  <c r="L913" i="9"/>
  <c r="L914" i="9"/>
  <c r="L915" i="9"/>
  <c r="L916" i="9"/>
  <c r="L917" i="9"/>
  <c r="L918" i="9"/>
  <c r="L919" i="9"/>
  <c r="L920" i="9"/>
  <c r="L921" i="9"/>
  <c r="L922" i="9"/>
  <c r="L923" i="9"/>
  <c r="L924" i="9"/>
  <c r="L925" i="9"/>
  <c r="L926" i="9"/>
  <c r="L927" i="9"/>
  <c r="L928" i="9"/>
  <c r="L929" i="9"/>
  <c r="L930" i="9"/>
  <c r="L931" i="9"/>
  <c r="L932" i="9"/>
  <c r="L933" i="9"/>
  <c r="L934" i="9"/>
  <c r="L935" i="9"/>
  <c r="L936" i="9"/>
  <c r="L937" i="9"/>
  <c r="L938" i="9"/>
  <c r="L939" i="9"/>
  <c r="L940" i="9"/>
  <c r="L941" i="9"/>
  <c r="L942" i="9"/>
  <c r="L943" i="9"/>
  <c r="L944" i="9"/>
  <c r="L945" i="9"/>
  <c r="L946" i="9"/>
  <c r="L947" i="9"/>
  <c r="L948" i="9"/>
  <c r="L949" i="9"/>
  <c r="L950" i="9"/>
  <c r="L951" i="9"/>
  <c r="L952" i="9"/>
  <c r="L953" i="9"/>
  <c r="L954" i="9"/>
  <c r="L955" i="9"/>
  <c r="L956" i="9"/>
  <c r="L957" i="9"/>
  <c r="L958" i="9"/>
  <c r="L959" i="9"/>
  <c r="L960" i="9"/>
  <c r="L961" i="9"/>
  <c r="L962" i="9"/>
  <c r="L963" i="9"/>
  <c r="L964" i="9"/>
  <c r="L965" i="9"/>
  <c r="L966" i="9"/>
  <c r="L967" i="9"/>
  <c r="L968" i="9"/>
  <c r="L969" i="9"/>
  <c r="L970" i="9"/>
  <c r="L971" i="9"/>
  <c r="L972" i="9"/>
  <c r="L973" i="9"/>
  <c r="L974" i="9"/>
  <c r="L975" i="9"/>
  <c r="L976" i="9"/>
  <c r="L977" i="9"/>
  <c r="L978" i="9"/>
  <c r="L979" i="9"/>
  <c r="L980" i="9"/>
  <c r="L981" i="9"/>
  <c r="L982" i="9"/>
  <c r="L983" i="9"/>
  <c r="L984" i="9"/>
  <c r="L985" i="9"/>
  <c r="L986" i="9"/>
  <c r="L987" i="9"/>
  <c r="L988" i="9"/>
  <c r="L989" i="9"/>
  <c r="L990" i="9"/>
  <c r="L991" i="9"/>
  <c r="L992" i="9"/>
  <c r="L993" i="9"/>
  <c r="L994" i="9"/>
  <c r="L995" i="9"/>
  <c r="L996" i="9"/>
  <c r="L997" i="9"/>
  <c r="L998" i="9"/>
  <c r="L999" i="9"/>
  <c r="L1000" i="9"/>
  <c r="L1001" i="9"/>
  <c r="L1002" i="9"/>
  <c r="L1003" i="9"/>
  <c r="L1004" i="9"/>
  <c r="L1005" i="9"/>
  <c r="L1006" i="9"/>
  <c r="L1007" i="9"/>
  <c r="L1008" i="9"/>
  <c r="L1009" i="9"/>
  <c r="L1010" i="9"/>
  <c r="L1011" i="9"/>
  <c r="L1012" i="9"/>
  <c r="L1013" i="9"/>
  <c r="L1014" i="9"/>
  <c r="L1015" i="9"/>
  <c r="L1016" i="9"/>
  <c r="L1017" i="9"/>
  <c r="L1018" i="9"/>
  <c r="L1019" i="9"/>
  <c r="L1020" i="9"/>
  <c r="L1021" i="9"/>
  <c r="L1022" i="9"/>
  <c r="L1023" i="9"/>
  <c r="L1024" i="9"/>
  <c r="L1025" i="9"/>
  <c r="L1026" i="9"/>
  <c r="L1027" i="9"/>
  <c r="L1028" i="9"/>
  <c r="L1029" i="9"/>
  <c r="L1030" i="9"/>
  <c r="L1031" i="9"/>
  <c r="L1032" i="9"/>
  <c r="L1033" i="9"/>
  <c r="L1034" i="9"/>
  <c r="L1035" i="9"/>
  <c r="L1036" i="9"/>
  <c r="L1037" i="9"/>
  <c r="L1038" i="9"/>
  <c r="L1039" i="9"/>
  <c r="L1040" i="9"/>
  <c r="L1041" i="9"/>
  <c r="L1042" i="9"/>
  <c r="L1043" i="9"/>
  <c r="L1044" i="9"/>
  <c r="L1045" i="9"/>
  <c r="L1046" i="9"/>
  <c r="L1047" i="9"/>
  <c r="L1048" i="9"/>
  <c r="L1049" i="9"/>
  <c r="L1050" i="9"/>
  <c r="L1051" i="9"/>
  <c r="L1052" i="9"/>
  <c r="L1053" i="9"/>
  <c r="L1054" i="9"/>
  <c r="L1055" i="9"/>
  <c r="L1056" i="9"/>
  <c r="L1057" i="9"/>
  <c r="L1058" i="9"/>
  <c r="L1059" i="9"/>
  <c r="L1060" i="9"/>
  <c r="L1061" i="9"/>
  <c r="L1062" i="9"/>
  <c r="L1063" i="9"/>
  <c r="L1064" i="9"/>
  <c r="L1065" i="9"/>
  <c r="L1066" i="9"/>
  <c r="L1067" i="9"/>
  <c r="L1068" i="9"/>
  <c r="L1069" i="9"/>
  <c r="L1070" i="9"/>
  <c r="L1071" i="9"/>
  <c r="L1072" i="9"/>
  <c r="L1073" i="9"/>
  <c r="L1074" i="9"/>
  <c r="L1075" i="9"/>
  <c r="L1076" i="9"/>
  <c r="L1077" i="9"/>
  <c r="L1078" i="9"/>
  <c r="L1079" i="9"/>
  <c r="L1080" i="9"/>
  <c r="L1081" i="9"/>
  <c r="L1082" i="9"/>
  <c r="L1083" i="9"/>
  <c r="L1084" i="9"/>
  <c r="L1085" i="9"/>
  <c r="L1086" i="9"/>
  <c r="L1087" i="9"/>
  <c r="L1088" i="9"/>
  <c r="L1089" i="9"/>
  <c r="L1090" i="9"/>
  <c r="L1091" i="9"/>
  <c r="L1092" i="9"/>
  <c r="L1093" i="9"/>
  <c r="L1094" i="9"/>
  <c r="L1095" i="9"/>
  <c r="L1096" i="9"/>
  <c r="L1097" i="9"/>
  <c r="L1098" i="9"/>
  <c r="L1099" i="9"/>
  <c r="L1100" i="9"/>
  <c r="L1101" i="9"/>
  <c r="L1102" i="9"/>
  <c r="L1103" i="9"/>
  <c r="L1104" i="9"/>
  <c r="L1105" i="9"/>
  <c r="L1106" i="9"/>
  <c r="L1107" i="9"/>
  <c r="L1108" i="9"/>
  <c r="L1109" i="9"/>
  <c r="L1110" i="9"/>
  <c r="L1111" i="9"/>
  <c r="L1112" i="9"/>
  <c r="L1113" i="9"/>
  <c r="L1114" i="9"/>
  <c r="L1115" i="9"/>
  <c r="L1116" i="9"/>
  <c r="L1117" i="9"/>
  <c r="L1118" i="9"/>
  <c r="L1119" i="9"/>
  <c r="L1120" i="9"/>
  <c r="L1121" i="9"/>
  <c r="L1122" i="9"/>
  <c r="L1123" i="9"/>
  <c r="L1124" i="9"/>
  <c r="L1125" i="9"/>
  <c r="L1126" i="9"/>
  <c r="L1127" i="9"/>
  <c r="L1128" i="9"/>
  <c r="L1129" i="9"/>
  <c r="L1130" i="9"/>
  <c r="L1131" i="9"/>
  <c r="L1132" i="9"/>
  <c r="L1133" i="9"/>
  <c r="L1134" i="9"/>
  <c r="L1135" i="9"/>
  <c r="L1136" i="9"/>
  <c r="L1137" i="9"/>
  <c r="L1138" i="9"/>
  <c r="L1139" i="9"/>
  <c r="L1140" i="9"/>
  <c r="L1141" i="9"/>
  <c r="L1142" i="9"/>
  <c r="L1143" i="9"/>
  <c r="L1144" i="9"/>
  <c r="L1145" i="9"/>
  <c r="L1146" i="9"/>
  <c r="L1147" i="9"/>
  <c r="L1148" i="9"/>
  <c r="L1149" i="9"/>
  <c r="L1150" i="9"/>
  <c r="L1151" i="9"/>
  <c r="L1152" i="9"/>
  <c r="L1153" i="9"/>
  <c r="L1154" i="9"/>
  <c r="L1155" i="9"/>
  <c r="L1156" i="9"/>
  <c r="L1157" i="9"/>
  <c r="L1158" i="9"/>
  <c r="L1159" i="9"/>
  <c r="L1160" i="9"/>
  <c r="L1161" i="9"/>
  <c r="L1162" i="9"/>
  <c r="L1163" i="9"/>
  <c r="L1164" i="9"/>
  <c r="L1165" i="9"/>
  <c r="L1166" i="9"/>
  <c r="L1167" i="9"/>
  <c r="L1168" i="9"/>
  <c r="L1169" i="9"/>
  <c r="L1170" i="9"/>
  <c r="L1171" i="9"/>
  <c r="L1172" i="9"/>
  <c r="L1173" i="9"/>
  <c r="L1174" i="9"/>
  <c r="L1175" i="9"/>
  <c r="L1176" i="9"/>
  <c r="L1177" i="9"/>
  <c r="L1178" i="9"/>
  <c r="L1179" i="9"/>
  <c r="L1180" i="9"/>
  <c r="L1181" i="9"/>
  <c r="L1182" i="9"/>
  <c r="L1183" i="9"/>
  <c r="L1184" i="9"/>
  <c r="L1185" i="9"/>
  <c r="L1186" i="9"/>
  <c r="L1187" i="9"/>
  <c r="L1188" i="9"/>
  <c r="L1189" i="9"/>
  <c r="L1190" i="9"/>
  <c r="L1191" i="9"/>
  <c r="L1192" i="9"/>
  <c r="L1193" i="9"/>
  <c r="L1194" i="9"/>
  <c r="L1195" i="9"/>
  <c r="L1196" i="9"/>
  <c r="L1197" i="9"/>
  <c r="L1198" i="9"/>
  <c r="L1199" i="9"/>
  <c r="L1200" i="9"/>
  <c r="L1201" i="9"/>
  <c r="L1202" i="9"/>
  <c r="L1203" i="9"/>
  <c r="L1204" i="9"/>
  <c r="L1205" i="9"/>
  <c r="C16" i="9"/>
  <c r="C15" i="9"/>
  <c r="Q16" i="9"/>
  <c r="Q15" i="9"/>
  <c r="P16" i="9"/>
  <c r="P15" i="9"/>
  <c r="P12" i="9"/>
  <c r="O16" i="9"/>
  <c r="O15" i="9"/>
  <c r="N16" i="9"/>
  <c r="N15" i="9"/>
  <c r="N12" i="9"/>
  <c r="E16" i="9"/>
  <c r="E15" i="9"/>
  <c r="D16" i="9"/>
  <c r="D15" i="9"/>
  <c r="D12" i="9"/>
  <c r="M16" i="9"/>
  <c r="M15" i="9"/>
  <c r="M12" i="9"/>
  <c r="G6" i="9"/>
  <c r="G7" i="9"/>
  <c r="G5" i="9"/>
  <c r="G4" i="9"/>
  <c r="J7" i="7"/>
  <c r="J8" i="7"/>
  <c r="X28" i="7"/>
  <c r="J9" i="7"/>
  <c r="AD6" i="7"/>
  <c r="J15" i="7"/>
  <c r="J16" i="7"/>
  <c r="J17" i="7"/>
  <c r="J6" i="7"/>
  <c r="J13" i="7"/>
  <c r="AB49" i="8"/>
  <c r="AB50" i="8"/>
  <c r="E81" i="8"/>
  <c r="F81" i="8"/>
  <c r="E80" i="8"/>
  <c r="F80" i="8"/>
  <c r="E79" i="8"/>
  <c r="F79" i="8"/>
  <c r="E78" i="8"/>
  <c r="F78" i="8"/>
  <c r="E77" i="8"/>
  <c r="F77" i="8"/>
  <c r="E83" i="8"/>
  <c r="F83" i="8"/>
  <c r="G83" i="8"/>
  <c r="E82" i="8"/>
  <c r="F82" i="8"/>
  <c r="E86" i="8"/>
  <c r="F86" i="8"/>
  <c r="E85" i="8"/>
  <c r="F85" i="8"/>
  <c r="E84" i="8"/>
  <c r="F84" i="8"/>
  <c r="E89" i="8"/>
  <c r="F89" i="8"/>
  <c r="E88" i="8"/>
  <c r="F88" i="8"/>
  <c r="E87" i="8"/>
  <c r="F87" i="8"/>
  <c r="E91" i="8"/>
  <c r="F91" i="8"/>
  <c r="G91" i="8"/>
  <c r="E94" i="8"/>
  <c r="F94" i="8"/>
  <c r="E93" i="8"/>
  <c r="F93" i="8"/>
  <c r="E92" i="8"/>
  <c r="F92" i="8"/>
  <c r="E101" i="8"/>
  <c r="F101" i="8"/>
  <c r="G101" i="8"/>
  <c r="E100" i="8"/>
  <c r="F100" i="8"/>
  <c r="E99" i="8"/>
  <c r="F99" i="8"/>
  <c r="E98" i="8"/>
  <c r="F98" i="8"/>
  <c r="E97" i="8"/>
  <c r="F97" i="8"/>
  <c r="G97" i="8"/>
  <c r="E96" i="8"/>
  <c r="F96" i="8"/>
  <c r="E95" i="8"/>
  <c r="F95" i="8"/>
  <c r="E109" i="8"/>
  <c r="F109" i="8"/>
  <c r="E108" i="8"/>
  <c r="F108" i="8"/>
  <c r="E107" i="8"/>
  <c r="F107" i="8"/>
  <c r="E106" i="8"/>
  <c r="F106" i="8"/>
  <c r="E105" i="8"/>
  <c r="F105" i="8"/>
  <c r="E104" i="8"/>
  <c r="F104" i="8"/>
  <c r="E103" i="8"/>
  <c r="F103" i="8"/>
  <c r="E102" i="8"/>
  <c r="F102" i="8"/>
  <c r="E75" i="8"/>
  <c r="F75" i="8"/>
  <c r="E76" i="8"/>
  <c r="F76" i="8"/>
  <c r="E90" i="8"/>
  <c r="F90" i="8"/>
  <c r="E71" i="8"/>
  <c r="F71" i="8"/>
  <c r="E72" i="8"/>
  <c r="F72" i="8"/>
  <c r="E73" i="8"/>
  <c r="F73" i="8"/>
  <c r="G73" i="8"/>
  <c r="E74" i="8"/>
  <c r="F74" i="8"/>
  <c r="E21" i="8"/>
  <c r="F21" i="8"/>
  <c r="E22" i="8"/>
  <c r="F22" i="8"/>
  <c r="E23" i="8"/>
  <c r="F23" i="8"/>
  <c r="G23" i="8"/>
  <c r="E24" i="8"/>
  <c r="F24" i="8"/>
  <c r="E25" i="8"/>
  <c r="F25" i="8"/>
  <c r="G25" i="8"/>
  <c r="E26" i="8"/>
  <c r="F26" i="8"/>
  <c r="E27" i="8"/>
  <c r="F27" i="8"/>
  <c r="G27" i="8"/>
  <c r="J4" i="8"/>
  <c r="AB44" i="8"/>
  <c r="J5" i="8"/>
  <c r="AB2" i="8"/>
  <c r="AB5" i="8"/>
  <c r="J6" i="8"/>
  <c r="AB3" i="8"/>
  <c r="J7" i="8"/>
  <c r="AB7" i="8"/>
  <c r="J8" i="8"/>
  <c r="D9" i="8"/>
  <c r="E9" i="8"/>
  <c r="J9" i="8"/>
  <c r="AB9" i="8"/>
  <c r="E28" i="8"/>
  <c r="F28" i="8"/>
  <c r="E29" i="8"/>
  <c r="F29" i="8"/>
  <c r="V29" i="8"/>
  <c r="E30" i="8"/>
  <c r="F30" i="8"/>
  <c r="E31" i="8"/>
  <c r="F31" i="8"/>
  <c r="G31" i="8"/>
  <c r="E32" i="8"/>
  <c r="F32" i="8"/>
  <c r="E34" i="8"/>
  <c r="F34" i="8"/>
  <c r="E35" i="8"/>
  <c r="F35" i="8"/>
  <c r="E36" i="8"/>
  <c r="F36" i="8"/>
  <c r="G36" i="8"/>
  <c r="E37" i="8"/>
  <c r="F37" i="8"/>
  <c r="E38" i="8"/>
  <c r="F38" i="8"/>
  <c r="P38" i="8"/>
  <c r="E39" i="8"/>
  <c r="F39" i="8"/>
  <c r="E40" i="8"/>
  <c r="F40" i="8"/>
  <c r="E41" i="8"/>
  <c r="F41" i="8"/>
  <c r="E42" i="8"/>
  <c r="F42" i="8"/>
  <c r="G42" i="8"/>
  <c r="E43" i="8"/>
  <c r="F43" i="8"/>
  <c r="E44" i="8"/>
  <c r="F44" i="8"/>
  <c r="G44" i="8"/>
  <c r="E45" i="8"/>
  <c r="F45" i="8"/>
  <c r="E46" i="8"/>
  <c r="F46" i="8"/>
  <c r="G46" i="8"/>
  <c r="E47" i="8"/>
  <c r="F47" i="8"/>
  <c r="E48" i="8"/>
  <c r="F48" i="8"/>
  <c r="G48" i="8"/>
  <c r="E49" i="8"/>
  <c r="F49" i="8"/>
  <c r="E50" i="8"/>
  <c r="F50" i="8"/>
  <c r="G50" i="8"/>
  <c r="I50" i="8"/>
  <c r="E51" i="8"/>
  <c r="F51" i="8"/>
  <c r="E52" i="8"/>
  <c r="F52" i="8"/>
  <c r="G52" i="8"/>
  <c r="E53" i="8"/>
  <c r="F53" i="8"/>
  <c r="E54" i="8"/>
  <c r="F54" i="8"/>
  <c r="G54" i="8"/>
  <c r="E55" i="8"/>
  <c r="F55" i="8"/>
  <c r="E56" i="8"/>
  <c r="F56" i="8"/>
  <c r="G56" i="8"/>
  <c r="E57" i="8"/>
  <c r="F57" i="8"/>
  <c r="E58" i="8"/>
  <c r="F58" i="8"/>
  <c r="G58" i="8"/>
  <c r="K58" i="8"/>
  <c r="E59" i="8"/>
  <c r="F59" i="8"/>
  <c r="E60" i="8"/>
  <c r="F60" i="8"/>
  <c r="G60" i="8"/>
  <c r="K60" i="8"/>
  <c r="E61" i="8"/>
  <c r="F61" i="8"/>
  <c r="E62" i="8"/>
  <c r="F62" i="8"/>
  <c r="G62" i="8"/>
  <c r="K62" i="8"/>
  <c r="E65" i="8"/>
  <c r="F65" i="8"/>
  <c r="E66" i="8"/>
  <c r="F66" i="8"/>
  <c r="G66" i="8"/>
  <c r="K66" i="8"/>
  <c r="E67" i="8"/>
  <c r="F67" i="8"/>
  <c r="E68" i="8"/>
  <c r="F68" i="8"/>
  <c r="G68" i="8"/>
  <c r="K68" i="8"/>
  <c r="E69" i="8"/>
  <c r="F69" i="8"/>
  <c r="E70" i="8"/>
  <c r="F70" i="8"/>
  <c r="G70" i="8"/>
  <c r="K70" i="8"/>
  <c r="G71" i="8"/>
  <c r="G74" i="8"/>
  <c r="K74" i="8"/>
  <c r="G76" i="8"/>
  <c r="K76" i="8"/>
  <c r="G78" i="8"/>
  <c r="G80" i="8"/>
  <c r="K80" i="8"/>
  <c r="G82" i="8"/>
  <c r="K82" i="8"/>
  <c r="G84" i="8"/>
  <c r="K84" i="8"/>
  <c r="G86" i="8"/>
  <c r="K86" i="8"/>
  <c r="G88" i="8"/>
  <c r="K88" i="8"/>
  <c r="G90" i="8"/>
  <c r="K90" i="8"/>
  <c r="G93" i="8"/>
  <c r="G94" i="8"/>
  <c r="K94" i="8"/>
  <c r="G95" i="8"/>
  <c r="G96" i="8"/>
  <c r="K96" i="8"/>
  <c r="G99" i="8"/>
  <c r="G100" i="8"/>
  <c r="K100" i="8"/>
  <c r="G102" i="8"/>
  <c r="K102" i="8"/>
  <c r="G104" i="8"/>
  <c r="G106" i="8"/>
  <c r="K106" i="8"/>
  <c r="G108" i="8"/>
  <c r="K108" i="8"/>
  <c r="AB10" i="8"/>
  <c r="E63" i="8"/>
  <c r="F63" i="8"/>
  <c r="E64" i="8"/>
  <c r="F64" i="8"/>
  <c r="D11" i="8"/>
  <c r="AB11" i="8"/>
  <c r="D12" i="8"/>
  <c r="AB12" i="8"/>
  <c r="D13" i="8"/>
  <c r="AB13" i="8"/>
  <c r="AB14" i="8"/>
  <c r="E33" i="8"/>
  <c r="F33" i="8"/>
  <c r="AB15" i="8"/>
  <c r="AB16" i="8"/>
  <c r="C17" i="8"/>
  <c r="AB17" i="8"/>
  <c r="AB18" i="8"/>
  <c r="K71" i="8"/>
  <c r="K93" i="8"/>
  <c r="K95" i="8"/>
  <c r="K99" i="8"/>
  <c r="AB19" i="8"/>
  <c r="AB20" i="8"/>
  <c r="Q21" i="8"/>
  <c r="V21" i="8"/>
  <c r="AB21" i="8"/>
  <c r="Q22" i="8"/>
  <c r="AB22" i="8"/>
  <c r="Q23" i="8"/>
  <c r="V23" i="8"/>
  <c r="AB23" i="8"/>
  <c r="Q24" i="8"/>
  <c r="AB24" i="8"/>
  <c r="Q25" i="8"/>
  <c r="V25" i="8"/>
  <c r="AB25" i="8"/>
  <c r="Q26" i="8"/>
  <c r="AB26" i="8"/>
  <c r="Q27" i="8"/>
  <c r="V27" i="8"/>
  <c r="AB27" i="8"/>
  <c r="Q28" i="8"/>
  <c r="AB28" i="8"/>
  <c r="Q29" i="8"/>
  <c r="AB29" i="8"/>
  <c r="Q30" i="8"/>
  <c r="AB30" i="8"/>
  <c r="Q31" i="8"/>
  <c r="V31" i="8"/>
  <c r="AB31" i="8"/>
  <c r="Q32" i="8"/>
  <c r="V32" i="8"/>
  <c r="AB32" i="8"/>
  <c r="Q33" i="8"/>
  <c r="R33" i="8"/>
  <c r="AB33" i="8"/>
  <c r="Q34" i="8"/>
  <c r="V34" i="8"/>
  <c r="AB34" i="8"/>
  <c r="Q35" i="8"/>
  <c r="AB35" i="8"/>
  <c r="Q36" i="8"/>
  <c r="V36" i="8"/>
  <c r="AB36" i="8"/>
  <c r="Q37" i="8"/>
  <c r="AB37" i="8"/>
  <c r="Q38" i="8"/>
  <c r="V38" i="8"/>
  <c r="AB38" i="8"/>
  <c r="Q39" i="8"/>
  <c r="AB39" i="8"/>
  <c r="I40" i="8"/>
  <c r="Q40" i="8"/>
  <c r="V40" i="8"/>
  <c r="W40" i="8"/>
  <c r="AB40" i="8"/>
  <c r="Q41" i="8"/>
  <c r="V41" i="8"/>
  <c r="AB41" i="8"/>
  <c r="Q42" i="8"/>
  <c r="V42" i="8"/>
  <c r="AB42" i="8"/>
  <c r="Q43" i="8"/>
  <c r="AB43" i="8"/>
  <c r="Q44" i="8"/>
  <c r="V44" i="8"/>
  <c r="Q45" i="8"/>
  <c r="Q46" i="8"/>
  <c r="V46" i="8"/>
  <c r="Q47" i="8"/>
  <c r="Q48" i="8"/>
  <c r="V48" i="8"/>
  <c r="Q49" i="8"/>
  <c r="Q50" i="8"/>
  <c r="V50" i="8"/>
  <c r="W50" i="8"/>
  <c r="Q51" i="8"/>
  <c r="Q52" i="8"/>
  <c r="V52" i="8"/>
  <c r="Q53" i="8"/>
  <c r="Q54" i="8"/>
  <c r="V54" i="8"/>
  <c r="Q55" i="8"/>
  <c r="Q56" i="8"/>
  <c r="V56" i="8"/>
  <c r="Q57" i="8"/>
  <c r="Q58" i="8"/>
  <c r="V58" i="8"/>
  <c r="W58" i="8"/>
  <c r="Q59" i="8"/>
  <c r="Q60" i="8"/>
  <c r="V60" i="8"/>
  <c r="W60" i="8"/>
  <c r="Q61" i="8"/>
  <c r="Q62" i="8"/>
  <c r="V62" i="8"/>
  <c r="W62" i="8"/>
  <c r="Q63" i="8"/>
  <c r="Q64" i="8"/>
  <c r="R64" i="8"/>
  <c r="Q65" i="8"/>
  <c r="Q66" i="8"/>
  <c r="V66" i="8"/>
  <c r="W66" i="8"/>
  <c r="Q67" i="8"/>
  <c r="Q68" i="8"/>
  <c r="V68" i="8"/>
  <c r="W68" i="8"/>
  <c r="Q69" i="8"/>
  <c r="Q70" i="8"/>
  <c r="V70" i="8"/>
  <c r="W70" i="8"/>
  <c r="Q71" i="8"/>
  <c r="V71" i="8"/>
  <c r="W71" i="8"/>
  <c r="Q72" i="8"/>
  <c r="Q73" i="8"/>
  <c r="V73" i="8"/>
  <c r="Q74" i="8"/>
  <c r="Q75" i="8"/>
  <c r="Q76" i="8"/>
  <c r="V76" i="8"/>
  <c r="W76" i="8"/>
  <c r="Q77" i="8"/>
  <c r="Q78" i="8"/>
  <c r="V78" i="8"/>
  <c r="Q79" i="8"/>
  <c r="Q80" i="8"/>
  <c r="V80" i="8"/>
  <c r="W80" i="8"/>
  <c r="Q81" i="8"/>
  <c r="Q82" i="8"/>
  <c r="Q83" i="8"/>
  <c r="V83" i="8"/>
  <c r="Q84" i="8"/>
  <c r="V84" i="8"/>
  <c r="W84" i="8"/>
  <c r="Q85" i="8"/>
  <c r="Q86" i="8"/>
  <c r="V86" i="8"/>
  <c r="W86" i="8"/>
  <c r="Q87" i="8"/>
  <c r="Q88" i="8"/>
  <c r="V88" i="8"/>
  <c r="W88" i="8"/>
  <c r="Q89" i="8"/>
  <c r="Q90" i="8"/>
  <c r="Q91" i="8"/>
  <c r="V91" i="8"/>
  <c r="Q92" i="8"/>
  <c r="Q93" i="8"/>
  <c r="V93" i="8"/>
  <c r="W93" i="8"/>
  <c r="Q94" i="8"/>
  <c r="Q95" i="8"/>
  <c r="V95" i="8"/>
  <c r="W95" i="8"/>
  <c r="Q96" i="8"/>
  <c r="Q97" i="8"/>
  <c r="V97" i="8"/>
  <c r="Q98" i="8"/>
  <c r="Q99" i="8"/>
  <c r="V99" i="8"/>
  <c r="W99" i="8"/>
  <c r="Q100" i="8"/>
  <c r="Q101" i="8"/>
  <c r="V101" i="8"/>
  <c r="Q102" i="8"/>
  <c r="V102" i="8"/>
  <c r="W102" i="8"/>
  <c r="Q103" i="8"/>
  <c r="Q104" i="8"/>
  <c r="V104" i="8"/>
  <c r="Q105" i="8"/>
  <c r="Q106" i="8"/>
  <c r="V106" i="8"/>
  <c r="W106" i="8"/>
  <c r="Q107" i="8"/>
  <c r="Q108" i="8"/>
  <c r="V108" i="8"/>
  <c r="W108" i="8"/>
  <c r="Q109" i="8"/>
  <c r="J5" i="7"/>
  <c r="J4" i="7"/>
  <c r="E35" i="7"/>
  <c r="F35" i="7"/>
  <c r="E36" i="7"/>
  <c r="F36" i="7"/>
  <c r="E37" i="7"/>
  <c r="F37" i="7"/>
  <c r="G37" i="7"/>
  <c r="E38" i="7"/>
  <c r="F38" i="7"/>
  <c r="X38" i="7"/>
  <c r="V38" i="7"/>
  <c r="E39" i="7"/>
  <c r="F39" i="7"/>
  <c r="G39" i="7"/>
  <c r="V39" i="7"/>
  <c r="E40" i="7"/>
  <c r="F40" i="7"/>
  <c r="X40" i="7"/>
  <c r="Y40" i="7"/>
  <c r="E41" i="7"/>
  <c r="F41" i="7"/>
  <c r="G41" i="7"/>
  <c r="E42" i="7"/>
  <c r="F42" i="7"/>
  <c r="X42" i="7"/>
  <c r="E43" i="7"/>
  <c r="F43" i="7"/>
  <c r="G43" i="7"/>
  <c r="V43" i="7"/>
  <c r="E44" i="7"/>
  <c r="F44" i="7"/>
  <c r="G44" i="7"/>
  <c r="V44" i="7"/>
  <c r="E45" i="7"/>
  <c r="F45" i="7"/>
  <c r="G45" i="7"/>
  <c r="E46" i="7"/>
  <c r="F46" i="7"/>
  <c r="E47" i="7"/>
  <c r="F47" i="7"/>
  <c r="X47" i="7"/>
  <c r="E48" i="7"/>
  <c r="F48" i="7"/>
  <c r="E49" i="7"/>
  <c r="F49" i="7"/>
  <c r="G49" i="7"/>
  <c r="E50" i="7"/>
  <c r="F50" i="7"/>
  <c r="X50" i="7"/>
  <c r="E51" i="7"/>
  <c r="F51" i="7"/>
  <c r="G51" i="7"/>
  <c r="V51" i="7"/>
  <c r="E52" i="7"/>
  <c r="F52" i="7"/>
  <c r="G52" i="7"/>
  <c r="V52" i="7"/>
  <c r="E53" i="7"/>
  <c r="F53" i="7"/>
  <c r="G53" i="7"/>
  <c r="E54" i="7"/>
  <c r="F54" i="7"/>
  <c r="X54" i="7"/>
  <c r="G54" i="7"/>
  <c r="E55" i="7"/>
  <c r="F55" i="7"/>
  <c r="X55" i="7"/>
  <c r="G55" i="7"/>
  <c r="E56" i="7"/>
  <c r="F56" i="7"/>
  <c r="E57" i="7"/>
  <c r="F57" i="7"/>
  <c r="G57" i="7"/>
  <c r="E58" i="7"/>
  <c r="F58" i="7"/>
  <c r="E59" i="7"/>
  <c r="F59" i="7"/>
  <c r="G59" i="7"/>
  <c r="V59" i="7"/>
  <c r="E60" i="7"/>
  <c r="F60" i="7"/>
  <c r="G60" i="7"/>
  <c r="V60" i="7"/>
  <c r="E61" i="7"/>
  <c r="F61" i="7"/>
  <c r="G61" i="7"/>
  <c r="V61" i="7"/>
  <c r="E62" i="7"/>
  <c r="F62" i="7"/>
  <c r="X62" i="7"/>
  <c r="E65" i="7"/>
  <c r="F65" i="7"/>
  <c r="X65" i="7"/>
  <c r="G65" i="7"/>
  <c r="E66" i="7"/>
  <c r="F66" i="7"/>
  <c r="X66" i="7"/>
  <c r="E67" i="7"/>
  <c r="F67" i="7"/>
  <c r="G67" i="7"/>
  <c r="E68" i="7"/>
  <c r="F68" i="7"/>
  <c r="X68" i="7"/>
  <c r="G68" i="7"/>
  <c r="Y68" i="7"/>
  <c r="E69" i="7"/>
  <c r="F69" i="7"/>
  <c r="G69" i="7"/>
  <c r="V69" i="7"/>
  <c r="E70" i="7"/>
  <c r="F70" i="7"/>
  <c r="V70" i="7"/>
  <c r="E71" i="7"/>
  <c r="F71" i="7"/>
  <c r="G71" i="7"/>
  <c r="K71" i="7"/>
  <c r="E72" i="7"/>
  <c r="F72" i="7"/>
  <c r="X72" i="7"/>
  <c r="E73" i="7"/>
  <c r="F73" i="7"/>
  <c r="X73" i="7"/>
  <c r="V73" i="7"/>
  <c r="G73" i="7"/>
  <c r="E74" i="7"/>
  <c r="F74" i="7"/>
  <c r="X74" i="7"/>
  <c r="G74" i="7"/>
  <c r="E75" i="7"/>
  <c r="F75" i="7"/>
  <c r="E76" i="7"/>
  <c r="F76" i="7"/>
  <c r="X76" i="7"/>
  <c r="G76" i="7"/>
  <c r="Y76" i="7"/>
  <c r="E77" i="7"/>
  <c r="F77" i="7"/>
  <c r="G77" i="7"/>
  <c r="V77" i="7"/>
  <c r="E78" i="7"/>
  <c r="F78" i="7"/>
  <c r="V78" i="7"/>
  <c r="E79" i="7"/>
  <c r="F79" i="7"/>
  <c r="E80" i="7"/>
  <c r="F80" i="7"/>
  <c r="X80" i="7"/>
  <c r="V80" i="7"/>
  <c r="G80" i="7"/>
  <c r="E81" i="7"/>
  <c r="F81" i="7"/>
  <c r="X81" i="7"/>
  <c r="G81" i="7"/>
  <c r="E82" i="7"/>
  <c r="F82" i="7"/>
  <c r="E83" i="7"/>
  <c r="F83" i="7"/>
  <c r="G83" i="7"/>
  <c r="E84" i="7"/>
  <c r="F84" i="7"/>
  <c r="X84" i="7"/>
  <c r="E85" i="7"/>
  <c r="F85" i="7"/>
  <c r="V85" i="7"/>
  <c r="E86" i="7"/>
  <c r="F86" i="7"/>
  <c r="V86" i="7"/>
  <c r="E87" i="7"/>
  <c r="F87" i="7"/>
  <c r="G87" i="7"/>
  <c r="V87" i="7"/>
  <c r="W87" i="7"/>
  <c r="E88" i="7"/>
  <c r="F88" i="7"/>
  <c r="X88" i="7"/>
  <c r="V88" i="7"/>
  <c r="G88" i="7"/>
  <c r="E89" i="7"/>
  <c r="F89" i="7"/>
  <c r="X89" i="7"/>
  <c r="G89" i="7"/>
  <c r="E90" i="7"/>
  <c r="F90" i="7"/>
  <c r="X90" i="7"/>
  <c r="E91" i="7"/>
  <c r="F91" i="7"/>
  <c r="E92" i="7"/>
  <c r="F92" i="7"/>
  <c r="X92" i="7"/>
  <c r="G92" i="7"/>
  <c r="Y92" i="7"/>
  <c r="E93" i="7"/>
  <c r="F93" i="7"/>
  <c r="V93" i="7"/>
  <c r="E94" i="7"/>
  <c r="F94" i="7"/>
  <c r="V94" i="7"/>
  <c r="E95" i="7"/>
  <c r="F95" i="7"/>
  <c r="E96" i="7"/>
  <c r="F96" i="7"/>
  <c r="X96" i="7"/>
  <c r="V96" i="7"/>
  <c r="G96" i="7"/>
  <c r="E97" i="7"/>
  <c r="F97" i="7"/>
  <c r="X97" i="7"/>
  <c r="G97" i="7"/>
  <c r="E98" i="7"/>
  <c r="F98" i="7"/>
  <c r="E99" i="7"/>
  <c r="F99" i="7"/>
  <c r="X99" i="7"/>
  <c r="G99" i="7"/>
  <c r="Y99" i="7"/>
  <c r="E100" i="7"/>
  <c r="F100" i="7"/>
  <c r="X100" i="7"/>
  <c r="E101" i="7"/>
  <c r="F101" i="7"/>
  <c r="V101" i="7"/>
  <c r="E102" i="7"/>
  <c r="F102" i="7"/>
  <c r="V102" i="7"/>
  <c r="E103" i="7"/>
  <c r="F103" i="7"/>
  <c r="V103" i="7"/>
  <c r="E104" i="7"/>
  <c r="F104" i="7"/>
  <c r="X104" i="7"/>
  <c r="V104" i="7"/>
  <c r="G104" i="7"/>
  <c r="E105" i="7"/>
  <c r="F105" i="7"/>
  <c r="X105" i="7"/>
  <c r="G105" i="7"/>
  <c r="E106" i="7"/>
  <c r="F106" i="7"/>
  <c r="X106" i="7"/>
  <c r="E107" i="7"/>
  <c r="F107" i="7"/>
  <c r="E108" i="7"/>
  <c r="F108" i="7"/>
  <c r="X108" i="7"/>
  <c r="G108" i="7"/>
  <c r="Y108" i="7"/>
  <c r="E109" i="7"/>
  <c r="F109" i="7"/>
  <c r="V109" i="7"/>
  <c r="E34" i="7"/>
  <c r="F34" i="7"/>
  <c r="V34" i="7"/>
  <c r="E32" i="7"/>
  <c r="F32" i="7"/>
  <c r="E31" i="7"/>
  <c r="F31" i="7"/>
  <c r="X31" i="7"/>
  <c r="V31" i="7"/>
  <c r="G31" i="7"/>
  <c r="E30" i="7"/>
  <c r="F30" i="7"/>
  <c r="X30" i="7"/>
  <c r="G30" i="7"/>
  <c r="E29" i="7"/>
  <c r="F29" i="7"/>
  <c r="E28" i="7"/>
  <c r="F28" i="7"/>
  <c r="G28" i="7"/>
  <c r="E27" i="7"/>
  <c r="F27" i="7"/>
  <c r="X27" i="7"/>
  <c r="E26" i="7"/>
  <c r="F26" i="7"/>
  <c r="G26" i="7"/>
  <c r="W26" i="7"/>
  <c r="V26" i="7"/>
  <c r="E25" i="7"/>
  <c r="F25" i="7"/>
  <c r="E24" i="7"/>
  <c r="F24" i="7"/>
  <c r="V24" i="7"/>
  <c r="G24" i="7"/>
  <c r="W24" i="7"/>
  <c r="E23" i="7"/>
  <c r="F23" i="7"/>
  <c r="E21" i="7"/>
  <c r="F21" i="7"/>
  <c r="X21" i="7"/>
  <c r="V21" i="7"/>
  <c r="G21" i="7"/>
  <c r="AC3" i="7"/>
  <c r="AD3" i="7"/>
  <c r="AD4" i="7"/>
  <c r="AC5" i="7"/>
  <c r="AD5" i="7"/>
  <c r="AC6" i="7"/>
  <c r="AC7" i="7"/>
  <c r="AD7" i="7"/>
  <c r="AD8" i="7"/>
  <c r="AC9" i="7"/>
  <c r="AD9" i="7"/>
  <c r="AC10" i="7"/>
  <c r="AC11" i="7"/>
  <c r="AD11" i="7"/>
  <c r="AD12" i="7"/>
  <c r="AC13" i="7"/>
  <c r="AD13" i="7"/>
  <c r="AC14" i="7"/>
  <c r="AC15" i="7"/>
  <c r="AD15" i="7"/>
  <c r="AD16" i="7"/>
  <c r="AC17" i="7"/>
  <c r="AD17" i="7"/>
  <c r="AC18" i="7"/>
  <c r="AC19" i="7"/>
  <c r="AD19" i="7"/>
  <c r="AD20" i="7"/>
  <c r="AC21" i="7"/>
  <c r="AD21" i="7"/>
  <c r="AC22" i="7"/>
  <c r="AC23" i="7"/>
  <c r="AD23" i="7"/>
  <c r="AD24" i="7"/>
  <c r="AC25" i="7"/>
  <c r="AD25" i="7"/>
  <c r="AC26" i="7"/>
  <c r="AC27" i="7"/>
  <c r="AD27" i="7"/>
  <c r="AD28" i="7"/>
  <c r="AC29" i="7"/>
  <c r="AD29" i="7"/>
  <c r="AC30" i="7"/>
  <c r="AC31" i="7"/>
  <c r="AD31" i="7"/>
  <c r="AD32" i="7"/>
  <c r="AC33" i="7"/>
  <c r="AD33" i="7"/>
  <c r="AC34" i="7"/>
  <c r="AC35" i="7"/>
  <c r="AD35" i="7"/>
  <c r="AD36" i="7"/>
  <c r="AC37" i="7"/>
  <c r="AD37" i="7"/>
  <c r="AC38" i="7"/>
  <c r="AD38" i="7"/>
  <c r="AC39" i="7"/>
  <c r="AD39" i="7"/>
  <c r="AD40" i="7"/>
  <c r="AC41" i="7"/>
  <c r="AD41" i="7"/>
  <c r="AC42" i="7"/>
  <c r="AD42" i="7"/>
  <c r="AC43" i="7"/>
  <c r="AD43" i="7"/>
  <c r="AC2" i="7"/>
  <c r="AB2" i="7"/>
  <c r="P21" i="7"/>
  <c r="S21" i="7"/>
  <c r="U21" i="7"/>
  <c r="P24" i="7"/>
  <c r="S24" i="7"/>
  <c r="U24" i="7"/>
  <c r="P27" i="7"/>
  <c r="P28" i="7"/>
  <c r="S28" i="7"/>
  <c r="U28" i="7"/>
  <c r="P30" i="7"/>
  <c r="S30" i="7"/>
  <c r="U30" i="7"/>
  <c r="P31" i="7"/>
  <c r="S31" i="7"/>
  <c r="U31" i="7"/>
  <c r="P34" i="7"/>
  <c r="P35" i="7"/>
  <c r="P36" i="7"/>
  <c r="P37" i="7"/>
  <c r="S37" i="7"/>
  <c r="U37" i="7"/>
  <c r="P39" i="7"/>
  <c r="P40" i="7"/>
  <c r="S40" i="7"/>
  <c r="U40" i="7"/>
  <c r="P41" i="7"/>
  <c r="S41" i="7"/>
  <c r="U41" i="7"/>
  <c r="P42" i="7"/>
  <c r="P43" i="7"/>
  <c r="S43" i="7"/>
  <c r="U43" i="7"/>
  <c r="P44" i="7"/>
  <c r="S44" i="7"/>
  <c r="U44" i="7"/>
  <c r="P45" i="7"/>
  <c r="S45" i="7"/>
  <c r="U45" i="7"/>
  <c r="P47" i="7"/>
  <c r="P48" i="7"/>
  <c r="P49" i="7"/>
  <c r="S49" i="7"/>
  <c r="U49" i="7"/>
  <c r="P50" i="7"/>
  <c r="P51" i="7"/>
  <c r="S51" i="7"/>
  <c r="U51" i="7"/>
  <c r="P52" i="7"/>
  <c r="P53" i="7"/>
  <c r="S53" i="7"/>
  <c r="U53" i="7"/>
  <c r="P55" i="7"/>
  <c r="S55" i="7"/>
  <c r="U55" i="7"/>
  <c r="P56" i="7"/>
  <c r="P57" i="7"/>
  <c r="S57" i="7"/>
  <c r="U57" i="7"/>
  <c r="P59" i="7"/>
  <c r="S59" i="7"/>
  <c r="U59" i="7"/>
  <c r="P60" i="7"/>
  <c r="S60" i="7"/>
  <c r="U60" i="7"/>
  <c r="P61" i="7"/>
  <c r="S61" i="7"/>
  <c r="U61" i="7"/>
  <c r="P65" i="7"/>
  <c r="S65" i="7"/>
  <c r="U65" i="7"/>
  <c r="P67" i="7"/>
  <c r="S67" i="7"/>
  <c r="U67" i="7"/>
  <c r="P68" i="7"/>
  <c r="S68" i="7"/>
  <c r="U68" i="7"/>
  <c r="P69" i="7"/>
  <c r="P70" i="7"/>
  <c r="P72" i="7"/>
  <c r="P73" i="7"/>
  <c r="S73" i="7"/>
  <c r="U73" i="7"/>
  <c r="P74" i="7"/>
  <c r="P76" i="7"/>
  <c r="P77" i="7"/>
  <c r="S77" i="7"/>
  <c r="U77" i="7"/>
  <c r="P78" i="7"/>
  <c r="P80" i="7"/>
  <c r="S80" i="7"/>
  <c r="U80" i="7"/>
  <c r="P83" i="7"/>
  <c r="S83" i="7"/>
  <c r="U83" i="7"/>
  <c r="P84" i="7"/>
  <c r="P85" i="7"/>
  <c r="P86" i="7"/>
  <c r="P87" i="7"/>
  <c r="S87" i="7"/>
  <c r="U87" i="7"/>
  <c r="P88" i="7"/>
  <c r="S88" i="7"/>
  <c r="U88" i="7"/>
  <c r="P89" i="7"/>
  <c r="S89" i="7"/>
  <c r="U89" i="7"/>
  <c r="P92" i="7"/>
  <c r="P93" i="7"/>
  <c r="P94" i="7"/>
  <c r="P96" i="7"/>
  <c r="S96" i="7"/>
  <c r="U96" i="7"/>
  <c r="P99" i="7"/>
  <c r="S99" i="7"/>
  <c r="U99" i="7"/>
  <c r="P100" i="7"/>
  <c r="P101" i="7"/>
  <c r="P102" i="7"/>
  <c r="P103" i="7"/>
  <c r="P104" i="7"/>
  <c r="S104" i="7"/>
  <c r="U104" i="7"/>
  <c r="P105" i="7"/>
  <c r="S105" i="7"/>
  <c r="U105" i="7"/>
  <c r="P108" i="7"/>
  <c r="S108" i="7"/>
  <c r="U108" i="7"/>
  <c r="P109" i="7"/>
  <c r="E64" i="7"/>
  <c r="F64" i="7"/>
  <c r="E63" i="7"/>
  <c r="F63" i="7"/>
  <c r="R63" i="7"/>
  <c r="P63" i="7"/>
  <c r="E33" i="7"/>
  <c r="F33" i="7"/>
  <c r="E22" i="7"/>
  <c r="F22" i="7"/>
  <c r="AB3" i="7"/>
  <c r="AB4" i="7"/>
  <c r="AB5" i="7"/>
  <c r="AB6" i="7"/>
  <c r="AB7" i="7"/>
  <c r="AB8" i="7"/>
  <c r="AB9" i="7"/>
  <c r="AB10" i="7"/>
  <c r="AB11" i="7"/>
  <c r="AB12" i="7"/>
  <c r="AB13" i="7"/>
  <c r="AB14" i="7"/>
  <c r="AB15" i="7"/>
  <c r="AB16" i="7"/>
  <c r="AB17" i="7"/>
  <c r="AB18" i="7"/>
  <c r="AB19" i="7"/>
  <c r="AB20" i="7"/>
  <c r="AB21" i="7"/>
  <c r="AB22" i="7"/>
  <c r="AB23" i="7"/>
  <c r="AB24" i="7"/>
  <c r="AB25" i="7"/>
  <c r="AB26" i="7"/>
  <c r="AB27" i="7"/>
  <c r="AB28" i="7"/>
  <c r="AB29" i="7"/>
  <c r="AB30" i="7"/>
  <c r="AB31" i="7"/>
  <c r="AB32" i="7"/>
  <c r="AB33" i="7"/>
  <c r="AB34" i="7"/>
  <c r="AB35" i="7"/>
  <c r="AB36" i="7"/>
  <c r="AB37" i="7"/>
  <c r="AB38" i="7"/>
  <c r="AB39" i="7"/>
  <c r="AB40" i="7"/>
  <c r="AB41" i="7"/>
  <c r="AB42" i="7"/>
  <c r="AB43" i="7"/>
  <c r="H21" i="7"/>
  <c r="H24" i="7"/>
  <c r="H26" i="7"/>
  <c r="I37" i="7"/>
  <c r="I40" i="7"/>
  <c r="I41" i="7"/>
  <c r="I43" i="7"/>
  <c r="I44" i="7"/>
  <c r="I45" i="7"/>
  <c r="I49" i="7"/>
  <c r="I51" i="7"/>
  <c r="J31" i="7"/>
  <c r="K53" i="7"/>
  <c r="K54" i="7"/>
  <c r="K55" i="7"/>
  <c r="K57" i="7"/>
  <c r="K59" i="7"/>
  <c r="K60" i="7"/>
  <c r="K61" i="7"/>
  <c r="K65" i="7"/>
  <c r="K67" i="7"/>
  <c r="K68" i="7"/>
  <c r="K73" i="7"/>
  <c r="K77" i="7"/>
  <c r="K80" i="7"/>
  <c r="K87" i="7"/>
  <c r="K88" i="7"/>
  <c r="K89" i="7"/>
  <c r="K96" i="7"/>
  <c r="K104" i="7"/>
  <c r="K105" i="7"/>
  <c r="D11" i="7"/>
  <c r="D12" i="7"/>
  <c r="D16" i="7" s="1"/>
  <c r="D19" i="7" s="1"/>
  <c r="D9" i="7"/>
  <c r="E9" i="7"/>
  <c r="C17" i="7"/>
  <c r="Q21" i="7"/>
  <c r="Q22" i="7"/>
  <c r="Q23" i="7"/>
  <c r="Q24" i="7"/>
  <c r="Q25" i="7"/>
  <c r="Q26" i="7"/>
  <c r="Q27" i="7"/>
  <c r="Q28" i="7"/>
  <c r="Q29" i="7"/>
  <c r="Q30" i="7"/>
  <c r="Q31" i="7"/>
  <c r="Q32" i="7"/>
  <c r="Q33" i="7"/>
  <c r="Q34" i="7"/>
  <c r="Q35" i="7"/>
  <c r="Q36" i="7"/>
  <c r="Q37" i="7"/>
  <c r="Q38" i="7"/>
  <c r="Q39" i="7"/>
  <c r="Q40" i="7"/>
  <c r="Q41" i="7"/>
  <c r="Q42" i="7"/>
  <c r="Q43" i="7"/>
  <c r="Q44" i="7"/>
  <c r="Q45" i="7"/>
  <c r="Q46" i="7"/>
  <c r="Q47" i="7"/>
  <c r="Q48" i="7"/>
  <c r="Q49" i="7"/>
  <c r="Q50" i="7"/>
  <c r="Q51" i="7"/>
  <c r="Q52" i="7"/>
  <c r="Q53" i="7"/>
  <c r="Q54" i="7"/>
  <c r="Q55" i="7"/>
  <c r="Q56" i="7"/>
  <c r="Q57" i="7"/>
  <c r="Q58" i="7"/>
  <c r="Q59" i="7"/>
  <c r="Q60" i="7"/>
  <c r="Q61" i="7"/>
  <c r="Q62" i="7"/>
  <c r="Q63" i="7"/>
  <c r="Q64" i="7"/>
  <c r="Q65" i="7"/>
  <c r="Q66" i="7"/>
  <c r="Q67" i="7"/>
  <c r="Q68" i="7"/>
  <c r="Q69" i="7"/>
  <c r="Q70" i="7"/>
  <c r="Q71" i="7"/>
  <c r="Q72" i="7"/>
  <c r="Q73" i="7"/>
  <c r="Q74" i="7"/>
  <c r="Q75" i="7"/>
  <c r="Q76" i="7"/>
  <c r="Q77" i="7"/>
  <c r="Q78" i="7"/>
  <c r="Q79" i="7"/>
  <c r="Q80" i="7"/>
  <c r="Q81" i="7"/>
  <c r="Q82" i="7"/>
  <c r="Q83" i="7"/>
  <c r="Q84" i="7"/>
  <c r="Q85" i="7"/>
  <c r="Q86" i="7"/>
  <c r="Q87" i="7"/>
  <c r="Q88" i="7"/>
  <c r="Q89" i="7"/>
  <c r="Q90" i="7"/>
  <c r="Q91" i="7"/>
  <c r="Q92" i="7"/>
  <c r="Q93" i="7"/>
  <c r="Q94" i="7"/>
  <c r="Q95" i="7"/>
  <c r="Q96" i="7"/>
  <c r="Q97" i="7"/>
  <c r="Q98" i="7"/>
  <c r="Q99" i="7"/>
  <c r="Q100" i="7"/>
  <c r="Q101" i="7"/>
  <c r="Q102" i="7"/>
  <c r="Q103" i="7"/>
  <c r="Q104" i="7"/>
  <c r="Q105" i="7"/>
  <c r="Q106" i="7"/>
  <c r="Q107" i="7"/>
  <c r="Q108" i="7"/>
  <c r="Q109" i="7"/>
  <c r="E12" i="6"/>
  <c r="E16" i="6"/>
  <c r="E23" i="6"/>
  <c r="E27" i="6"/>
  <c r="E30" i="6"/>
  <c r="E35" i="6"/>
  <c r="E52" i="6"/>
  <c r="E60" i="6"/>
  <c r="Q58" i="3"/>
  <c r="E18" i="5"/>
  <c r="E22" i="5"/>
  <c r="E24" i="5"/>
  <c r="E29" i="5"/>
  <c r="E46" i="5"/>
  <c r="E54" i="5"/>
  <c r="E77" i="5"/>
  <c r="D70" i="5"/>
  <c r="D71" i="5"/>
  <c r="D75" i="5"/>
  <c r="D76" i="5"/>
  <c r="G35" i="3"/>
  <c r="I35" i="3"/>
  <c r="G39" i="3"/>
  <c r="I39" i="3"/>
  <c r="I40" i="3"/>
  <c r="G43" i="3"/>
  <c r="I43" i="3"/>
  <c r="G23" i="3"/>
  <c r="H23" i="3"/>
  <c r="G27" i="3"/>
  <c r="H27" i="3"/>
  <c r="Q108" i="3"/>
  <c r="E68" i="4"/>
  <c r="E71" i="4"/>
  <c r="E72" i="4"/>
  <c r="E73" i="4"/>
  <c r="E74" i="4"/>
  <c r="E78" i="4"/>
  <c r="E75" i="4"/>
  <c r="E38" i="4"/>
  <c r="E46" i="4"/>
  <c r="E18" i="4"/>
  <c r="E20" i="4"/>
  <c r="E25" i="4"/>
  <c r="H75" i="4"/>
  <c r="H78" i="4"/>
  <c r="H74" i="4"/>
  <c r="H73" i="4"/>
  <c r="H72" i="4"/>
  <c r="H71" i="4"/>
  <c r="H70" i="4"/>
  <c r="H69" i="4"/>
  <c r="H68" i="4"/>
  <c r="H67" i="4"/>
  <c r="H66" i="4"/>
  <c r="H65" i="4"/>
  <c r="H64" i="4"/>
  <c r="H63" i="4"/>
  <c r="H77" i="4"/>
  <c r="H76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B12" i="4"/>
  <c r="B13" i="4"/>
  <c r="B14" i="4"/>
  <c r="B15" i="4"/>
  <c r="B16" i="4"/>
  <c r="B17" i="4"/>
  <c r="B18" i="4"/>
  <c r="B19" i="4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B39" i="4"/>
  <c r="B40" i="4"/>
  <c r="B41" i="4"/>
  <c r="B42" i="4"/>
  <c r="B43" i="4"/>
  <c r="B44" i="4"/>
  <c r="B45" i="4"/>
  <c r="B46" i="4"/>
  <c r="B47" i="4"/>
  <c r="B48" i="4"/>
  <c r="B49" i="4"/>
  <c r="B50" i="4"/>
  <c r="B51" i="4"/>
  <c r="B52" i="4"/>
  <c r="B53" i="4"/>
  <c r="B54" i="4"/>
  <c r="B55" i="4"/>
  <c r="B56" i="4"/>
  <c r="B57" i="4"/>
  <c r="B58" i="4"/>
  <c r="B59" i="4"/>
  <c r="B60" i="4"/>
  <c r="B61" i="4"/>
  <c r="B62" i="4"/>
  <c r="B76" i="4"/>
  <c r="B77" i="4"/>
  <c r="B63" i="4"/>
  <c r="B64" i="4"/>
  <c r="B65" i="4"/>
  <c r="B66" i="4"/>
  <c r="B67" i="4"/>
  <c r="B68" i="4"/>
  <c r="B69" i="4"/>
  <c r="B70" i="4"/>
  <c r="B71" i="4"/>
  <c r="B72" i="4"/>
  <c r="B73" i="4"/>
  <c r="B74" i="4"/>
  <c r="B78" i="4"/>
  <c r="B75" i="4"/>
  <c r="B11" i="4"/>
  <c r="Q105" i="3"/>
  <c r="Q106" i="3"/>
  <c r="Q107" i="3"/>
  <c r="P109" i="3"/>
  <c r="S109" i="3" s="1"/>
  <c r="Q109" i="3"/>
  <c r="Q110" i="3"/>
  <c r="P66" i="3"/>
  <c r="P74" i="3"/>
  <c r="P101" i="3"/>
  <c r="S101" i="3" s="1"/>
  <c r="V21" i="3"/>
  <c r="V23" i="3"/>
  <c r="V24" i="3"/>
  <c r="V25" i="3"/>
  <c r="V26" i="3"/>
  <c r="V27" i="3"/>
  <c r="V28" i="3"/>
  <c r="V29" i="3"/>
  <c r="V30" i="3"/>
  <c r="V31" i="3"/>
  <c r="V32" i="3"/>
  <c r="V33" i="3"/>
  <c r="V34" i="3"/>
  <c r="V35" i="3"/>
  <c r="V36" i="3"/>
  <c r="V37" i="3"/>
  <c r="V38" i="3"/>
  <c r="V39" i="3"/>
  <c r="V40" i="3"/>
  <c r="V41" i="3"/>
  <c r="V42" i="3"/>
  <c r="V43" i="3"/>
  <c r="V44" i="3"/>
  <c r="V45" i="3"/>
  <c r="V46" i="3"/>
  <c r="V47" i="3"/>
  <c r="V48" i="3"/>
  <c r="V49" i="3"/>
  <c r="V50" i="3"/>
  <c r="V51" i="3"/>
  <c r="V52" i="3"/>
  <c r="V53" i="3"/>
  <c r="V54" i="3"/>
  <c r="V55" i="3"/>
  <c r="V56" i="3"/>
  <c r="V57" i="3"/>
  <c r="V59" i="3"/>
  <c r="V60" i="3"/>
  <c r="V61" i="3"/>
  <c r="V62" i="3"/>
  <c r="V63" i="3"/>
  <c r="V64" i="3"/>
  <c r="V65" i="3"/>
  <c r="V66" i="3"/>
  <c r="V67" i="3"/>
  <c r="V68" i="3"/>
  <c r="V69" i="3"/>
  <c r="V70" i="3"/>
  <c r="V71" i="3"/>
  <c r="V72" i="3"/>
  <c r="V73" i="3"/>
  <c r="V74" i="3"/>
  <c r="V75" i="3"/>
  <c r="V76" i="3"/>
  <c r="V77" i="3"/>
  <c r="V78" i="3"/>
  <c r="V79" i="3"/>
  <c r="V80" i="3"/>
  <c r="V81" i="3"/>
  <c r="V82" i="3"/>
  <c r="V83" i="3"/>
  <c r="V84" i="3"/>
  <c r="V85" i="3"/>
  <c r="V86" i="3"/>
  <c r="V87" i="3"/>
  <c r="V88" i="3"/>
  <c r="V89" i="3"/>
  <c r="V90" i="3"/>
  <c r="V91" i="3"/>
  <c r="V92" i="3"/>
  <c r="V96" i="3"/>
  <c r="V97" i="3"/>
  <c r="V98" i="3"/>
  <c r="V99" i="3"/>
  <c r="V100" i="3"/>
  <c r="V101" i="3"/>
  <c r="V102" i="3"/>
  <c r="V103" i="3"/>
  <c r="V104" i="3"/>
  <c r="V105" i="3"/>
  <c r="V106" i="3"/>
  <c r="V22" i="3"/>
  <c r="Q64" i="3"/>
  <c r="Q63" i="3"/>
  <c r="Q41" i="3"/>
  <c r="Q21" i="3"/>
  <c r="P23" i="3"/>
  <c r="Q23" i="3"/>
  <c r="Q24" i="3"/>
  <c r="Q25" i="3"/>
  <c r="Q26" i="3"/>
  <c r="P27" i="3"/>
  <c r="Q27" i="3"/>
  <c r="Q28" i="3"/>
  <c r="Q90" i="3"/>
  <c r="Q89" i="3"/>
  <c r="Q88" i="3"/>
  <c r="Q87" i="3"/>
  <c r="Q86" i="3"/>
  <c r="Q85" i="3"/>
  <c r="Q84" i="3"/>
  <c r="Q82" i="3"/>
  <c r="Q81" i="3"/>
  <c r="Q80" i="3"/>
  <c r="Q79" i="3"/>
  <c r="Q97" i="3"/>
  <c r="Q96" i="3"/>
  <c r="Q92" i="3"/>
  <c r="Q65" i="3"/>
  <c r="Q66" i="3"/>
  <c r="Q98" i="3"/>
  <c r="Q101" i="3"/>
  <c r="Q99" i="3"/>
  <c r="Q100" i="3"/>
  <c r="Q102" i="3"/>
  <c r="Q103" i="3"/>
  <c r="Q104" i="3"/>
  <c r="W3" i="3"/>
  <c r="W4" i="3"/>
  <c r="W5" i="3"/>
  <c r="W6" i="3"/>
  <c r="W7" i="3"/>
  <c r="W8" i="3"/>
  <c r="W9" i="3"/>
  <c r="W10" i="3"/>
  <c r="W11" i="3"/>
  <c r="W12" i="3"/>
  <c r="W13" i="3"/>
  <c r="W14" i="3"/>
  <c r="W15" i="3"/>
  <c r="W16" i="3"/>
  <c r="W17" i="3"/>
  <c r="W2" i="3"/>
  <c r="P35" i="3"/>
  <c r="P39" i="3"/>
  <c r="P43" i="3"/>
  <c r="P48" i="3"/>
  <c r="C17" i="3"/>
  <c r="Q22" i="3"/>
  <c r="Q29" i="3"/>
  <c r="Q30" i="3"/>
  <c r="Q31" i="3"/>
  <c r="Q32" i="3"/>
  <c r="Q33" i="3"/>
  <c r="Q34" i="3"/>
  <c r="Q35" i="3"/>
  <c r="Q36" i="3"/>
  <c r="Q37" i="3"/>
  <c r="Q38" i="3"/>
  <c r="Q39" i="3"/>
  <c r="Q40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Q59" i="3"/>
  <c r="Q60" i="3"/>
  <c r="Q61" i="3"/>
  <c r="Q62" i="3"/>
  <c r="Q67" i="3"/>
  <c r="Q68" i="3"/>
  <c r="Q69" i="3"/>
  <c r="Q70" i="3"/>
  <c r="Q71" i="3"/>
  <c r="Q72" i="3"/>
  <c r="Q73" i="3"/>
  <c r="Q74" i="3"/>
  <c r="Q75" i="3"/>
  <c r="Q77" i="3"/>
  <c r="Q78" i="3"/>
  <c r="Q83" i="3"/>
  <c r="Q91" i="3"/>
  <c r="Q76" i="3"/>
  <c r="E339" i="2"/>
  <c r="E16" i="2"/>
  <c r="E15" i="2"/>
  <c r="A13" i="2"/>
  <c r="C13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I42" i="2" s="1"/>
  <c r="J42" i="2" s="1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I56" i="2"/>
  <c r="J56" i="2"/>
  <c r="E57" i="2"/>
  <c r="E58" i="2"/>
  <c r="E59" i="2"/>
  <c r="E60" i="2"/>
  <c r="E61" i="2"/>
  <c r="E62" i="2"/>
  <c r="I62" i="2"/>
  <c r="J62" i="2"/>
  <c r="E63" i="2"/>
  <c r="E64" i="2"/>
  <c r="I64" i="2"/>
  <c r="J64" i="2"/>
  <c r="E65" i="2"/>
  <c r="E66" i="2"/>
  <c r="E67" i="2"/>
  <c r="E68" i="2"/>
  <c r="E69" i="2"/>
  <c r="E70" i="2"/>
  <c r="I70" i="2"/>
  <c r="J70" i="2"/>
  <c r="E71" i="2"/>
  <c r="E72" i="2"/>
  <c r="I72" i="2"/>
  <c r="J72" i="2"/>
  <c r="E73" i="2"/>
  <c r="E74" i="2"/>
  <c r="E75" i="2"/>
  <c r="E76" i="2"/>
  <c r="E77" i="2"/>
  <c r="E78" i="2"/>
  <c r="I78" i="2"/>
  <c r="J78" i="2"/>
  <c r="E79" i="2"/>
  <c r="E80" i="2"/>
  <c r="I80" i="2"/>
  <c r="J80" i="2"/>
  <c r="E81" i="2"/>
  <c r="E82" i="2"/>
  <c r="E83" i="2"/>
  <c r="E84" i="2"/>
  <c r="E85" i="2"/>
  <c r="E86" i="2"/>
  <c r="I86" i="2"/>
  <c r="J86" i="2"/>
  <c r="E87" i="2"/>
  <c r="E88" i="2"/>
  <c r="I88" i="2"/>
  <c r="J88" i="2"/>
  <c r="E89" i="2"/>
  <c r="E90" i="2"/>
  <c r="E91" i="2"/>
  <c r="E92" i="2"/>
  <c r="E93" i="2"/>
  <c r="E94" i="2"/>
  <c r="I94" i="2"/>
  <c r="J94" i="2"/>
  <c r="E95" i="2"/>
  <c r="E96" i="2"/>
  <c r="I96" i="2"/>
  <c r="J96" i="2"/>
  <c r="E97" i="2"/>
  <c r="F16" i="2"/>
  <c r="F15" i="2"/>
  <c r="F12" i="2"/>
  <c r="D21" i="2"/>
  <c r="F21" i="2" s="1"/>
  <c r="D22" i="2"/>
  <c r="D23" i="2"/>
  <c r="F23" i="2" s="1"/>
  <c r="D24" i="2"/>
  <c r="F24" i="2" s="1"/>
  <c r="H24" i="2" s="1"/>
  <c r="D25" i="2"/>
  <c r="F25" i="2" s="1"/>
  <c r="H25" i="2" s="1"/>
  <c r="D26" i="2"/>
  <c r="F26" i="2" s="1"/>
  <c r="D27" i="2"/>
  <c r="F27" i="2" s="1"/>
  <c r="D28" i="2"/>
  <c r="F28" i="2" s="1"/>
  <c r="D29" i="2"/>
  <c r="F29" i="2" s="1"/>
  <c r="D30" i="2"/>
  <c r="F30" i="2"/>
  <c r="H30" i="2" s="1"/>
  <c r="D31" i="2"/>
  <c r="F31" i="2" s="1"/>
  <c r="D32" i="2"/>
  <c r="F32" i="2" s="1"/>
  <c r="H32" i="2" s="1"/>
  <c r="D33" i="2"/>
  <c r="F33" i="2" s="1"/>
  <c r="H33" i="2" s="1"/>
  <c r="D34" i="2"/>
  <c r="F34" i="2" s="1"/>
  <c r="H34" i="2" s="1"/>
  <c r="D35" i="2"/>
  <c r="F35" i="2" s="1"/>
  <c r="H35" i="2" s="1"/>
  <c r="D36" i="2"/>
  <c r="F36" i="2" s="1"/>
  <c r="G36" i="2" s="1"/>
  <c r="D37" i="2"/>
  <c r="F37" i="2" s="1"/>
  <c r="D38" i="2"/>
  <c r="F38" i="2" s="1"/>
  <c r="D39" i="2"/>
  <c r="F39" i="2" s="1"/>
  <c r="G39" i="2" s="1"/>
  <c r="D40" i="2"/>
  <c r="F40" i="2" s="1"/>
  <c r="H40" i="2" s="1"/>
  <c r="D41" i="2"/>
  <c r="F41" i="2" s="1"/>
  <c r="H41" i="2" s="1"/>
  <c r="D42" i="2"/>
  <c r="F42" i="2" s="1"/>
  <c r="D43" i="2"/>
  <c r="F43" i="2" s="1"/>
  <c r="D44" i="2"/>
  <c r="F44" i="2" s="1"/>
  <c r="D45" i="2"/>
  <c r="F45" i="2" s="1"/>
  <c r="D46" i="2"/>
  <c r="F46" i="2" s="1"/>
  <c r="H46" i="2" s="1"/>
  <c r="D47" i="2"/>
  <c r="D48" i="2"/>
  <c r="F48" i="2" s="1"/>
  <c r="D49" i="2"/>
  <c r="F49" i="2" s="1"/>
  <c r="G49" i="2" s="1"/>
  <c r="D50" i="2"/>
  <c r="F50" i="2" s="1"/>
  <c r="D51" i="2"/>
  <c r="F51" i="2" s="1"/>
  <c r="D52" i="2"/>
  <c r="F52" i="2"/>
  <c r="D53" i="2"/>
  <c r="F53" i="2"/>
  <c r="H53" i="2"/>
  <c r="D54" i="2"/>
  <c r="F54" i="2"/>
  <c r="D55" i="2"/>
  <c r="F55" i="2"/>
  <c r="D56" i="2"/>
  <c r="F56" i="2"/>
  <c r="D57" i="2"/>
  <c r="F57" i="2"/>
  <c r="G57" i="2"/>
  <c r="D58" i="2"/>
  <c r="F58" i="2"/>
  <c r="D59" i="2"/>
  <c r="F59" i="2"/>
  <c r="D60" i="2"/>
  <c r="F60" i="2"/>
  <c r="D61" i="2"/>
  <c r="F61" i="2"/>
  <c r="D62" i="2"/>
  <c r="F62" i="2"/>
  <c r="D63" i="2"/>
  <c r="F63" i="2"/>
  <c r="D64" i="2"/>
  <c r="F64" i="2"/>
  <c r="H64" i="2"/>
  <c r="D65" i="2"/>
  <c r="F65" i="2"/>
  <c r="G65" i="2"/>
  <c r="D66" i="2"/>
  <c r="F66" i="2"/>
  <c r="D67" i="2"/>
  <c r="F67" i="2"/>
  <c r="H67" i="2"/>
  <c r="D68" i="2"/>
  <c r="F68" i="2"/>
  <c r="H68" i="2"/>
  <c r="D69" i="2"/>
  <c r="F69" i="2"/>
  <c r="H69" i="2"/>
  <c r="D70" i="2"/>
  <c r="F70" i="2"/>
  <c r="D71" i="2"/>
  <c r="F71" i="2"/>
  <c r="D72" i="2"/>
  <c r="F72" i="2"/>
  <c r="H72" i="2"/>
  <c r="D73" i="2"/>
  <c r="F73" i="2"/>
  <c r="G73" i="2"/>
  <c r="D74" i="2"/>
  <c r="F74" i="2"/>
  <c r="D75" i="2"/>
  <c r="F75" i="2"/>
  <c r="H75" i="2"/>
  <c r="D76" i="2"/>
  <c r="F76" i="2"/>
  <c r="H76" i="2"/>
  <c r="D77" i="2"/>
  <c r="F77" i="2"/>
  <c r="D78" i="2"/>
  <c r="F78" i="2"/>
  <c r="H78" i="2"/>
  <c r="D79" i="2"/>
  <c r="F79" i="2"/>
  <c r="D80" i="2"/>
  <c r="F80" i="2"/>
  <c r="H80" i="2"/>
  <c r="D81" i="2"/>
  <c r="F81" i="2"/>
  <c r="G81" i="2"/>
  <c r="D82" i="2"/>
  <c r="F82" i="2"/>
  <c r="D83" i="2"/>
  <c r="F83" i="2"/>
  <c r="H83" i="2"/>
  <c r="D84" i="2"/>
  <c r="F84" i="2"/>
  <c r="H84" i="2"/>
  <c r="D85" i="2"/>
  <c r="F85" i="2"/>
  <c r="G85" i="2"/>
  <c r="D86" i="2"/>
  <c r="F86" i="2"/>
  <c r="D87" i="2"/>
  <c r="F87" i="2"/>
  <c r="D88" i="2"/>
  <c r="F88" i="2"/>
  <c r="H88" i="2"/>
  <c r="D89" i="2"/>
  <c r="F89" i="2"/>
  <c r="G89" i="2"/>
  <c r="D90" i="2"/>
  <c r="F90" i="2"/>
  <c r="D91" i="2"/>
  <c r="F91" i="2"/>
  <c r="H91" i="2"/>
  <c r="D92" i="2"/>
  <c r="F92" i="2"/>
  <c r="H92" i="2"/>
  <c r="D93" i="2"/>
  <c r="F93" i="2"/>
  <c r="D94" i="2"/>
  <c r="F94" i="2"/>
  <c r="H94" i="2"/>
  <c r="D95" i="2"/>
  <c r="F95" i="2"/>
  <c r="D96" i="2"/>
  <c r="F96" i="2"/>
  <c r="H96" i="2"/>
  <c r="D97" i="2"/>
  <c r="F97" i="2"/>
  <c r="G97" i="2"/>
  <c r="H16" i="2"/>
  <c r="H15" i="2"/>
  <c r="H55" i="2"/>
  <c r="H57" i="2"/>
  <c r="H61" i="2"/>
  <c r="H63" i="2"/>
  <c r="H65" i="2"/>
  <c r="H71" i="2"/>
  <c r="H73" i="2"/>
  <c r="H79" i="2"/>
  <c r="H81" i="2"/>
  <c r="H87" i="2"/>
  <c r="H93" i="2"/>
  <c r="H95" i="2"/>
  <c r="H97" i="2"/>
  <c r="G16" i="2"/>
  <c r="G15" i="2"/>
  <c r="G13" i="2"/>
  <c r="G55" i="2"/>
  <c r="G61" i="2"/>
  <c r="G63" i="2"/>
  <c r="G64" i="2"/>
  <c r="G71" i="2"/>
  <c r="G72" i="2"/>
  <c r="G75" i="2"/>
  <c r="G79" i="2"/>
  <c r="G80" i="2"/>
  <c r="G83" i="2"/>
  <c r="G84" i="2"/>
  <c r="G87" i="2"/>
  <c r="G93" i="2"/>
  <c r="G95" i="2"/>
  <c r="G96" i="2"/>
  <c r="I16" i="2"/>
  <c r="I15" i="2"/>
  <c r="I21" i="2"/>
  <c r="J21" i="2" s="1"/>
  <c r="I29" i="2"/>
  <c r="J29" i="2" s="1"/>
  <c r="I36" i="2"/>
  <c r="J36" i="2" s="1"/>
  <c r="I37" i="2"/>
  <c r="I44" i="2"/>
  <c r="J44" i="2"/>
  <c r="I52" i="2"/>
  <c r="I53" i="2"/>
  <c r="I54" i="2"/>
  <c r="I55" i="2"/>
  <c r="I57" i="2"/>
  <c r="I58" i="2"/>
  <c r="I59" i="2"/>
  <c r="I60" i="2"/>
  <c r="I61" i="2"/>
  <c r="I63" i="2"/>
  <c r="I65" i="2"/>
  <c r="I66" i="2"/>
  <c r="J66" i="2"/>
  <c r="I67" i="2"/>
  <c r="I68" i="2"/>
  <c r="I69" i="2"/>
  <c r="I71" i="2"/>
  <c r="I73" i="2"/>
  <c r="I74" i="2"/>
  <c r="J74" i="2"/>
  <c r="I75" i="2"/>
  <c r="I76" i="2"/>
  <c r="I77" i="2"/>
  <c r="I79" i="2"/>
  <c r="I81" i="2"/>
  <c r="I82" i="2"/>
  <c r="J82" i="2"/>
  <c r="I83" i="2"/>
  <c r="I84" i="2"/>
  <c r="I85" i="2"/>
  <c r="I87" i="2"/>
  <c r="I89" i="2"/>
  <c r="I90" i="2"/>
  <c r="I91" i="2"/>
  <c r="I92" i="2"/>
  <c r="I93" i="2"/>
  <c r="I95" i="2"/>
  <c r="I97" i="2"/>
  <c r="D16" i="2"/>
  <c r="D15" i="2"/>
  <c r="D12" i="2"/>
  <c r="J16" i="2"/>
  <c r="J15" i="2"/>
  <c r="J37" i="2"/>
  <c r="J52" i="2"/>
  <c r="J53" i="2"/>
  <c r="J54" i="2"/>
  <c r="J55" i="2"/>
  <c r="J57" i="2"/>
  <c r="J58" i="2"/>
  <c r="J59" i="2"/>
  <c r="J60" i="2"/>
  <c r="J61" i="2"/>
  <c r="J63" i="2"/>
  <c r="J65" i="2"/>
  <c r="J67" i="2"/>
  <c r="J68" i="2"/>
  <c r="J69" i="2"/>
  <c r="J71" i="2"/>
  <c r="J73" i="2"/>
  <c r="J75" i="2"/>
  <c r="J76" i="2"/>
  <c r="J77" i="2"/>
  <c r="J79" i="2"/>
  <c r="J81" i="2"/>
  <c r="J83" i="2"/>
  <c r="J84" i="2"/>
  <c r="J85" i="2"/>
  <c r="J87" i="2"/>
  <c r="J89" i="2"/>
  <c r="J90" i="2"/>
  <c r="J91" i="2"/>
  <c r="J92" i="2"/>
  <c r="J93" i="2"/>
  <c r="J95" i="2"/>
  <c r="J97" i="2"/>
  <c r="D17" i="2"/>
  <c r="D339" i="2"/>
  <c r="E338" i="2"/>
  <c r="I338" i="2"/>
  <c r="J338" i="2"/>
  <c r="D338" i="2"/>
  <c r="F338" i="2"/>
  <c r="H338" i="2"/>
  <c r="G338" i="2"/>
  <c r="E337" i="2"/>
  <c r="I337" i="2"/>
  <c r="J337" i="2"/>
  <c r="D337" i="2"/>
  <c r="F337" i="2"/>
  <c r="H337" i="2"/>
  <c r="E336" i="2"/>
  <c r="D336" i="2"/>
  <c r="F336" i="2"/>
  <c r="H336" i="2"/>
  <c r="G336" i="2"/>
  <c r="E335" i="2"/>
  <c r="D335" i="2"/>
  <c r="F335" i="2"/>
  <c r="H335" i="2"/>
  <c r="I335" i="2"/>
  <c r="J335" i="2"/>
  <c r="E334" i="2"/>
  <c r="I334" i="2"/>
  <c r="J334" i="2"/>
  <c r="D334" i="2"/>
  <c r="F334" i="2"/>
  <c r="H334" i="2"/>
  <c r="G334" i="2"/>
  <c r="E333" i="2"/>
  <c r="D333" i="2"/>
  <c r="I333" i="2"/>
  <c r="J333" i="2"/>
  <c r="E332" i="2"/>
  <c r="I332" i="2"/>
  <c r="J332" i="2"/>
  <c r="D332" i="2"/>
  <c r="F332" i="2"/>
  <c r="H332" i="2"/>
  <c r="G332" i="2"/>
  <c r="E331" i="2"/>
  <c r="D331" i="2"/>
  <c r="F331" i="2"/>
  <c r="H331" i="2"/>
  <c r="I331" i="2"/>
  <c r="J331" i="2"/>
  <c r="E330" i="2"/>
  <c r="I330" i="2"/>
  <c r="D330" i="2"/>
  <c r="F330" i="2"/>
  <c r="H330" i="2"/>
  <c r="J330" i="2"/>
  <c r="G330" i="2"/>
  <c r="E329" i="2"/>
  <c r="I329" i="2"/>
  <c r="J329" i="2"/>
  <c r="D329" i="2"/>
  <c r="F329" i="2"/>
  <c r="H329" i="2"/>
  <c r="E328" i="2"/>
  <c r="D328" i="2"/>
  <c r="F328" i="2"/>
  <c r="H328" i="2"/>
  <c r="G328" i="2"/>
  <c r="E327" i="2"/>
  <c r="D327" i="2"/>
  <c r="F327" i="2"/>
  <c r="I327" i="2"/>
  <c r="J327" i="2"/>
  <c r="H327" i="2"/>
  <c r="E326" i="2"/>
  <c r="I326" i="2"/>
  <c r="J326" i="2"/>
  <c r="D326" i="2"/>
  <c r="F326" i="2"/>
  <c r="H326" i="2"/>
  <c r="G326" i="2"/>
  <c r="E325" i="2"/>
  <c r="D325" i="2"/>
  <c r="I325" i="2"/>
  <c r="J325" i="2"/>
  <c r="E324" i="2"/>
  <c r="I324" i="2"/>
  <c r="J324" i="2"/>
  <c r="D324" i="2"/>
  <c r="F324" i="2"/>
  <c r="H324" i="2"/>
  <c r="E323" i="2"/>
  <c r="D323" i="2"/>
  <c r="F323" i="2"/>
  <c r="H323" i="2"/>
  <c r="I323" i="2"/>
  <c r="J323" i="2"/>
  <c r="E322" i="2"/>
  <c r="I322" i="2"/>
  <c r="J322" i="2"/>
  <c r="D322" i="2"/>
  <c r="F322" i="2"/>
  <c r="H322" i="2"/>
  <c r="G322" i="2"/>
  <c r="E321" i="2"/>
  <c r="I321" i="2"/>
  <c r="J321" i="2"/>
  <c r="D321" i="2"/>
  <c r="F321" i="2"/>
  <c r="H321" i="2"/>
  <c r="E320" i="2"/>
  <c r="D320" i="2"/>
  <c r="F320" i="2"/>
  <c r="H320" i="2"/>
  <c r="G320" i="2"/>
  <c r="E319" i="2"/>
  <c r="D319" i="2"/>
  <c r="F319" i="2"/>
  <c r="H319" i="2"/>
  <c r="I319" i="2"/>
  <c r="J319" i="2"/>
  <c r="E318" i="2"/>
  <c r="I318" i="2"/>
  <c r="J318" i="2"/>
  <c r="D318" i="2"/>
  <c r="F318" i="2"/>
  <c r="H318" i="2"/>
  <c r="G318" i="2"/>
  <c r="E317" i="2"/>
  <c r="D317" i="2"/>
  <c r="I317" i="2"/>
  <c r="J317" i="2"/>
  <c r="E316" i="2"/>
  <c r="I316" i="2"/>
  <c r="J316" i="2"/>
  <c r="D316" i="2"/>
  <c r="F316" i="2"/>
  <c r="H316" i="2"/>
  <c r="G316" i="2"/>
  <c r="E315" i="2"/>
  <c r="D315" i="2"/>
  <c r="F315" i="2"/>
  <c r="H315" i="2"/>
  <c r="I315" i="2"/>
  <c r="J315" i="2"/>
  <c r="E314" i="2"/>
  <c r="I314" i="2"/>
  <c r="D314" i="2"/>
  <c r="F314" i="2"/>
  <c r="H314" i="2"/>
  <c r="J314" i="2"/>
  <c r="G314" i="2"/>
  <c r="E313" i="2"/>
  <c r="I313" i="2"/>
  <c r="J313" i="2"/>
  <c r="D313" i="2"/>
  <c r="F313" i="2"/>
  <c r="H313" i="2"/>
  <c r="E312" i="2"/>
  <c r="D312" i="2"/>
  <c r="F312" i="2"/>
  <c r="H312" i="2"/>
  <c r="G312" i="2"/>
  <c r="E311" i="2"/>
  <c r="D311" i="2"/>
  <c r="F311" i="2"/>
  <c r="I311" i="2"/>
  <c r="J311" i="2"/>
  <c r="H311" i="2"/>
  <c r="E310" i="2"/>
  <c r="I310" i="2"/>
  <c r="J310" i="2"/>
  <c r="D310" i="2"/>
  <c r="F310" i="2"/>
  <c r="H310" i="2"/>
  <c r="G310" i="2"/>
  <c r="E309" i="2"/>
  <c r="D309" i="2"/>
  <c r="I309" i="2"/>
  <c r="J309" i="2"/>
  <c r="E308" i="2"/>
  <c r="I308" i="2"/>
  <c r="J308" i="2"/>
  <c r="D308" i="2"/>
  <c r="F308" i="2"/>
  <c r="H308" i="2"/>
  <c r="E307" i="2"/>
  <c r="D307" i="2"/>
  <c r="F307" i="2"/>
  <c r="H307" i="2"/>
  <c r="I307" i="2"/>
  <c r="J307" i="2"/>
  <c r="E306" i="2"/>
  <c r="I306" i="2"/>
  <c r="J306" i="2"/>
  <c r="D306" i="2"/>
  <c r="F306" i="2"/>
  <c r="H306" i="2"/>
  <c r="G306" i="2"/>
  <c r="E305" i="2"/>
  <c r="I305" i="2"/>
  <c r="J305" i="2"/>
  <c r="D305" i="2"/>
  <c r="F305" i="2"/>
  <c r="H305" i="2"/>
  <c r="E304" i="2"/>
  <c r="D304" i="2"/>
  <c r="F304" i="2"/>
  <c r="H304" i="2"/>
  <c r="G304" i="2"/>
  <c r="E303" i="2"/>
  <c r="D303" i="2"/>
  <c r="F303" i="2"/>
  <c r="H303" i="2"/>
  <c r="I303" i="2"/>
  <c r="J303" i="2"/>
  <c r="E302" i="2"/>
  <c r="I302" i="2"/>
  <c r="J302" i="2"/>
  <c r="D302" i="2"/>
  <c r="F302" i="2"/>
  <c r="H302" i="2"/>
  <c r="G302" i="2"/>
  <c r="E301" i="2"/>
  <c r="D301" i="2"/>
  <c r="I301" i="2"/>
  <c r="J301" i="2"/>
  <c r="E300" i="2"/>
  <c r="I300" i="2"/>
  <c r="J300" i="2"/>
  <c r="D300" i="2"/>
  <c r="F300" i="2"/>
  <c r="H300" i="2"/>
  <c r="E299" i="2"/>
  <c r="D299" i="2"/>
  <c r="F299" i="2"/>
  <c r="H299" i="2"/>
  <c r="I299" i="2"/>
  <c r="J299" i="2"/>
  <c r="E298" i="2"/>
  <c r="D298" i="2"/>
  <c r="F298" i="2"/>
  <c r="H298" i="2"/>
  <c r="G298" i="2"/>
  <c r="E297" i="2"/>
  <c r="I297" i="2"/>
  <c r="J297" i="2"/>
  <c r="D297" i="2"/>
  <c r="F297" i="2"/>
  <c r="H297" i="2"/>
  <c r="E296" i="2"/>
  <c r="D296" i="2"/>
  <c r="F296" i="2"/>
  <c r="H296" i="2"/>
  <c r="G296" i="2"/>
  <c r="E295" i="2"/>
  <c r="D295" i="2"/>
  <c r="I295" i="2"/>
  <c r="J295" i="2"/>
  <c r="E294" i="2"/>
  <c r="I294" i="2"/>
  <c r="J294" i="2"/>
  <c r="D294" i="2"/>
  <c r="F294" i="2"/>
  <c r="H294" i="2"/>
  <c r="E293" i="2"/>
  <c r="D293" i="2"/>
  <c r="I293" i="2"/>
  <c r="J293" i="2"/>
  <c r="E292" i="2"/>
  <c r="I292" i="2"/>
  <c r="D292" i="2"/>
  <c r="F292" i="2"/>
  <c r="H292" i="2"/>
  <c r="J292" i="2"/>
  <c r="G292" i="2"/>
  <c r="E291" i="2"/>
  <c r="D291" i="2"/>
  <c r="F291" i="2"/>
  <c r="H291" i="2"/>
  <c r="I291" i="2"/>
  <c r="J291" i="2"/>
  <c r="E290" i="2"/>
  <c r="D290" i="2"/>
  <c r="F290" i="2"/>
  <c r="H290" i="2"/>
  <c r="G290" i="2"/>
  <c r="E289" i="2"/>
  <c r="I289" i="2"/>
  <c r="J289" i="2"/>
  <c r="D289" i="2"/>
  <c r="F289" i="2"/>
  <c r="H289" i="2"/>
  <c r="E288" i="2"/>
  <c r="D288" i="2"/>
  <c r="F288" i="2"/>
  <c r="H288" i="2"/>
  <c r="G288" i="2"/>
  <c r="E287" i="2"/>
  <c r="D287" i="2"/>
  <c r="E286" i="2"/>
  <c r="I286" i="2"/>
  <c r="J286" i="2"/>
  <c r="D286" i="2"/>
  <c r="F286" i="2"/>
  <c r="H286" i="2"/>
  <c r="G286" i="2"/>
  <c r="E285" i="2"/>
  <c r="D285" i="2"/>
  <c r="I285" i="2"/>
  <c r="J285" i="2"/>
  <c r="E284" i="2"/>
  <c r="I284" i="2"/>
  <c r="J284" i="2"/>
  <c r="D284" i="2"/>
  <c r="F284" i="2"/>
  <c r="H284" i="2"/>
  <c r="E283" i="2"/>
  <c r="D283" i="2"/>
  <c r="F283" i="2"/>
  <c r="H283" i="2"/>
  <c r="I283" i="2"/>
  <c r="J283" i="2"/>
  <c r="E282" i="2"/>
  <c r="D282" i="2"/>
  <c r="F282" i="2"/>
  <c r="H282" i="2"/>
  <c r="G282" i="2"/>
  <c r="E281" i="2"/>
  <c r="I281" i="2"/>
  <c r="J281" i="2"/>
  <c r="D281" i="2"/>
  <c r="F281" i="2"/>
  <c r="H281" i="2"/>
  <c r="E280" i="2"/>
  <c r="D280" i="2"/>
  <c r="F280" i="2"/>
  <c r="H280" i="2"/>
  <c r="G280" i="2"/>
  <c r="E279" i="2"/>
  <c r="D279" i="2"/>
  <c r="I279" i="2"/>
  <c r="J279" i="2"/>
  <c r="E278" i="2"/>
  <c r="I278" i="2"/>
  <c r="J278" i="2"/>
  <c r="D278" i="2"/>
  <c r="F278" i="2"/>
  <c r="H278" i="2"/>
  <c r="G278" i="2"/>
  <c r="E277" i="2"/>
  <c r="D277" i="2"/>
  <c r="I277" i="2"/>
  <c r="J277" i="2"/>
  <c r="E276" i="2"/>
  <c r="I276" i="2"/>
  <c r="D276" i="2"/>
  <c r="F276" i="2"/>
  <c r="H276" i="2"/>
  <c r="J276" i="2"/>
  <c r="E275" i="2"/>
  <c r="D275" i="2"/>
  <c r="F275" i="2"/>
  <c r="H275" i="2"/>
  <c r="I275" i="2"/>
  <c r="J275" i="2"/>
  <c r="E274" i="2"/>
  <c r="D274" i="2"/>
  <c r="F274" i="2"/>
  <c r="H274" i="2"/>
  <c r="G274" i="2"/>
  <c r="E273" i="2"/>
  <c r="I273" i="2"/>
  <c r="J273" i="2"/>
  <c r="D273" i="2"/>
  <c r="F273" i="2"/>
  <c r="H273" i="2"/>
  <c r="E272" i="2"/>
  <c r="D272" i="2"/>
  <c r="F272" i="2"/>
  <c r="H272" i="2"/>
  <c r="G272" i="2"/>
  <c r="E271" i="2"/>
  <c r="D271" i="2"/>
  <c r="E270" i="2"/>
  <c r="I270" i="2"/>
  <c r="J270" i="2"/>
  <c r="D270" i="2"/>
  <c r="F270" i="2"/>
  <c r="H270" i="2"/>
  <c r="G270" i="2"/>
  <c r="E269" i="2"/>
  <c r="D269" i="2"/>
  <c r="I269" i="2"/>
  <c r="J269" i="2"/>
  <c r="E268" i="2"/>
  <c r="I268" i="2"/>
  <c r="J268" i="2"/>
  <c r="D268" i="2"/>
  <c r="F268" i="2"/>
  <c r="H268" i="2"/>
  <c r="E267" i="2"/>
  <c r="D267" i="2"/>
  <c r="F267" i="2"/>
  <c r="H267" i="2"/>
  <c r="I267" i="2"/>
  <c r="J267" i="2"/>
  <c r="E266" i="2"/>
  <c r="D266" i="2"/>
  <c r="F266" i="2"/>
  <c r="H266" i="2"/>
  <c r="G266" i="2"/>
  <c r="E265" i="2"/>
  <c r="I265" i="2"/>
  <c r="J265" i="2"/>
  <c r="D265" i="2"/>
  <c r="F265" i="2"/>
  <c r="H265" i="2"/>
  <c r="E264" i="2"/>
  <c r="D264" i="2"/>
  <c r="F264" i="2"/>
  <c r="H264" i="2"/>
  <c r="G264" i="2"/>
  <c r="E263" i="2"/>
  <c r="D263" i="2"/>
  <c r="I263" i="2"/>
  <c r="J263" i="2"/>
  <c r="E262" i="2"/>
  <c r="I262" i="2"/>
  <c r="J262" i="2"/>
  <c r="D262" i="2"/>
  <c r="F262" i="2"/>
  <c r="H262" i="2"/>
  <c r="G262" i="2"/>
  <c r="E261" i="2"/>
  <c r="D261" i="2"/>
  <c r="I261" i="2"/>
  <c r="J261" i="2"/>
  <c r="E260" i="2"/>
  <c r="I260" i="2"/>
  <c r="D260" i="2"/>
  <c r="F260" i="2"/>
  <c r="H260" i="2"/>
  <c r="J260" i="2"/>
  <c r="E259" i="2"/>
  <c r="D259" i="2"/>
  <c r="F259" i="2"/>
  <c r="H259" i="2"/>
  <c r="I259" i="2"/>
  <c r="J259" i="2"/>
  <c r="E258" i="2"/>
  <c r="D258" i="2"/>
  <c r="F258" i="2"/>
  <c r="H258" i="2"/>
  <c r="G258" i="2"/>
  <c r="E257" i="2"/>
  <c r="I257" i="2"/>
  <c r="J257" i="2"/>
  <c r="D257" i="2"/>
  <c r="F257" i="2"/>
  <c r="H257" i="2"/>
  <c r="E256" i="2"/>
  <c r="D256" i="2"/>
  <c r="F256" i="2"/>
  <c r="H256" i="2"/>
  <c r="G256" i="2"/>
  <c r="E255" i="2"/>
  <c r="D255" i="2"/>
  <c r="E254" i="2"/>
  <c r="I254" i="2"/>
  <c r="J254" i="2"/>
  <c r="D254" i="2"/>
  <c r="F254" i="2"/>
  <c r="H254" i="2"/>
  <c r="G254" i="2"/>
  <c r="E253" i="2"/>
  <c r="D253" i="2"/>
  <c r="I253" i="2"/>
  <c r="J253" i="2"/>
  <c r="E252" i="2"/>
  <c r="I252" i="2"/>
  <c r="J252" i="2"/>
  <c r="D252" i="2"/>
  <c r="F252" i="2"/>
  <c r="H252" i="2"/>
  <c r="E251" i="2"/>
  <c r="D251" i="2"/>
  <c r="F251" i="2"/>
  <c r="H251" i="2"/>
  <c r="I251" i="2"/>
  <c r="J251" i="2"/>
  <c r="E250" i="2"/>
  <c r="D250" i="2"/>
  <c r="F250" i="2"/>
  <c r="H250" i="2"/>
  <c r="G250" i="2"/>
  <c r="E249" i="2"/>
  <c r="I249" i="2"/>
  <c r="J249" i="2"/>
  <c r="D249" i="2"/>
  <c r="F249" i="2"/>
  <c r="H249" i="2"/>
  <c r="E248" i="2"/>
  <c r="D248" i="2"/>
  <c r="F248" i="2"/>
  <c r="H248" i="2"/>
  <c r="G248" i="2"/>
  <c r="E247" i="2"/>
  <c r="D247" i="2"/>
  <c r="I247" i="2"/>
  <c r="J247" i="2"/>
  <c r="E246" i="2"/>
  <c r="I246" i="2"/>
  <c r="J246" i="2"/>
  <c r="D246" i="2"/>
  <c r="F246" i="2"/>
  <c r="H246" i="2"/>
  <c r="G246" i="2"/>
  <c r="E245" i="2"/>
  <c r="D245" i="2"/>
  <c r="I245" i="2"/>
  <c r="J245" i="2"/>
  <c r="E244" i="2"/>
  <c r="I244" i="2"/>
  <c r="D244" i="2"/>
  <c r="F244" i="2"/>
  <c r="H244" i="2"/>
  <c r="J244" i="2"/>
  <c r="E243" i="2"/>
  <c r="D243" i="2"/>
  <c r="F243" i="2"/>
  <c r="H243" i="2"/>
  <c r="I243" i="2"/>
  <c r="J243" i="2"/>
  <c r="E242" i="2"/>
  <c r="D242" i="2"/>
  <c r="F242" i="2"/>
  <c r="H242" i="2"/>
  <c r="G242" i="2"/>
  <c r="E241" i="2"/>
  <c r="I241" i="2"/>
  <c r="J241" i="2"/>
  <c r="D241" i="2"/>
  <c r="F241" i="2"/>
  <c r="H241" i="2"/>
  <c r="E240" i="2"/>
  <c r="D240" i="2"/>
  <c r="F240" i="2"/>
  <c r="H240" i="2"/>
  <c r="G240" i="2"/>
  <c r="E239" i="2"/>
  <c r="D239" i="2"/>
  <c r="E238" i="2"/>
  <c r="I238" i="2"/>
  <c r="J238" i="2"/>
  <c r="D238" i="2"/>
  <c r="F238" i="2"/>
  <c r="H238" i="2"/>
  <c r="G238" i="2"/>
  <c r="E237" i="2"/>
  <c r="D237" i="2"/>
  <c r="I237" i="2"/>
  <c r="J237" i="2"/>
  <c r="E236" i="2"/>
  <c r="I236" i="2"/>
  <c r="J236" i="2"/>
  <c r="D236" i="2"/>
  <c r="F236" i="2"/>
  <c r="H236" i="2"/>
  <c r="E235" i="2"/>
  <c r="D235" i="2"/>
  <c r="F235" i="2"/>
  <c r="H235" i="2"/>
  <c r="I235" i="2"/>
  <c r="J235" i="2"/>
  <c r="E234" i="2"/>
  <c r="D234" i="2"/>
  <c r="F234" i="2"/>
  <c r="H234" i="2"/>
  <c r="G234" i="2"/>
  <c r="E233" i="2"/>
  <c r="I233" i="2"/>
  <c r="J233" i="2"/>
  <c r="D233" i="2"/>
  <c r="F233" i="2"/>
  <c r="H233" i="2"/>
  <c r="E232" i="2"/>
  <c r="D232" i="2"/>
  <c r="F232" i="2"/>
  <c r="H232" i="2"/>
  <c r="G232" i="2"/>
  <c r="E231" i="2"/>
  <c r="D231" i="2"/>
  <c r="I231" i="2"/>
  <c r="J231" i="2"/>
  <c r="E230" i="2"/>
  <c r="I230" i="2"/>
  <c r="J230" i="2"/>
  <c r="D230" i="2"/>
  <c r="F230" i="2"/>
  <c r="H230" i="2"/>
  <c r="G230" i="2"/>
  <c r="E229" i="2"/>
  <c r="D229" i="2"/>
  <c r="I229" i="2"/>
  <c r="J229" i="2"/>
  <c r="E228" i="2"/>
  <c r="I228" i="2"/>
  <c r="D228" i="2"/>
  <c r="F228" i="2"/>
  <c r="H228" i="2"/>
  <c r="J228" i="2"/>
  <c r="E227" i="2"/>
  <c r="D227" i="2"/>
  <c r="F227" i="2"/>
  <c r="H227" i="2"/>
  <c r="I227" i="2"/>
  <c r="J227" i="2"/>
  <c r="E226" i="2"/>
  <c r="D226" i="2"/>
  <c r="F226" i="2"/>
  <c r="H226" i="2"/>
  <c r="G226" i="2"/>
  <c r="E225" i="2"/>
  <c r="I225" i="2"/>
  <c r="J225" i="2"/>
  <c r="D225" i="2"/>
  <c r="F225" i="2"/>
  <c r="H225" i="2"/>
  <c r="E224" i="2"/>
  <c r="D224" i="2"/>
  <c r="F224" i="2"/>
  <c r="H224" i="2"/>
  <c r="G224" i="2"/>
  <c r="E223" i="2"/>
  <c r="D223" i="2"/>
  <c r="E222" i="2"/>
  <c r="I222" i="2"/>
  <c r="J222" i="2"/>
  <c r="D222" i="2"/>
  <c r="F222" i="2"/>
  <c r="H222" i="2"/>
  <c r="G222" i="2"/>
  <c r="E221" i="2"/>
  <c r="D221" i="2"/>
  <c r="I221" i="2"/>
  <c r="J221" i="2"/>
  <c r="E220" i="2"/>
  <c r="I220" i="2"/>
  <c r="J220" i="2"/>
  <c r="D220" i="2"/>
  <c r="F220" i="2"/>
  <c r="H220" i="2"/>
  <c r="E219" i="2"/>
  <c r="D219" i="2"/>
  <c r="F219" i="2"/>
  <c r="H219" i="2"/>
  <c r="I219" i="2"/>
  <c r="J219" i="2"/>
  <c r="E218" i="2"/>
  <c r="D218" i="2"/>
  <c r="F218" i="2"/>
  <c r="H218" i="2"/>
  <c r="G218" i="2"/>
  <c r="E217" i="2"/>
  <c r="I217" i="2"/>
  <c r="J217" i="2"/>
  <c r="D217" i="2"/>
  <c r="F217" i="2"/>
  <c r="H217" i="2"/>
  <c r="E216" i="2"/>
  <c r="D216" i="2"/>
  <c r="F216" i="2"/>
  <c r="H216" i="2"/>
  <c r="G216" i="2"/>
  <c r="E215" i="2"/>
  <c r="D215" i="2"/>
  <c r="I215" i="2"/>
  <c r="J215" i="2"/>
  <c r="E214" i="2"/>
  <c r="I214" i="2"/>
  <c r="J214" i="2"/>
  <c r="D214" i="2"/>
  <c r="F214" i="2"/>
  <c r="H214" i="2"/>
  <c r="G214" i="2"/>
  <c r="E213" i="2"/>
  <c r="D213" i="2"/>
  <c r="I213" i="2"/>
  <c r="J213" i="2"/>
  <c r="E212" i="2"/>
  <c r="I212" i="2"/>
  <c r="D212" i="2"/>
  <c r="F212" i="2"/>
  <c r="H212" i="2"/>
  <c r="J212" i="2"/>
  <c r="E211" i="2"/>
  <c r="D211" i="2"/>
  <c r="F211" i="2"/>
  <c r="H211" i="2"/>
  <c r="I211" i="2"/>
  <c r="J211" i="2"/>
  <c r="E210" i="2"/>
  <c r="D210" i="2"/>
  <c r="F210" i="2"/>
  <c r="H210" i="2"/>
  <c r="G210" i="2"/>
  <c r="E209" i="2"/>
  <c r="I209" i="2"/>
  <c r="J209" i="2"/>
  <c r="D209" i="2"/>
  <c r="F209" i="2"/>
  <c r="H209" i="2"/>
  <c r="E208" i="2"/>
  <c r="D208" i="2"/>
  <c r="F208" i="2"/>
  <c r="H208" i="2"/>
  <c r="G208" i="2"/>
  <c r="E207" i="2"/>
  <c r="D207" i="2"/>
  <c r="E206" i="2"/>
  <c r="I206" i="2"/>
  <c r="J206" i="2"/>
  <c r="D206" i="2"/>
  <c r="F206" i="2"/>
  <c r="H206" i="2"/>
  <c r="G206" i="2"/>
  <c r="E205" i="2"/>
  <c r="D205" i="2"/>
  <c r="I205" i="2"/>
  <c r="J205" i="2"/>
  <c r="E204" i="2"/>
  <c r="I204" i="2"/>
  <c r="J204" i="2"/>
  <c r="D204" i="2"/>
  <c r="F204" i="2"/>
  <c r="H204" i="2"/>
  <c r="E203" i="2"/>
  <c r="D203" i="2"/>
  <c r="F203" i="2"/>
  <c r="H203" i="2"/>
  <c r="I203" i="2"/>
  <c r="J203" i="2"/>
  <c r="E202" i="2"/>
  <c r="D202" i="2"/>
  <c r="F202" i="2"/>
  <c r="H202" i="2"/>
  <c r="G202" i="2"/>
  <c r="E201" i="2"/>
  <c r="I201" i="2"/>
  <c r="J201" i="2"/>
  <c r="D201" i="2"/>
  <c r="F201" i="2"/>
  <c r="H201" i="2"/>
  <c r="E200" i="2"/>
  <c r="D200" i="2"/>
  <c r="F200" i="2"/>
  <c r="H200" i="2"/>
  <c r="G200" i="2"/>
  <c r="E199" i="2"/>
  <c r="D199" i="2"/>
  <c r="I199" i="2"/>
  <c r="J199" i="2"/>
  <c r="E198" i="2"/>
  <c r="I198" i="2"/>
  <c r="J198" i="2"/>
  <c r="D198" i="2"/>
  <c r="F198" i="2"/>
  <c r="H198" i="2"/>
  <c r="G198" i="2"/>
  <c r="E197" i="2"/>
  <c r="D197" i="2"/>
  <c r="I197" i="2"/>
  <c r="J197" i="2"/>
  <c r="E196" i="2"/>
  <c r="I196" i="2"/>
  <c r="D196" i="2"/>
  <c r="F196" i="2"/>
  <c r="H196" i="2"/>
  <c r="J196" i="2"/>
  <c r="E195" i="2"/>
  <c r="D195" i="2"/>
  <c r="F195" i="2"/>
  <c r="H195" i="2"/>
  <c r="I195" i="2"/>
  <c r="J195" i="2"/>
  <c r="E194" i="2"/>
  <c r="D194" i="2"/>
  <c r="F194" i="2"/>
  <c r="H194" i="2"/>
  <c r="G194" i="2"/>
  <c r="E193" i="2"/>
  <c r="I193" i="2"/>
  <c r="J193" i="2"/>
  <c r="D193" i="2"/>
  <c r="F193" i="2"/>
  <c r="H193" i="2"/>
  <c r="E192" i="2"/>
  <c r="D192" i="2"/>
  <c r="F192" i="2"/>
  <c r="H192" i="2"/>
  <c r="G192" i="2"/>
  <c r="E191" i="2"/>
  <c r="D191" i="2"/>
  <c r="E190" i="2"/>
  <c r="I190" i="2"/>
  <c r="J190" i="2"/>
  <c r="D190" i="2"/>
  <c r="F190" i="2"/>
  <c r="H190" i="2"/>
  <c r="G190" i="2"/>
  <c r="E189" i="2"/>
  <c r="D189" i="2"/>
  <c r="I189" i="2"/>
  <c r="J189" i="2"/>
  <c r="E188" i="2"/>
  <c r="I188" i="2"/>
  <c r="J188" i="2"/>
  <c r="D188" i="2"/>
  <c r="F188" i="2"/>
  <c r="H188" i="2"/>
  <c r="E187" i="2"/>
  <c r="D187" i="2"/>
  <c r="F187" i="2"/>
  <c r="H187" i="2"/>
  <c r="I187" i="2"/>
  <c r="J187" i="2"/>
  <c r="E186" i="2"/>
  <c r="D186" i="2"/>
  <c r="F186" i="2"/>
  <c r="H186" i="2"/>
  <c r="G186" i="2"/>
  <c r="E185" i="2"/>
  <c r="I185" i="2"/>
  <c r="J185" i="2"/>
  <c r="D185" i="2"/>
  <c r="F185" i="2"/>
  <c r="H185" i="2"/>
  <c r="E184" i="2"/>
  <c r="D184" i="2"/>
  <c r="F184" i="2"/>
  <c r="H184" i="2"/>
  <c r="G184" i="2"/>
  <c r="E183" i="2"/>
  <c r="D183" i="2"/>
  <c r="I183" i="2"/>
  <c r="J183" i="2"/>
  <c r="E182" i="2"/>
  <c r="I182" i="2"/>
  <c r="J182" i="2"/>
  <c r="D182" i="2"/>
  <c r="F182" i="2"/>
  <c r="H182" i="2"/>
  <c r="G182" i="2"/>
  <c r="E181" i="2"/>
  <c r="D181" i="2"/>
  <c r="I181" i="2"/>
  <c r="J181" i="2"/>
  <c r="E180" i="2"/>
  <c r="I180" i="2"/>
  <c r="D180" i="2"/>
  <c r="F180" i="2"/>
  <c r="H180" i="2"/>
  <c r="J180" i="2"/>
  <c r="E179" i="2"/>
  <c r="D179" i="2"/>
  <c r="F179" i="2"/>
  <c r="H179" i="2"/>
  <c r="I179" i="2"/>
  <c r="J179" i="2"/>
  <c r="E178" i="2"/>
  <c r="D178" i="2"/>
  <c r="F178" i="2"/>
  <c r="H178" i="2"/>
  <c r="G178" i="2"/>
  <c r="E177" i="2"/>
  <c r="I177" i="2"/>
  <c r="J177" i="2"/>
  <c r="D177" i="2"/>
  <c r="F177" i="2"/>
  <c r="G177" i="2"/>
  <c r="H177" i="2"/>
  <c r="E176" i="2"/>
  <c r="D176" i="2"/>
  <c r="F176" i="2"/>
  <c r="H176" i="2"/>
  <c r="G176" i="2"/>
  <c r="E175" i="2"/>
  <c r="D175" i="2"/>
  <c r="E174" i="2"/>
  <c r="I174" i="2"/>
  <c r="J174" i="2"/>
  <c r="D174" i="2"/>
  <c r="F174" i="2"/>
  <c r="H174" i="2"/>
  <c r="G174" i="2"/>
  <c r="E173" i="2"/>
  <c r="D173" i="2"/>
  <c r="I173" i="2"/>
  <c r="J173" i="2"/>
  <c r="E172" i="2"/>
  <c r="I172" i="2"/>
  <c r="J172" i="2"/>
  <c r="D172" i="2"/>
  <c r="F172" i="2"/>
  <c r="H172" i="2"/>
  <c r="E171" i="2"/>
  <c r="D171" i="2"/>
  <c r="F171" i="2"/>
  <c r="H171" i="2"/>
  <c r="I171" i="2"/>
  <c r="J171" i="2"/>
  <c r="E170" i="2"/>
  <c r="D170" i="2"/>
  <c r="F170" i="2"/>
  <c r="H170" i="2"/>
  <c r="G170" i="2"/>
  <c r="E169" i="2"/>
  <c r="I169" i="2"/>
  <c r="J169" i="2"/>
  <c r="D169" i="2"/>
  <c r="F169" i="2"/>
  <c r="H169" i="2"/>
  <c r="G169" i="2"/>
  <c r="E168" i="2"/>
  <c r="D168" i="2"/>
  <c r="F168" i="2"/>
  <c r="H168" i="2"/>
  <c r="G168" i="2"/>
  <c r="E167" i="2"/>
  <c r="D167" i="2"/>
  <c r="I167" i="2"/>
  <c r="J167" i="2"/>
  <c r="E166" i="2"/>
  <c r="I166" i="2"/>
  <c r="J166" i="2"/>
  <c r="D166" i="2"/>
  <c r="F166" i="2"/>
  <c r="H166" i="2"/>
  <c r="E165" i="2"/>
  <c r="D165" i="2"/>
  <c r="E164" i="2"/>
  <c r="I164" i="2"/>
  <c r="D164" i="2"/>
  <c r="F164" i="2"/>
  <c r="H164" i="2"/>
  <c r="J164" i="2"/>
  <c r="G164" i="2"/>
  <c r="E163" i="2"/>
  <c r="D163" i="2"/>
  <c r="F163" i="2"/>
  <c r="H163" i="2"/>
  <c r="I163" i="2"/>
  <c r="J163" i="2"/>
  <c r="E162" i="2"/>
  <c r="D162" i="2"/>
  <c r="F162" i="2"/>
  <c r="H162" i="2"/>
  <c r="G162" i="2"/>
  <c r="E161" i="2"/>
  <c r="I161" i="2"/>
  <c r="J161" i="2"/>
  <c r="D161" i="2"/>
  <c r="F161" i="2"/>
  <c r="H161" i="2"/>
  <c r="G161" i="2"/>
  <c r="E160" i="2"/>
  <c r="D160" i="2"/>
  <c r="F160" i="2"/>
  <c r="H160" i="2"/>
  <c r="G160" i="2"/>
  <c r="E159" i="2"/>
  <c r="D159" i="2"/>
  <c r="E158" i="2"/>
  <c r="D158" i="2"/>
  <c r="F158" i="2"/>
  <c r="H158" i="2"/>
  <c r="E157" i="2"/>
  <c r="D157" i="2"/>
  <c r="I157" i="2"/>
  <c r="J157" i="2"/>
  <c r="E156" i="2"/>
  <c r="I156" i="2"/>
  <c r="J156" i="2"/>
  <c r="D156" i="2"/>
  <c r="F156" i="2"/>
  <c r="H156" i="2"/>
  <c r="G156" i="2"/>
  <c r="E155" i="2"/>
  <c r="D155" i="2"/>
  <c r="E154" i="2"/>
  <c r="D154" i="2"/>
  <c r="F154" i="2"/>
  <c r="H154" i="2"/>
  <c r="E153" i="2"/>
  <c r="I153" i="2"/>
  <c r="J153" i="2"/>
  <c r="D153" i="2"/>
  <c r="F153" i="2"/>
  <c r="H153" i="2"/>
  <c r="G153" i="2"/>
  <c r="E152" i="2"/>
  <c r="D152" i="2"/>
  <c r="F152" i="2"/>
  <c r="H152" i="2"/>
  <c r="G152" i="2"/>
  <c r="E151" i="2"/>
  <c r="D151" i="2"/>
  <c r="I151" i="2"/>
  <c r="J151" i="2"/>
  <c r="E150" i="2"/>
  <c r="D150" i="2"/>
  <c r="F150" i="2"/>
  <c r="H150" i="2"/>
  <c r="G150" i="2"/>
  <c r="E149" i="2"/>
  <c r="D149" i="2"/>
  <c r="I149" i="2"/>
  <c r="J149" i="2"/>
  <c r="E148" i="2"/>
  <c r="I148" i="2"/>
  <c r="J148" i="2"/>
  <c r="D148" i="2"/>
  <c r="F148" i="2"/>
  <c r="H148" i="2"/>
  <c r="G148" i="2"/>
  <c r="E147" i="2"/>
  <c r="D147" i="2"/>
  <c r="I147" i="2"/>
  <c r="J147" i="2"/>
  <c r="E146" i="2"/>
  <c r="D146" i="2"/>
  <c r="F146" i="2"/>
  <c r="H146" i="2"/>
  <c r="G146" i="2"/>
  <c r="E145" i="2"/>
  <c r="I145" i="2"/>
  <c r="J145" i="2"/>
  <c r="D145" i="2"/>
  <c r="F145" i="2"/>
  <c r="H145" i="2"/>
  <c r="G145" i="2"/>
  <c r="E144" i="2"/>
  <c r="D144" i="2"/>
  <c r="F144" i="2"/>
  <c r="H144" i="2"/>
  <c r="G144" i="2"/>
  <c r="E143" i="2"/>
  <c r="D143" i="2"/>
  <c r="I143" i="2"/>
  <c r="J143" i="2"/>
  <c r="E142" i="2"/>
  <c r="D142" i="2"/>
  <c r="F142" i="2"/>
  <c r="H142" i="2"/>
  <c r="G142" i="2"/>
  <c r="E141" i="2"/>
  <c r="D141" i="2"/>
  <c r="F141" i="2"/>
  <c r="H141" i="2"/>
  <c r="E140" i="2"/>
  <c r="I140" i="2"/>
  <c r="J140" i="2"/>
  <c r="D140" i="2"/>
  <c r="F140" i="2"/>
  <c r="H140" i="2"/>
  <c r="E139" i="2"/>
  <c r="D139" i="2"/>
  <c r="I139" i="2"/>
  <c r="J139" i="2"/>
  <c r="E138" i="2"/>
  <c r="D138" i="2"/>
  <c r="F138" i="2"/>
  <c r="H138" i="2"/>
  <c r="E137" i="2"/>
  <c r="I137" i="2"/>
  <c r="J137" i="2"/>
  <c r="D137" i="2"/>
  <c r="F137" i="2"/>
  <c r="H137" i="2"/>
  <c r="G137" i="2"/>
  <c r="E136" i="2"/>
  <c r="I136" i="2"/>
  <c r="D136" i="2"/>
  <c r="F136" i="2"/>
  <c r="J136" i="2"/>
  <c r="H136" i="2"/>
  <c r="G136" i="2"/>
  <c r="E135" i="2"/>
  <c r="D135" i="2"/>
  <c r="E134" i="2"/>
  <c r="D134" i="2"/>
  <c r="I134" i="2"/>
  <c r="J134" i="2"/>
  <c r="E133" i="2"/>
  <c r="D133" i="2"/>
  <c r="I133" i="2"/>
  <c r="J133" i="2"/>
  <c r="F133" i="2"/>
  <c r="H133" i="2"/>
  <c r="E132" i="2"/>
  <c r="I132" i="2"/>
  <c r="D132" i="2"/>
  <c r="F132" i="2"/>
  <c r="H132" i="2"/>
  <c r="J132" i="2"/>
  <c r="G132" i="2"/>
  <c r="E131" i="2"/>
  <c r="D131" i="2"/>
  <c r="I131" i="2"/>
  <c r="J131" i="2"/>
  <c r="E130" i="2"/>
  <c r="I130" i="2"/>
  <c r="J130" i="2"/>
  <c r="D130" i="2"/>
  <c r="F130" i="2"/>
  <c r="H130" i="2"/>
  <c r="E129" i="2"/>
  <c r="I129" i="2"/>
  <c r="J129" i="2"/>
  <c r="D129" i="2"/>
  <c r="F129" i="2"/>
  <c r="H129" i="2"/>
  <c r="E128" i="2"/>
  <c r="I128" i="2"/>
  <c r="D128" i="2"/>
  <c r="F128" i="2"/>
  <c r="J128" i="2"/>
  <c r="H128" i="2"/>
  <c r="G128" i="2"/>
  <c r="E127" i="2"/>
  <c r="D127" i="2"/>
  <c r="I127" i="2"/>
  <c r="J127" i="2"/>
  <c r="E126" i="2"/>
  <c r="D126" i="2"/>
  <c r="I126" i="2"/>
  <c r="J126" i="2"/>
  <c r="E125" i="2"/>
  <c r="D125" i="2"/>
  <c r="F125" i="2"/>
  <c r="H125" i="2"/>
  <c r="I125" i="2"/>
  <c r="J125" i="2"/>
  <c r="E124" i="2"/>
  <c r="I124" i="2"/>
  <c r="J124" i="2"/>
  <c r="D124" i="2"/>
  <c r="F124" i="2"/>
  <c r="G124" i="2"/>
  <c r="H124" i="2"/>
  <c r="E123" i="2"/>
  <c r="D123" i="2"/>
  <c r="I123" i="2"/>
  <c r="J123" i="2"/>
  <c r="E122" i="2"/>
  <c r="D122" i="2"/>
  <c r="F122" i="2"/>
  <c r="H122" i="2"/>
  <c r="E121" i="2"/>
  <c r="D121" i="2"/>
  <c r="I121" i="2"/>
  <c r="J121" i="2"/>
  <c r="E120" i="2"/>
  <c r="I120" i="2"/>
  <c r="D120" i="2"/>
  <c r="F120" i="2"/>
  <c r="G120" i="2"/>
  <c r="J120" i="2"/>
  <c r="E119" i="2"/>
  <c r="D119" i="2"/>
  <c r="F119" i="2"/>
  <c r="G119" i="2"/>
  <c r="I119" i="2"/>
  <c r="J119" i="2"/>
  <c r="E118" i="2"/>
  <c r="D118" i="2"/>
  <c r="F118" i="2"/>
  <c r="H118" i="2"/>
  <c r="G118" i="2"/>
  <c r="E117" i="2"/>
  <c r="I117" i="2"/>
  <c r="J117" i="2"/>
  <c r="D117" i="2"/>
  <c r="F117" i="2"/>
  <c r="H117" i="2"/>
  <c r="E116" i="2"/>
  <c r="I116" i="2"/>
  <c r="J116" i="2"/>
  <c r="D116" i="2"/>
  <c r="F116" i="2"/>
  <c r="H116" i="2"/>
  <c r="G116" i="2"/>
  <c r="E115" i="2"/>
  <c r="D115" i="2"/>
  <c r="F115" i="2"/>
  <c r="H115" i="2"/>
  <c r="E114" i="2"/>
  <c r="I114" i="2"/>
  <c r="J114" i="2"/>
  <c r="D114" i="2"/>
  <c r="F114" i="2"/>
  <c r="H114" i="2"/>
  <c r="G114" i="2"/>
  <c r="E113" i="2"/>
  <c r="D113" i="2"/>
  <c r="F113" i="2"/>
  <c r="I113" i="2"/>
  <c r="J113" i="2"/>
  <c r="H113" i="2"/>
  <c r="G113" i="2"/>
  <c r="E112" i="2"/>
  <c r="D112" i="2"/>
  <c r="F112" i="2"/>
  <c r="H112" i="2"/>
  <c r="E111" i="2"/>
  <c r="D111" i="2"/>
  <c r="F111" i="2"/>
  <c r="H111" i="2"/>
  <c r="I111" i="2"/>
  <c r="J111" i="2"/>
  <c r="E110" i="2"/>
  <c r="D110" i="2"/>
  <c r="F110" i="2"/>
  <c r="H110" i="2"/>
  <c r="G110" i="2"/>
  <c r="E109" i="2"/>
  <c r="I109" i="2"/>
  <c r="J109" i="2"/>
  <c r="D109" i="2"/>
  <c r="F109" i="2"/>
  <c r="H109" i="2"/>
  <c r="E108" i="2"/>
  <c r="I108" i="2"/>
  <c r="J108" i="2"/>
  <c r="D108" i="2"/>
  <c r="F108" i="2"/>
  <c r="H108" i="2"/>
  <c r="G108" i="2"/>
  <c r="E107" i="2"/>
  <c r="D107" i="2"/>
  <c r="F107" i="2"/>
  <c r="H107" i="2"/>
  <c r="E106" i="2"/>
  <c r="I106" i="2"/>
  <c r="J106" i="2"/>
  <c r="D106" i="2"/>
  <c r="F106" i="2"/>
  <c r="H106" i="2"/>
  <c r="G106" i="2"/>
  <c r="E105" i="2"/>
  <c r="D105" i="2"/>
  <c r="F105" i="2"/>
  <c r="I105" i="2"/>
  <c r="J105" i="2"/>
  <c r="H105" i="2"/>
  <c r="G105" i="2"/>
  <c r="E104" i="2"/>
  <c r="D104" i="2"/>
  <c r="F104" i="2"/>
  <c r="H104" i="2"/>
  <c r="I104" i="2"/>
  <c r="J104" i="2"/>
  <c r="E103" i="2"/>
  <c r="D103" i="2"/>
  <c r="F103" i="2"/>
  <c r="H103" i="2"/>
  <c r="I103" i="2"/>
  <c r="J103" i="2"/>
  <c r="E102" i="2"/>
  <c r="D102" i="2"/>
  <c r="F102" i="2"/>
  <c r="H102" i="2"/>
  <c r="G102" i="2"/>
  <c r="E101" i="2"/>
  <c r="I101" i="2"/>
  <c r="J101" i="2"/>
  <c r="D101" i="2"/>
  <c r="F101" i="2"/>
  <c r="H101" i="2"/>
  <c r="E100" i="2"/>
  <c r="I100" i="2"/>
  <c r="J100" i="2"/>
  <c r="D100" i="2"/>
  <c r="F100" i="2"/>
  <c r="H100" i="2"/>
  <c r="G100" i="2"/>
  <c r="E99" i="2"/>
  <c r="D99" i="2"/>
  <c r="F99" i="2"/>
  <c r="H99" i="2"/>
  <c r="E98" i="2"/>
  <c r="I98" i="2"/>
  <c r="J98" i="2"/>
  <c r="D98" i="2"/>
  <c r="F98" i="2"/>
  <c r="H98" i="2"/>
  <c r="G98" i="2"/>
  <c r="O16" i="2"/>
  <c r="O15" i="2"/>
  <c r="N16" i="2"/>
  <c r="N15" i="2"/>
  <c r="M16" i="2"/>
  <c r="M15" i="2"/>
  <c r="M12" i="2"/>
  <c r="M13" i="2"/>
  <c r="L16" i="2"/>
  <c r="L15" i="2"/>
  <c r="L12" i="2"/>
  <c r="K16" i="2"/>
  <c r="K15" i="2"/>
  <c r="K13" i="2"/>
  <c r="G6" i="2"/>
  <c r="G7" i="2"/>
  <c r="G5" i="2"/>
  <c r="G4" i="2"/>
  <c r="D11" i="1"/>
  <c r="D12" i="1"/>
  <c r="P46" i="1" s="1"/>
  <c r="R46" i="1" s="1"/>
  <c r="D13" i="1"/>
  <c r="Q69" i="1"/>
  <c r="E68" i="1"/>
  <c r="F68" i="1"/>
  <c r="Q68" i="1"/>
  <c r="E9" i="1"/>
  <c r="D9" i="1"/>
  <c r="C7" i="1"/>
  <c r="C8" i="1"/>
  <c r="E64" i="1"/>
  <c r="F64" i="1"/>
  <c r="Q64" i="1"/>
  <c r="E57" i="1"/>
  <c r="F57" i="1"/>
  <c r="G57" i="1"/>
  <c r="K57" i="1"/>
  <c r="E65" i="1"/>
  <c r="F65" i="1"/>
  <c r="E47" i="1"/>
  <c r="F47" i="1"/>
  <c r="E48" i="1"/>
  <c r="F48" i="1"/>
  <c r="E50" i="1"/>
  <c r="F50" i="1"/>
  <c r="E51" i="1"/>
  <c r="F51" i="1"/>
  <c r="E55" i="1"/>
  <c r="F55" i="1"/>
  <c r="E56" i="1"/>
  <c r="F56" i="1"/>
  <c r="E59" i="1"/>
  <c r="F59" i="1"/>
  <c r="E60" i="1"/>
  <c r="F60" i="1"/>
  <c r="E66" i="1"/>
  <c r="F66" i="1"/>
  <c r="E67" i="1"/>
  <c r="F67" i="1"/>
  <c r="Q65" i="1"/>
  <c r="Q57" i="1"/>
  <c r="E22" i="1"/>
  <c r="F22" i="1"/>
  <c r="E24" i="1"/>
  <c r="F24" i="1"/>
  <c r="G24" i="1"/>
  <c r="J24" i="1"/>
  <c r="E26" i="1"/>
  <c r="F26" i="1"/>
  <c r="G26" i="1"/>
  <c r="I26" i="1"/>
  <c r="E28" i="1"/>
  <c r="F28" i="1"/>
  <c r="G28" i="1"/>
  <c r="I28" i="1"/>
  <c r="E30" i="1"/>
  <c r="F30" i="1"/>
  <c r="G30" i="1"/>
  <c r="I30" i="1"/>
  <c r="E32" i="1"/>
  <c r="F32" i="1"/>
  <c r="E34" i="1"/>
  <c r="F34" i="1"/>
  <c r="E36" i="1"/>
  <c r="F36" i="1"/>
  <c r="G36" i="1"/>
  <c r="I36" i="1"/>
  <c r="E38" i="1"/>
  <c r="F38" i="1"/>
  <c r="E40" i="1"/>
  <c r="F40" i="1"/>
  <c r="G40" i="1"/>
  <c r="I40" i="1"/>
  <c r="E42" i="1"/>
  <c r="F42" i="1"/>
  <c r="Q67" i="1"/>
  <c r="Q66" i="1"/>
  <c r="Q53" i="1"/>
  <c r="Q55" i="1"/>
  <c r="Q59" i="1"/>
  <c r="Q61" i="1"/>
  <c r="Q62" i="1"/>
  <c r="Q63" i="1"/>
  <c r="Q50" i="1"/>
  <c r="Q51" i="1"/>
  <c r="Q52" i="1"/>
  <c r="Q54" i="1"/>
  <c r="C17" i="1"/>
  <c r="Q56" i="1"/>
  <c r="Q58" i="1"/>
  <c r="Q60" i="1"/>
  <c r="Q23" i="1"/>
  <c r="Q24" i="1"/>
  <c r="Q44" i="1"/>
  <c r="Q45" i="1"/>
  <c r="Q46" i="1"/>
  <c r="Q47" i="1"/>
  <c r="Q22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8" i="1"/>
  <c r="Q49" i="1"/>
  <c r="Q21" i="1"/>
  <c r="G59" i="1"/>
  <c r="K59" i="1"/>
  <c r="N12" i="2"/>
  <c r="N13" i="2"/>
  <c r="O13" i="2"/>
  <c r="O12" i="2"/>
  <c r="G50" i="1"/>
  <c r="N50" i="1"/>
  <c r="G64" i="1"/>
  <c r="K64" i="1"/>
  <c r="G32" i="1"/>
  <c r="I32" i="1"/>
  <c r="G22" i="1"/>
  <c r="I22" i="1"/>
  <c r="G67" i="1"/>
  <c r="L67" i="1"/>
  <c r="E63" i="1"/>
  <c r="F63" i="1"/>
  <c r="G56" i="1"/>
  <c r="K56" i="1"/>
  <c r="E54" i="1"/>
  <c r="F54" i="1"/>
  <c r="G48" i="1"/>
  <c r="E46" i="1"/>
  <c r="F46" i="1"/>
  <c r="G68" i="1"/>
  <c r="K68" i="1"/>
  <c r="L13" i="2"/>
  <c r="G101" i="2"/>
  <c r="I102" i="2"/>
  <c r="J102" i="2"/>
  <c r="G109" i="2"/>
  <c r="I110" i="2"/>
  <c r="J110" i="2"/>
  <c r="G117" i="2"/>
  <c r="I118" i="2"/>
  <c r="J118" i="2"/>
  <c r="H120" i="2"/>
  <c r="F121" i="2"/>
  <c r="F131" i="2"/>
  <c r="H131" i="2"/>
  <c r="G131" i="2"/>
  <c r="I144" i="2"/>
  <c r="J144" i="2"/>
  <c r="F149" i="2"/>
  <c r="H149" i="2"/>
  <c r="G149" i="2"/>
  <c r="G158" i="2"/>
  <c r="I304" i="2"/>
  <c r="J304" i="2"/>
  <c r="I320" i="2"/>
  <c r="J320" i="2"/>
  <c r="I336" i="2"/>
  <c r="J336" i="2"/>
  <c r="I99" i="2"/>
  <c r="J99" i="2"/>
  <c r="I107" i="2"/>
  <c r="J107" i="2"/>
  <c r="I115" i="2"/>
  <c r="J115" i="2"/>
  <c r="F134" i="2"/>
  <c r="H134" i="2"/>
  <c r="F135" i="2"/>
  <c r="H135" i="2"/>
  <c r="G135" i="2"/>
  <c r="I142" i="2"/>
  <c r="J142" i="2"/>
  <c r="F155" i="2"/>
  <c r="H155" i="2"/>
  <c r="G155" i="2"/>
  <c r="F165" i="2"/>
  <c r="H165" i="2"/>
  <c r="I170" i="2"/>
  <c r="J170" i="2"/>
  <c r="F175" i="2"/>
  <c r="H175" i="2"/>
  <c r="G175" i="2"/>
  <c r="I176" i="2"/>
  <c r="J176" i="2"/>
  <c r="I186" i="2"/>
  <c r="J186" i="2"/>
  <c r="F191" i="2"/>
  <c r="H191" i="2"/>
  <c r="I192" i="2"/>
  <c r="J192" i="2"/>
  <c r="I202" i="2"/>
  <c r="J202" i="2"/>
  <c r="F207" i="2"/>
  <c r="H207" i="2"/>
  <c r="I208" i="2"/>
  <c r="J208" i="2"/>
  <c r="I218" i="2"/>
  <c r="J218" i="2"/>
  <c r="F223" i="2"/>
  <c r="H223" i="2"/>
  <c r="G223" i="2"/>
  <c r="I224" i="2"/>
  <c r="J224" i="2"/>
  <c r="I234" i="2"/>
  <c r="J234" i="2"/>
  <c r="F239" i="2"/>
  <c r="H239" i="2"/>
  <c r="I240" i="2"/>
  <c r="J240" i="2"/>
  <c r="I250" i="2"/>
  <c r="J250" i="2"/>
  <c r="F255" i="2"/>
  <c r="H255" i="2"/>
  <c r="G255" i="2"/>
  <c r="I256" i="2"/>
  <c r="J256" i="2"/>
  <c r="I266" i="2"/>
  <c r="J266" i="2"/>
  <c r="F271" i="2"/>
  <c r="H271" i="2"/>
  <c r="I272" i="2"/>
  <c r="J272" i="2"/>
  <c r="I282" i="2"/>
  <c r="J282" i="2"/>
  <c r="F287" i="2"/>
  <c r="H287" i="2"/>
  <c r="G287" i="2"/>
  <c r="I288" i="2"/>
  <c r="J288" i="2"/>
  <c r="I298" i="2"/>
  <c r="J298" i="2"/>
  <c r="G103" i="2"/>
  <c r="G111" i="2"/>
  <c r="H86" i="2"/>
  <c r="G86" i="2"/>
  <c r="G77" i="2"/>
  <c r="H77" i="2"/>
  <c r="H59" i="2"/>
  <c r="G59" i="2"/>
  <c r="H54" i="2"/>
  <c r="G54" i="2"/>
  <c r="O12" i="9"/>
  <c r="G38" i="1"/>
  <c r="I38" i="1"/>
  <c r="E41" i="1"/>
  <c r="F41" i="1"/>
  <c r="G41" i="1"/>
  <c r="I41" i="1"/>
  <c r="E37" i="1"/>
  <c r="F37" i="1"/>
  <c r="G37" i="1"/>
  <c r="I37" i="1"/>
  <c r="E33" i="1"/>
  <c r="F33" i="1"/>
  <c r="E29" i="1"/>
  <c r="F29" i="1"/>
  <c r="G29" i="1"/>
  <c r="I29" i="1"/>
  <c r="E25" i="1"/>
  <c r="F25" i="1"/>
  <c r="E21" i="1"/>
  <c r="F21" i="1"/>
  <c r="G66" i="1"/>
  <c r="L66" i="1"/>
  <c r="E62" i="1"/>
  <c r="F62" i="1"/>
  <c r="G62" i="1"/>
  <c r="K62" i="1"/>
  <c r="G55" i="1"/>
  <c r="K55" i="1"/>
  <c r="E53" i="1"/>
  <c r="F53" i="1"/>
  <c r="G53" i="1"/>
  <c r="K53" i="1"/>
  <c r="G47" i="1"/>
  <c r="J47" i="1"/>
  <c r="E45" i="1"/>
  <c r="F45" i="1"/>
  <c r="G45" i="1"/>
  <c r="J45" i="1"/>
  <c r="E69" i="1"/>
  <c r="F69" i="1"/>
  <c r="G69" i="1"/>
  <c r="M69" i="1"/>
  <c r="K12" i="2"/>
  <c r="H119" i="2"/>
  <c r="G125" i="2"/>
  <c r="F126" i="2"/>
  <c r="F139" i="2"/>
  <c r="H139" i="2"/>
  <c r="F147" i="2"/>
  <c r="H147" i="2"/>
  <c r="G147" i="2"/>
  <c r="I162" i="2"/>
  <c r="J162" i="2"/>
  <c r="G166" i="2"/>
  <c r="F167" i="2"/>
  <c r="H167" i="2"/>
  <c r="I168" i="2"/>
  <c r="J168" i="2"/>
  <c r="G180" i="2"/>
  <c r="F181" i="2"/>
  <c r="H181" i="2"/>
  <c r="G196" i="2"/>
  <c r="F197" i="2"/>
  <c r="H197" i="2"/>
  <c r="G212" i="2"/>
  <c r="F213" i="2"/>
  <c r="H213" i="2"/>
  <c r="G213" i="2"/>
  <c r="G228" i="2"/>
  <c r="F229" i="2"/>
  <c r="H229" i="2"/>
  <c r="G229" i="2"/>
  <c r="G244" i="2"/>
  <c r="F245" i="2"/>
  <c r="H245" i="2"/>
  <c r="G260" i="2"/>
  <c r="F261" i="2"/>
  <c r="H261" i="2"/>
  <c r="G276" i="2"/>
  <c r="F277" i="2"/>
  <c r="H277" i="2"/>
  <c r="G277" i="2"/>
  <c r="F293" i="2"/>
  <c r="H293" i="2"/>
  <c r="F309" i="2"/>
  <c r="H309" i="2"/>
  <c r="G309" i="2"/>
  <c r="F325" i="2"/>
  <c r="H325" i="2"/>
  <c r="F339" i="2"/>
  <c r="H339" i="2"/>
  <c r="G339" i="2"/>
  <c r="I339" i="2"/>
  <c r="J339" i="2"/>
  <c r="Y97" i="7"/>
  <c r="K97" i="7"/>
  <c r="I112" i="2"/>
  <c r="J112" i="2"/>
  <c r="G122" i="2"/>
  <c r="G129" i="2"/>
  <c r="G133" i="2"/>
  <c r="F151" i="2"/>
  <c r="H151" i="2"/>
  <c r="G151" i="2"/>
  <c r="I160" i="2"/>
  <c r="J160" i="2"/>
  <c r="I312" i="2"/>
  <c r="J312" i="2"/>
  <c r="I328" i="2"/>
  <c r="J328" i="2"/>
  <c r="J12" i="2"/>
  <c r="J13" i="2"/>
  <c r="G91" i="2"/>
  <c r="G134" i="2"/>
  <c r="I135" i="2"/>
  <c r="J135" i="2"/>
  <c r="I138" i="2"/>
  <c r="J138" i="2"/>
  <c r="G140" i="2"/>
  <c r="G141" i="2"/>
  <c r="I154" i="2"/>
  <c r="J154" i="2"/>
  <c r="I158" i="2"/>
  <c r="J158" i="2"/>
  <c r="I178" i="2"/>
  <c r="J178" i="2"/>
  <c r="F183" i="2"/>
  <c r="H183" i="2"/>
  <c r="I184" i="2"/>
  <c r="J184" i="2"/>
  <c r="I194" i="2"/>
  <c r="J194" i="2"/>
  <c r="F199" i="2"/>
  <c r="H199" i="2"/>
  <c r="G199" i="2"/>
  <c r="I200" i="2"/>
  <c r="J200" i="2"/>
  <c r="I210" i="2"/>
  <c r="J210" i="2"/>
  <c r="F215" i="2"/>
  <c r="H215" i="2"/>
  <c r="I216" i="2"/>
  <c r="J216" i="2"/>
  <c r="I226" i="2"/>
  <c r="J226" i="2"/>
  <c r="F231" i="2"/>
  <c r="H231" i="2"/>
  <c r="G231" i="2"/>
  <c r="I232" i="2"/>
  <c r="J232" i="2"/>
  <c r="I242" i="2"/>
  <c r="J242" i="2"/>
  <c r="F247" i="2"/>
  <c r="H247" i="2"/>
  <c r="I248" i="2"/>
  <c r="J248" i="2"/>
  <c r="I258" i="2"/>
  <c r="J258" i="2"/>
  <c r="F263" i="2"/>
  <c r="H263" i="2"/>
  <c r="G263" i="2"/>
  <c r="I264" i="2"/>
  <c r="J264" i="2"/>
  <c r="I274" i="2"/>
  <c r="J274" i="2"/>
  <c r="F279" i="2"/>
  <c r="H279" i="2"/>
  <c r="I280" i="2"/>
  <c r="J280" i="2"/>
  <c r="I290" i="2"/>
  <c r="J290" i="2"/>
  <c r="G294" i="2"/>
  <c r="F295" i="2"/>
  <c r="H295" i="2"/>
  <c r="G295" i="2"/>
  <c r="I296" i="2"/>
  <c r="J296" i="2"/>
  <c r="G68" i="2"/>
  <c r="F159" i="2"/>
  <c r="H159" i="2"/>
  <c r="G63" i="1"/>
  <c r="K63" i="1"/>
  <c r="E61" i="1"/>
  <c r="F61" i="1"/>
  <c r="G54" i="1"/>
  <c r="N54" i="1"/>
  <c r="E52" i="1"/>
  <c r="F52" i="1"/>
  <c r="G46" i="1"/>
  <c r="J46" i="1"/>
  <c r="E44" i="1"/>
  <c r="F44" i="1"/>
  <c r="G99" i="2"/>
  <c r="G107" i="2"/>
  <c r="G115" i="2"/>
  <c r="I122" i="2"/>
  <c r="J122" i="2"/>
  <c r="F123" i="2"/>
  <c r="H123" i="2"/>
  <c r="G123" i="2"/>
  <c r="G130" i="2"/>
  <c r="G138" i="2"/>
  <c r="F143" i="2"/>
  <c r="H143" i="2"/>
  <c r="G143" i="2"/>
  <c r="I152" i="2"/>
  <c r="J152" i="2"/>
  <c r="I155" i="2"/>
  <c r="J155" i="2"/>
  <c r="F157" i="2"/>
  <c r="H157" i="2"/>
  <c r="G308" i="2"/>
  <c r="G324" i="2"/>
  <c r="G42" i="1"/>
  <c r="I42" i="1"/>
  <c r="G34" i="1"/>
  <c r="I34" i="1"/>
  <c r="G25" i="1"/>
  <c r="I25" i="1"/>
  <c r="E43" i="1"/>
  <c r="F43" i="1"/>
  <c r="G43" i="1"/>
  <c r="I43" i="1"/>
  <c r="E39" i="1"/>
  <c r="F39" i="1"/>
  <c r="G39" i="1"/>
  <c r="I39" i="1"/>
  <c r="E35" i="1"/>
  <c r="F35" i="1"/>
  <c r="G35" i="1"/>
  <c r="I35" i="1"/>
  <c r="E31" i="1"/>
  <c r="F31" i="1"/>
  <c r="G31" i="1"/>
  <c r="I31" i="1"/>
  <c r="E27" i="1"/>
  <c r="F27" i="1"/>
  <c r="G27" i="1"/>
  <c r="I27" i="1"/>
  <c r="E23" i="1"/>
  <c r="F23" i="1"/>
  <c r="G23" i="1"/>
  <c r="J23" i="1"/>
  <c r="G60" i="1"/>
  <c r="L60" i="1"/>
  <c r="E58" i="1"/>
  <c r="F58" i="1"/>
  <c r="G58" i="1"/>
  <c r="J58" i="1"/>
  <c r="G51" i="1"/>
  <c r="N51" i="1"/>
  <c r="E49" i="1"/>
  <c r="F49" i="1"/>
  <c r="G49" i="1"/>
  <c r="I49" i="1"/>
  <c r="G65" i="1"/>
  <c r="K65" i="1"/>
  <c r="G104" i="2"/>
  <c r="G112" i="2"/>
  <c r="F127" i="2"/>
  <c r="H127" i="2"/>
  <c r="G127" i="2"/>
  <c r="I141" i="2"/>
  <c r="J141" i="2"/>
  <c r="I146" i="2"/>
  <c r="J146" i="2"/>
  <c r="I150" i="2"/>
  <c r="J150" i="2"/>
  <c r="G154" i="2"/>
  <c r="I159" i="2"/>
  <c r="J159" i="2"/>
  <c r="I165" i="2"/>
  <c r="J165" i="2"/>
  <c r="G172" i="2"/>
  <c r="F173" i="2"/>
  <c r="H173" i="2"/>
  <c r="G173" i="2"/>
  <c r="I175" i="2"/>
  <c r="J175" i="2"/>
  <c r="G188" i="2"/>
  <c r="F189" i="2"/>
  <c r="H189" i="2"/>
  <c r="G189" i="2"/>
  <c r="I191" i="2"/>
  <c r="J191" i="2"/>
  <c r="G204" i="2"/>
  <c r="F205" i="2"/>
  <c r="H205" i="2"/>
  <c r="G205" i="2"/>
  <c r="I207" i="2"/>
  <c r="J207" i="2"/>
  <c r="G220" i="2"/>
  <c r="F221" i="2"/>
  <c r="H221" i="2"/>
  <c r="G221" i="2"/>
  <c r="I223" i="2"/>
  <c r="J223" i="2"/>
  <c r="G236" i="2"/>
  <c r="F237" i="2"/>
  <c r="H237" i="2"/>
  <c r="G237" i="2"/>
  <c r="I239" i="2"/>
  <c r="J239" i="2"/>
  <c r="G252" i="2"/>
  <c r="F253" i="2"/>
  <c r="H253" i="2"/>
  <c r="G253" i="2"/>
  <c r="I255" i="2"/>
  <c r="J255" i="2"/>
  <c r="G268" i="2"/>
  <c r="F269" i="2"/>
  <c r="H269" i="2"/>
  <c r="G269" i="2"/>
  <c r="I271" i="2"/>
  <c r="J271" i="2"/>
  <c r="G284" i="2"/>
  <c r="F285" i="2"/>
  <c r="H285" i="2"/>
  <c r="G285" i="2"/>
  <c r="I287" i="2"/>
  <c r="J287" i="2"/>
  <c r="G300" i="2"/>
  <c r="F301" i="2"/>
  <c r="H301" i="2"/>
  <c r="G301" i="2"/>
  <c r="F317" i="2"/>
  <c r="H317" i="2"/>
  <c r="F333" i="2"/>
  <c r="H333" i="2"/>
  <c r="G333" i="2"/>
  <c r="I12" i="2"/>
  <c r="I13" i="2"/>
  <c r="P22" i="7"/>
  <c r="S22" i="7"/>
  <c r="R22" i="7"/>
  <c r="H60" i="2"/>
  <c r="G60" i="2"/>
  <c r="P64" i="7"/>
  <c r="R64" i="7"/>
  <c r="X91" i="7"/>
  <c r="P91" i="7"/>
  <c r="G91" i="7"/>
  <c r="X46" i="7"/>
  <c r="G46" i="7"/>
  <c r="P69" i="8"/>
  <c r="S69" i="8"/>
  <c r="U69" i="8"/>
  <c r="G69" i="8"/>
  <c r="V69" i="8"/>
  <c r="G303" i="2"/>
  <c r="G311" i="2"/>
  <c r="G319" i="2"/>
  <c r="G327" i="2"/>
  <c r="G335" i="2"/>
  <c r="G92" i="2"/>
  <c r="G69" i="2"/>
  <c r="G53" i="2"/>
  <c r="G82" i="2"/>
  <c r="H82" i="2"/>
  <c r="X23" i="7"/>
  <c r="P23" i="7"/>
  <c r="S23" i="7"/>
  <c r="U23" i="7"/>
  <c r="V23" i="7"/>
  <c r="G23" i="7"/>
  <c r="X98" i="7"/>
  <c r="G98" i="7"/>
  <c r="P98" i="7"/>
  <c r="S98" i="7"/>
  <c r="U98" i="7"/>
  <c r="K78" i="8"/>
  <c r="W78" i="8"/>
  <c r="AA11" i="8"/>
  <c r="AA19" i="8"/>
  <c r="AA22" i="8"/>
  <c r="AC23" i="8"/>
  <c r="AA26" i="8"/>
  <c r="AC27" i="8"/>
  <c r="AA30" i="8"/>
  <c r="AC31" i="8"/>
  <c r="AC40" i="8"/>
  <c r="AA43" i="8"/>
  <c r="P64" i="8"/>
  <c r="AC10" i="8"/>
  <c r="AA13" i="8"/>
  <c r="AA16" i="8"/>
  <c r="AA21" i="8"/>
  <c r="AA34" i="8"/>
  <c r="AC35" i="8"/>
  <c r="AA38" i="8"/>
  <c r="AC39" i="8"/>
  <c r="AA45" i="8"/>
  <c r="AC47" i="8"/>
  <c r="AC3" i="8"/>
  <c r="AA6" i="8"/>
  <c r="AA8" i="8"/>
  <c r="AC9" i="8"/>
  <c r="P42" i="8"/>
  <c r="S42" i="8"/>
  <c r="U42" i="8"/>
  <c r="P46" i="8"/>
  <c r="S46" i="8"/>
  <c r="U46" i="8"/>
  <c r="P50" i="8"/>
  <c r="S50" i="8"/>
  <c r="U50" i="8"/>
  <c r="P54" i="8"/>
  <c r="S54" i="8"/>
  <c r="U54" i="8"/>
  <c r="P58" i="8"/>
  <c r="S58" i="8"/>
  <c r="U58" i="8"/>
  <c r="P62" i="8"/>
  <c r="S62" i="8"/>
  <c r="U62" i="8"/>
  <c r="P68" i="8"/>
  <c r="S68" i="8"/>
  <c r="U68" i="8"/>
  <c r="P71" i="8"/>
  <c r="S71" i="8"/>
  <c r="U71" i="8"/>
  <c r="P73" i="8"/>
  <c r="S73" i="8"/>
  <c r="U73" i="8"/>
  <c r="P83" i="8"/>
  <c r="S83" i="8"/>
  <c r="U83" i="8"/>
  <c r="P91" i="8"/>
  <c r="S91" i="8"/>
  <c r="U91" i="8"/>
  <c r="P93" i="8"/>
  <c r="S93" i="8"/>
  <c r="U93" i="8"/>
  <c r="P95" i="8"/>
  <c r="S95" i="8"/>
  <c r="U95" i="8"/>
  <c r="P97" i="8"/>
  <c r="S97" i="8"/>
  <c r="U97" i="8"/>
  <c r="P99" i="8"/>
  <c r="S99" i="8"/>
  <c r="U99" i="8"/>
  <c r="P101" i="8"/>
  <c r="S101" i="8"/>
  <c r="U101" i="8"/>
  <c r="AC11" i="8"/>
  <c r="AA18" i="8"/>
  <c r="AC19" i="8"/>
  <c r="AC22" i="8"/>
  <c r="AA25" i="8"/>
  <c r="AC26" i="8"/>
  <c r="AA29" i="8"/>
  <c r="AC30" i="8"/>
  <c r="AC13" i="8"/>
  <c r="AC16" i="8"/>
  <c r="AA20" i="8"/>
  <c r="AC21" i="8"/>
  <c r="AA33" i="8"/>
  <c r="AC34" i="8"/>
  <c r="AA37" i="8"/>
  <c r="AC38" i="8"/>
  <c r="AA15" i="8"/>
  <c r="AC18" i="8"/>
  <c r="AA24" i="8"/>
  <c r="AC25" i="8"/>
  <c r="AA28" i="8"/>
  <c r="AC29" i="8"/>
  <c r="AA32" i="8"/>
  <c r="AA41" i="8"/>
  <c r="AC42" i="8"/>
  <c r="AA12" i="8"/>
  <c r="AA14" i="8"/>
  <c r="AA17" i="8"/>
  <c r="AC20" i="8"/>
  <c r="AC33" i="8"/>
  <c r="AA36" i="8"/>
  <c r="AC37" i="8"/>
  <c r="AA5" i="8"/>
  <c r="AA7" i="8"/>
  <c r="P44" i="8"/>
  <c r="S44" i="8"/>
  <c r="U44" i="8"/>
  <c r="P48" i="8"/>
  <c r="S48" i="8"/>
  <c r="U48" i="8"/>
  <c r="P52" i="8"/>
  <c r="S52" i="8"/>
  <c r="U52" i="8"/>
  <c r="P56" i="8"/>
  <c r="S56" i="8"/>
  <c r="U56" i="8"/>
  <c r="P60" i="8"/>
  <c r="S60" i="8"/>
  <c r="U60" i="8"/>
  <c r="P66" i="8"/>
  <c r="S66" i="8"/>
  <c r="U66" i="8"/>
  <c r="P70" i="8"/>
  <c r="S70" i="8"/>
  <c r="U70" i="8"/>
  <c r="P78" i="8"/>
  <c r="S78" i="8"/>
  <c r="U78" i="8"/>
  <c r="P80" i="8"/>
  <c r="S80" i="8"/>
  <c r="U80" i="8"/>
  <c r="P84" i="8"/>
  <c r="S84" i="8"/>
  <c r="U84" i="8"/>
  <c r="P86" i="8"/>
  <c r="S86" i="8"/>
  <c r="U86" i="8"/>
  <c r="P88" i="8"/>
  <c r="S88" i="8"/>
  <c r="U88" i="8"/>
  <c r="P102" i="8"/>
  <c r="S102" i="8"/>
  <c r="U102" i="8"/>
  <c r="P104" i="8"/>
  <c r="S104" i="8"/>
  <c r="U104" i="8"/>
  <c r="P106" i="8"/>
  <c r="S106" i="8"/>
  <c r="U106" i="8"/>
  <c r="P108" i="8"/>
  <c r="S108" i="8"/>
  <c r="U108" i="8"/>
  <c r="AC15" i="8"/>
  <c r="AA23" i="8"/>
  <c r="AC24" i="8"/>
  <c r="AA27" i="8"/>
  <c r="AC28" i="8"/>
  <c r="AA31" i="8"/>
  <c r="AC32" i="8"/>
  <c r="AA40" i="8"/>
  <c r="AC41" i="8"/>
  <c r="P25" i="8"/>
  <c r="S25" i="8"/>
  <c r="U25" i="8"/>
  <c r="AA10" i="8"/>
  <c r="P33" i="8"/>
  <c r="S33" i="8"/>
  <c r="AA44" i="8"/>
  <c r="P27" i="8"/>
  <c r="S27" i="8"/>
  <c r="U27" i="8"/>
  <c r="P31" i="8"/>
  <c r="S31" i="8"/>
  <c r="U31" i="8"/>
  <c r="P36" i="8"/>
  <c r="S36" i="8"/>
  <c r="U36" i="8"/>
  <c r="P40" i="8"/>
  <c r="S40" i="8"/>
  <c r="U40" i="8"/>
  <c r="AC12" i="8"/>
  <c r="AA35" i="8"/>
  <c r="AA42" i="8"/>
  <c r="AC46" i="8"/>
  <c r="AC36" i="8"/>
  <c r="AA39" i="8"/>
  <c r="AC43" i="8"/>
  <c r="P23" i="8"/>
  <c r="S23" i="8"/>
  <c r="U23" i="8"/>
  <c r="AC2" i="8"/>
  <c r="K73" i="8"/>
  <c r="W73" i="8"/>
  <c r="P75" i="8"/>
  <c r="G75" i="8"/>
  <c r="V75" i="8"/>
  <c r="K97" i="8"/>
  <c r="W97" i="8"/>
  <c r="D16" i="8"/>
  <c r="D19" i="8" s="1"/>
  <c r="V92" i="8"/>
  <c r="P92" i="8"/>
  <c r="G92" i="8"/>
  <c r="K83" i="8"/>
  <c r="W83" i="8"/>
  <c r="P81" i="8"/>
  <c r="G81" i="8"/>
  <c r="V81" i="8"/>
  <c r="G185" i="2"/>
  <c r="G193" i="2"/>
  <c r="G201" i="2"/>
  <c r="G209" i="2"/>
  <c r="G217" i="2"/>
  <c r="G225" i="2"/>
  <c r="G233" i="2"/>
  <c r="G241" i="2"/>
  <c r="G249" i="2"/>
  <c r="G257" i="2"/>
  <c r="G265" i="2"/>
  <c r="G273" i="2"/>
  <c r="G281" i="2"/>
  <c r="G289" i="2"/>
  <c r="G297" i="2"/>
  <c r="G305" i="2"/>
  <c r="G313" i="2"/>
  <c r="G321" i="2"/>
  <c r="G329" i="2"/>
  <c r="G337" i="2"/>
  <c r="G88" i="2"/>
  <c r="G78" i="2"/>
  <c r="G67" i="2"/>
  <c r="H89" i="2"/>
  <c r="G90" i="2"/>
  <c r="H90" i="2"/>
  <c r="G58" i="2"/>
  <c r="H58" i="2"/>
  <c r="P33" i="7"/>
  <c r="S33" i="7"/>
  <c r="R33" i="7"/>
  <c r="G79" i="7"/>
  <c r="P79" i="7"/>
  <c r="S79" i="7"/>
  <c r="U79" i="7"/>
  <c r="V79" i="7"/>
  <c r="K69" i="7"/>
  <c r="S69" i="7"/>
  <c r="U69" i="7"/>
  <c r="W69" i="7"/>
  <c r="X56" i="7"/>
  <c r="G56" i="7"/>
  <c r="W52" i="7"/>
  <c r="S52" i="7"/>
  <c r="U52" i="7"/>
  <c r="K52" i="7"/>
  <c r="K104" i="8"/>
  <c r="W104" i="8"/>
  <c r="I42" i="8"/>
  <c r="W42" i="8"/>
  <c r="H62" i="2"/>
  <c r="G62" i="2"/>
  <c r="G32" i="7"/>
  <c r="P32" i="7"/>
  <c r="V32" i="7"/>
  <c r="P53" i="8"/>
  <c r="G53" i="8"/>
  <c r="V53" i="8"/>
  <c r="G163" i="2"/>
  <c r="G171" i="2"/>
  <c r="G179" i="2"/>
  <c r="G187" i="2"/>
  <c r="G195" i="2"/>
  <c r="G203" i="2"/>
  <c r="G211" i="2"/>
  <c r="G219" i="2"/>
  <c r="G227" i="2"/>
  <c r="G235" i="2"/>
  <c r="G243" i="2"/>
  <c r="G251" i="2"/>
  <c r="G259" i="2"/>
  <c r="G267" i="2"/>
  <c r="G275" i="2"/>
  <c r="G283" i="2"/>
  <c r="G291" i="2"/>
  <c r="G299" i="2"/>
  <c r="G307" i="2"/>
  <c r="G315" i="2"/>
  <c r="G323" i="2"/>
  <c r="G331" i="2"/>
  <c r="G76" i="2"/>
  <c r="H85" i="2"/>
  <c r="G66" i="2"/>
  <c r="H66" i="2"/>
  <c r="G25" i="7"/>
  <c r="X25" i="7"/>
  <c r="P25" i="7"/>
  <c r="V25" i="7"/>
  <c r="X107" i="7"/>
  <c r="P107" i="7"/>
  <c r="S107" i="7"/>
  <c r="U107" i="7"/>
  <c r="G107" i="7"/>
  <c r="X82" i="7"/>
  <c r="G82" i="7"/>
  <c r="P82" i="7"/>
  <c r="G75" i="7"/>
  <c r="P75" i="7"/>
  <c r="S75" i="7"/>
  <c r="U75" i="7"/>
  <c r="AC14" i="8"/>
  <c r="K56" i="8"/>
  <c r="W56" i="8"/>
  <c r="D13" i="2"/>
  <c r="G12" i="2"/>
  <c r="H13" i="2"/>
  <c r="H12" i="2"/>
  <c r="H70" i="2"/>
  <c r="G70" i="2"/>
  <c r="H52" i="2"/>
  <c r="G52" i="2"/>
  <c r="F13" i="2"/>
  <c r="X29" i="7"/>
  <c r="G29" i="7"/>
  <c r="Y81" i="7"/>
  <c r="K81" i="7"/>
  <c r="S74" i="7"/>
  <c r="U74" i="7"/>
  <c r="Y74" i="7"/>
  <c r="K74" i="7"/>
  <c r="AC17" i="8"/>
  <c r="G94" i="2"/>
  <c r="G74" i="2"/>
  <c r="H74" i="2"/>
  <c r="H56" i="2"/>
  <c r="G56" i="2"/>
  <c r="E12" i="2"/>
  <c r="E13" i="2"/>
  <c r="S72" i="7"/>
  <c r="U72" i="7"/>
  <c r="S27" i="7"/>
  <c r="U27" i="7"/>
  <c r="Y30" i="7"/>
  <c r="J30" i="7"/>
  <c r="J19" i="7"/>
  <c r="X95" i="7"/>
  <c r="G95" i="7"/>
  <c r="P95" i="7"/>
  <c r="V95" i="7"/>
  <c r="W39" i="7"/>
  <c r="S39" i="7"/>
  <c r="U39" i="7"/>
  <c r="I39" i="7"/>
  <c r="P34" i="8"/>
  <c r="G27" i="7"/>
  <c r="G100" i="7"/>
  <c r="G84" i="7"/>
  <c r="G72" i="7"/>
  <c r="G62" i="7"/>
  <c r="W43" i="7"/>
  <c r="V36" i="7"/>
  <c r="V41" i="7"/>
  <c r="W41" i="7"/>
  <c r="V49" i="7"/>
  <c r="W49" i="7"/>
  <c r="V57" i="7"/>
  <c r="W57" i="7"/>
  <c r="V67" i="7"/>
  <c r="W67" i="7"/>
  <c r="V75" i="7"/>
  <c r="V83" i="7"/>
  <c r="W83" i="7"/>
  <c r="V91" i="7"/>
  <c r="V99" i="7"/>
  <c r="W99" i="7"/>
  <c r="V107" i="7"/>
  <c r="V28" i="7"/>
  <c r="W28" i="7"/>
  <c r="V46" i="7"/>
  <c r="V54" i="7"/>
  <c r="V62" i="7"/>
  <c r="V72" i="7"/>
  <c r="V56" i="7"/>
  <c r="V66" i="7"/>
  <c r="V74" i="7"/>
  <c r="W74" i="7"/>
  <c r="V82" i="7"/>
  <c r="V90" i="7"/>
  <c r="V98" i="7"/>
  <c r="V106" i="7"/>
  <c r="V29" i="7"/>
  <c r="AC4" i="7"/>
  <c r="AC8" i="7"/>
  <c r="AC12" i="7"/>
  <c r="AC16" i="7"/>
  <c r="AC20" i="7"/>
  <c r="AC24" i="7"/>
  <c r="AC28" i="7"/>
  <c r="AC32" i="7"/>
  <c r="AC36" i="7"/>
  <c r="AC40" i="7"/>
  <c r="P29" i="7"/>
  <c r="S29" i="7"/>
  <c r="U29" i="7"/>
  <c r="P38" i="7"/>
  <c r="P46" i="7"/>
  <c r="S46" i="7"/>
  <c r="U46" i="7"/>
  <c r="P54" i="7"/>
  <c r="S54" i="7"/>
  <c r="U54" i="7"/>
  <c r="P62" i="7"/>
  <c r="S62" i="7"/>
  <c r="U62" i="7"/>
  <c r="V40" i="7"/>
  <c r="W40" i="7"/>
  <c r="V45" i="7"/>
  <c r="V53" i="7"/>
  <c r="W53" i="7"/>
  <c r="V37" i="7"/>
  <c r="V42" i="7"/>
  <c r="V50" i="7"/>
  <c r="V58" i="7"/>
  <c r="V68" i="7"/>
  <c r="W68" i="7"/>
  <c r="V76" i="7"/>
  <c r="V84" i="7"/>
  <c r="V92" i="7"/>
  <c r="W92" i="7"/>
  <c r="V100" i="7"/>
  <c r="V108" i="7"/>
  <c r="V27" i="7"/>
  <c r="V47" i="7"/>
  <c r="V55" i="7"/>
  <c r="V65" i="7"/>
  <c r="P61" i="8"/>
  <c r="G61" i="8"/>
  <c r="V61" i="8"/>
  <c r="P43" i="8"/>
  <c r="S43" i="8"/>
  <c r="U43" i="8"/>
  <c r="G43" i="8"/>
  <c r="V43" i="8"/>
  <c r="P26" i="8"/>
  <c r="S26" i="8"/>
  <c r="U26" i="8"/>
  <c r="G26" i="8"/>
  <c r="V26" i="8"/>
  <c r="P76" i="8"/>
  <c r="S76" i="8"/>
  <c r="U76" i="8"/>
  <c r="P105" i="8"/>
  <c r="S105" i="8"/>
  <c r="U105" i="8"/>
  <c r="G105" i="8"/>
  <c r="V105" i="8"/>
  <c r="K101" i="8"/>
  <c r="W101" i="8"/>
  <c r="P87" i="8"/>
  <c r="S87" i="8"/>
  <c r="U87" i="8"/>
  <c r="G87" i="8"/>
  <c r="V87" i="8"/>
  <c r="P97" i="7"/>
  <c r="S97" i="7"/>
  <c r="U97" i="7"/>
  <c r="P81" i="7"/>
  <c r="S81" i="7"/>
  <c r="U81" i="7"/>
  <c r="G109" i="7"/>
  <c r="X109" i="7"/>
  <c r="Y104" i="7"/>
  <c r="W104" i="7"/>
  <c r="G102" i="7"/>
  <c r="X102" i="7"/>
  <c r="G93" i="7"/>
  <c r="X93" i="7"/>
  <c r="Y88" i="7"/>
  <c r="W88" i="7"/>
  <c r="G86" i="7"/>
  <c r="X86" i="7"/>
  <c r="Y77" i="7"/>
  <c r="P57" i="8"/>
  <c r="G57" i="8"/>
  <c r="V57" i="8"/>
  <c r="W46" i="8"/>
  <c r="I46" i="8"/>
  <c r="P39" i="8"/>
  <c r="S39" i="8"/>
  <c r="U39" i="8"/>
  <c r="G39" i="8"/>
  <c r="V39" i="8"/>
  <c r="P35" i="8"/>
  <c r="G35" i="8"/>
  <c r="V35" i="8"/>
  <c r="P30" i="8"/>
  <c r="S30" i="8"/>
  <c r="U30" i="8"/>
  <c r="G30" i="8"/>
  <c r="V30" i="8"/>
  <c r="W25" i="8"/>
  <c r="H25" i="8"/>
  <c r="V74" i="8"/>
  <c r="W74" i="8"/>
  <c r="P74" i="8"/>
  <c r="S74" i="8"/>
  <c r="U74" i="8"/>
  <c r="V96" i="8"/>
  <c r="W96" i="8"/>
  <c r="P96" i="8"/>
  <c r="S96" i="8"/>
  <c r="U96" i="8"/>
  <c r="V82" i="8"/>
  <c r="W82" i="8"/>
  <c r="P82" i="8"/>
  <c r="S82" i="8"/>
  <c r="U82" i="8"/>
  <c r="V30" i="7"/>
  <c r="W30" i="7"/>
  <c r="W108" i="7"/>
  <c r="G106" i="7"/>
  <c r="V97" i="7"/>
  <c r="W97" i="7"/>
  <c r="G90" i="7"/>
  <c r="V81" i="7"/>
  <c r="W81" i="7"/>
  <c r="W76" i="7"/>
  <c r="V71" i="7"/>
  <c r="W71" i="7"/>
  <c r="G66" i="7"/>
  <c r="W61" i="7"/>
  <c r="W45" i="7"/>
  <c r="G36" i="7"/>
  <c r="X36" i="7"/>
  <c r="P65" i="8"/>
  <c r="G65" i="8"/>
  <c r="V65" i="8"/>
  <c r="W52" i="8"/>
  <c r="K52" i="8"/>
  <c r="V49" i="8"/>
  <c r="P49" i="8"/>
  <c r="S49" i="8"/>
  <c r="U49" i="8"/>
  <c r="G49" i="8"/>
  <c r="V24" i="8"/>
  <c r="P24" i="8"/>
  <c r="S24" i="8"/>
  <c r="U24" i="8"/>
  <c r="G24" i="8"/>
  <c r="P107" i="8"/>
  <c r="G107" i="8"/>
  <c r="V107" i="8"/>
  <c r="P89" i="8"/>
  <c r="S89" i="8"/>
  <c r="U89" i="8"/>
  <c r="G89" i="8"/>
  <c r="V89" i="8"/>
  <c r="X24" i="7"/>
  <c r="Y24" i="7"/>
  <c r="W21" i="7"/>
  <c r="Y21" i="7"/>
  <c r="Y28" i="7"/>
  <c r="X58" i="7"/>
  <c r="G58" i="7"/>
  <c r="W55" i="7"/>
  <c r="Y55" i="7"/>
  <c r="P59" i="8"/>
  <c r="S59" i="8"/>
  <c r="U59" i="8"/>
  <c r="G59" i="8"/>
  <c r="V59" i="8"/>
  <c r="W48" i="8"/>
  <c r="I48" i="8"/>
  <c r="P45" i="8"/>
  <c r="G45" i="8"/>
  <c r="H23" i="8"/>
  <c r="W23" i="8"/>
  <c r="V72" i="8"/>
  <c r="P72" i="8"/>
  <c r="S72" i="8"/>
  <c r="U72" i="8"/>
  <c r="V98" i="8"/>
  <c r="P98" i="8"/>
  <c r="P77" i="8"/>
  <c r="G77" i="8"/>
  <c r="V77" i="8"/>
  <c r="P66" i="7"/>
  <c r="S66" i="7"/>
  <c r="U66" i="7"/>
  <c r="P58" i="7"/>
  <c r="S58" i="7"/>
  <c r="U58" i="7"/>
  <c r="W31" i="7"/>
  <c r="Y31" i="7"/>
  <c r="G34" i="7"/>
  <c r="X34" i="7"/>
  <c r="G101" i="7"/>
  <c r="X101" i="7"/>
  <c r="Y96" i="7"/>
  <c r="W96" i="7"/>
  <c r="G94" i="7"/>
  <c r="X94" i="7"/>
  <c r="G85" i="7"/>
  <c r="X85" i="7"/>
  <c r="Y80" i="7"/>
  <c r="W80" i="7"/>
  <c r="G78" i="7"/>
  <c r="S78" i="7"/>
  <c r="U78" i="7"/>
  <c r="X78" i="7"/>
  <c r="W73" i="7"/>
  <c r="Y73" i="7"/>
  <c r="W60" i="7"/>
  <c r="W51" i="7"/>
  <c r="Y51" i="7"/>
  <c r="G48" i="7"/>
  <c r="S48" i="7"/>
  <c r="U48" i="7"/>
  <c r="X48" i="7"/>
  <c r="W44" i="7"/>
  <c r="X35" i="7"/>
  <c r="G35" i="7"/>
  <c r="V45" i="8"/>
  <c r="P63" i="8"/>
  <c r="R63" i="8"/>
  <c r="G72" i="8"/>
  <c r="P55" i="8"/>
  <c r="G55" i="8"/>
  <c r="V55" i="8"/>
  <c r="I44" i="8"/>
  <c r="W44" i="8"/>
  <c r="P41" i="8"/>
  <c r="S41" i="8"/>
  <c r="U41" i="8"/>
  <c r="G41" i="8"/>
  <c r="V37" i="8"/>
  <c r="P37" i="8"/>
  <c r="G37" i="8"/>
  <c r="P32" i="8"/>
  <c r="S32" i="8"/>
  <c r="U32" i="8"/>
  <c r="G32" i="8"/>
  <c r="V28" i="8"/>
  <c r="P28" i="8"/>
  <c r="S28" i="8"/>
  <c r="U28" i="8"/>
  <c r="G28" i="8"/>
  <c r="AC6" i="8"/>
  <c r="P103" i="8"/>
  <c r="G103" i="8"/>
  <c r="V103" i="8"/>
  <c r="V94" i="8"/>
  <c r="W94" i="8"/>
  <c r="P94" i="8"/>
  <c r="S94" i="8"/>
  <c r="U94" i="8"/>
  <c r="Q12" i="9"/>
  <c r="K108" i="7"/>
  <c r="K92" i="7"/>
  <c r="K76" i="7"/>
  <c r="H28" i="7"/>
  <c r="P106" i="7"/>
  <c r="S106" i="7"/>
  <c r="U106" i="7"/>
  <c r="P90" i="7"/>
  <c r="S90" i="7"/>
  <c r="U90" i="7"/>
  <c r="P26" i="7"/>
  <c r="S26" i="7"/>
  <c r="U26" i="7"/>
  <c r="Y105" i="7"/>
  <c r="X103" i="7"/>
  <c r="G103" i="7"/>
  <c r="Y89" i="7"/>
  <c r="G70" i="7"/>
  <c r="S70" i="7"/>
  <c r="U70" i="7"/>
  <c r="X70" i="7"/>
  <c r="W65" i="7"/>
  <c r="Y65" i="7"/>
  <c r="Y54" i="7"/>
  <c r="W54" i="7"/>
  <c r="G98" i="8"/>
  <c r="P51" i="8"/>
  <c r="S51" i="8"/>
  <c r="U51" i="8"/>
  <c r="G51" i="8"/>
  <c r="V51" i="8"/>
  <c r="H27" i="8"/>
  <c r="W27" i="8"/>
  <c r="P22" i="8"/>
  <c r="S22" i="8"/>
  <c r="R22" i="8"/>
  <c r="P109" i="8"/>
  <c r="S109" i="8"/>
  <c r="U109" i="8"/>
  <c r="G109" i="8"/>
  <c r="V109" i="8"/>
  <c r="K91" i="8"/>
  <c r="W91" i="8"/>
  <c r="P85" i="8"/>
  <c r="S85" i="8"/>
  <c r="U85" i="8"/>
  <c r="G85" i="8"/>
  <c r="V85" i="8"/>
  <c r="Y60" i="7"/>
  <c r="E12" i="9"/>
  <c r="K99" i="7"/>
  <c r="K83" i="7"/>
  <c r="S92" i="7"/>
  <c r="U92" i="7"/>
  <c r="S76" i="7"/>
  <c r="U76" i="7"/>
  <c r="P71" i="7"/>
  <c r="S71" i="7"/>
  <c r="U71" i="7"/>
  <c r="V105" i="7"/>
  <c r="W105" i="7"/>
  <c r="V89" i="7"/>
  <c r="W89" i="7"/>
  <c r="W77" i="7"/>
  <c r="W59" i="7"/>
  <c r="G47" i="7"/>
  <c r="S47" i="7"/>
  <c r="U47" i="7"/>
  <c r="W37" i="7"/>
  <c r="V35" i="7"/>
  <c r="W100" i="8"/>
  <c r="P67" i="8"/>
  <c r="S67" i="8"/>
  <c r="U67" i="8"/>
  <c r="G67" i="8"/>
  <c r="V67" i="8"/>
  <c r="K54" i="8"/>
  <c r="W54" i="8"/>
  <c r="P47" i="8"/>
  <c r="S47" i="8"/>
  <c r="U47" i="8"/>
  <c r="G47" i="8"/>
  <c r="V47" i="8"/>
  <c r="I36" i="8"/>
  <c r="W36" i="8"/>
  <c r="J31" i="8"/>
  <c r="W31" i="8"/>
  <c r="AC49" i="8"/>
  <c r="P21" i="8"/>
  <c r="V90" i="8"/>
  <c r="W90" i="8"/>
  <c r="P90" i="8"/>
  <c r="S90" i="8"/>
  <c r="U90" i="8"/>
  <c r="V100" i="8"/>
  <c r="P100" i="8"/>
  <c r="S100" i="8"/>
  <c r="U100" i="8"/>
  <c r="P79" i="8"/>
  <c r="G79" i="8"/>
  <c r="V79" i="8"/>
  <c r="G50" i="7"/>
  <c r="S50" i="7"/>
  <c r="U50" i="7"/>
  <c r="G42" i="7"/>
  <c r="AC51" i="8"/>
  <c r="AA49" i="8"/>
  <c r="AB46" i="8"/>
  <c r="X60" i="7"/>
  <c r="X52" i="7"/>
  <c r="Y52" i="7"/>
  <c r="X44" i="7"/>
  <c r="Y44" i="7"/>
  <c r="AC4" i="8"/>
  <c r="AA2" i="8"/>
  <c r="AB51" i="8"/>
  <c r="AC48" i="8"/>
  <c r="AA46" i="8"/>
  <c r="G38" i="8"/>
  <c r="S38" i="8"/>
  <c r="U38" i="8"/>
  <c r="G34" i="8"/>
  <c r="G29" i="8"/>
  <c r="G21" i="8"/>
  <c r="AC8" i="8"/>
  <c r="AB4" i="8"/>
  <c r="AA51" i="8"/>
  <c r="AB48" i="8"/>
  <c r="AC45" i="8"/>
  <c r="X77" i="7"/>
  <c r="X69" i="7"/>
  <c r="Y69" i="7"/>
  <c r="X59" i="7"/>
  <c r="Y59" i="7"/>
  <c r="X51" i="7"/>
  <c r="X43" i="7"/>
  <c r="Y43" i="7"/>
  <c r="X39" i="7"/>
  <c r="Y39" i="7"/>
  <c r="X26" i="7"/>
  <c r="Y26" i="7"/>
  <c r="AD2" i="7"/>
  <c r="V48" i="7"/>
  <c r="G38" i="7"/>
  <c r="P29" i="8"/>
  <c r="AB8" i="8"/>
  <c r="AB6" i="8"/>
  <c r="AA4" i="8"/>
  <c r="AC50" i="8"/>
  <c r="AA48" i="8"/>
  <c r="AB45" i="8"/>
  <c r="AA50" i="8"/>
  <c r="AB47" i="8"/>
  <c r="AC44" i="8"/>
  <c r="AD34" i="7"/>
  <c r="AD30" i="7"/>
  <c r="AD26" i="7"/>
  <c r="AD22" i="7"/>
  <c r="AD18" i="7"/>
  <c r="AD14" i="7"/>
  <c r="AD10" i="7"/>
  <c r="AA9" i="8"/>
  <c r="AC7" i="8"/>
  <c r="AC5" i="8"/>
  <c r="AA3" i="8"/>
  <c r="AA47" i="8"/>
  <c r="X87" i="7"/>
  <c r="Y87" i="7"/>
  <c r="X83" i="7"/>
  <c r="Y83" i="7"/>
  <c r="X79" i="7"/>
  <c r="X75" i="7"/>
  <c r="X71" i="7"/>
  <c r="Y71" i="7"/>
  <c r="X67" i="7"/>
  <c r="Y67" i="7"/>
  <c r="X61" i="7"/>
  <c r="Y61" i="7"/>
  <c r="X57" i="7"/>
  <c r="Y57" i="7"/>
  <c r="X53" i="7"/>
  <c r="Y53" i="7"/>
  <c r="X49" i="7"/>
  <c r="Y49" i="7"/>
  <c r="X45" i="7"/>
  <c r="Y45" i="7"/>
  <c r="X41" i="7"/>
  <c r="Y41" i="7"/>
  <c r="X37" i="7"/>
  <c r="Y37" i="7"/>
  <c r="X32" i="7"/>
  <c r="C12" i="9"/>
  <c r="I12" i="9"/>
  <c r="K12" i="9"/>
  <c r="F12" i="9"/>
  <c r="L12" i="9"/>
  <c r="J12" i="9"/>
  <c r="H12" i="9"/>
  <c r="H95" i="9"/>
  <c r="I95" i="9"/>
  <c r="F95" i="9"/>
  <c r="K95" i="9"/>
  <c r="J95" i="9"/>
  <c r="H79" i="9"/>
  <c r="I79" i="9"/>
  <c r="F79" i="9"/>
  <c r="L79" i="9"/>
  <c r="K79" i="9"/>
  <c r="H63" i="9"/>
  <c r="I63" i="9"/>
  <c r="F63" i="9"/>
  <c r="J63" i="9"/>
  <c r="L63" i="9"/>
  <c r="K63" i="9"/>
  <c r="H47" i="9"/>
  <c r="I47" i="9"/>
  <c r="F47" i="9"/>
  <c r="J47" i="9"/>
  <c r="L47" i="9"/>
  <c r="H31" i="9"/>
  <c r="I31" i="9"/>
  <c r="F31" i="9"/>
  <c r="K31" i="9"/>
  <c r="J31" i="9"/>
  <c r="G91" i="9"/>
  <c r="K91" i="9"/>
  <c r="L91" i="9"/>
  <c r="G75" i="9"/>
  <c r="K75" i="9"/>
  <c r="L75" i="9"/>
  <c r="G59" i="9"/>
  <c r="K59" i="9"/>
  <c r="L59" i="9"/>
  <c r="G43" i="9"/>
  <c r="K43" i="9"/>
  <c r="L43" i="9"/>
  <c r="G27" i="9"/>
  <c r="K27" i="9"/>
  <c r="L27" i="9"/>
  <c r="L95" i="9"/>
  <c r="J79" i="9"/>
  <c r="H83" i="9"/>
  <c r="J83" i="9"/>
  <c r="H67" i="9"/>
  <c r="J67" i="9"/>
  <c r="H51" i="9"/>
  <c r="J51" i="9"/>
  <c r="H35" i="9"/>
  <c r="J35" i="9"/>
  <c r="G95" i="9"/>
  <c r="G79" i="9"/>
  <c r="G63" i="9"/>
  <c r="G47" i="9"/>
  <c r="G31" i="9"/>
  <c r="G12" i="9"/>
  <c r="H87" i="9"/>
  <c r="I87" i="9"/>
  <c r="F87" i="9"/>
  <c r="H71" i="9"/>
  <c r="I71" i="9"/>
  <c r="F71" i="9"/>
  <c r="H55" i="9"/>
  <c r="I55" i="9"/>
  <c r="F55" i="9"/>
  <c r="H39" i="9"/>
  <c r="I39" i="9"/>
  <c r="F39" i="9"/>
  <c r="H23" i="9"/>
  <c r="I23" i="9"/>
  <c r="F23" i="9"/>
  <c r="G83" i="9"/>
  <c r="K83" i="9"/>
  <c r="L83" i="9"/>
  <c r="G67" i="9"/>
  <c r="K67" i="9"/>
  <c r="L67" i="9"/>
  <c r="G51" i="9"/>
  <c r="K51" i="9"/>
  <c r="L51" i="9"/>
  <c r="G35" i="9"/>
  <c r="K35" i="9"/>
  <c r="L35" i="9"/>
  <c r="H91" i="9"/>
  <c r="J91" i="9"/>
  <c r="H75" i="9"/>
  <c r="J75" i="9"/>
  <c r="H59" i="9"/>
  <c r="J59" i="9"/>
  <c r="H43" i="9"/>
  <c r="J43" i="9"/>
  <c r="H27" i="9"/>
  <c r="J27" i="9"/>
  <c r="G87" i="9"/>
  <c r="G71" i="9"/>
  <c r="G55" i="9"/>
  <c r="G39" i="9"/>
  <c r="P119" i="3"/>
  <c r="S119" i="3" s="1"/>
  <c r="P116" i="3"/>
  <c r="P111" i="3"/>
  <c r="S111" i="3" s="1"/>
  <c r="E31" i="3"/>
  <c r="E90" i="3"/>
  <c r="E85" i="3"/>
  <c r="E88" i="3"/>
  <c r="E24" i="3"/>
  <c r="E28" i="3"/>
  <c r="E32" i="3"/>
  <c r="E36" i="3"/>
  <c r="E40" i="3"/>
  <c r="F40" i="3"/>
  <c r="P40" i="3"/>
  <c r="E44" i="3"/>
  <c r="E83" i="3"/>
  <c r="E63" i="3"/>
  <c r="E86" i="3"/>
  <c r="E21" i="3"/>
  <c r="E25" i="3"/>
  <c r="E29" i="3"/>
  <c r="E33" i="3"/>
  <c r="E37" i="3"/>
  <c r="E41" i="3"/>
  <c r="E45" i="3"/>
  <c r="E89" i="3"/>
  <c r="E64" i="3"/>
  <c r="E50" i="3"/>
  <c r="E58" i="3"/>
  <c r="E68" i="3"/>
  <c r="E76" i="3"/>
  <c r="E84" i="3"/>
  <c r="E22" i="3"/>
  <c r="E26" i="3"/>
  <c r="E30" i="3"/>
  <c r="E34" i="3"/>
  <c r="E38" i="3"/>
  <c r="E42" i="3"/>
  <c r="E46" i="3"/>
  <c r="E53" i="3"/>
  <c r="E61" i="3"/>
  <c r="E71" i="3"/>
  <c r="E79" i="3"/>
  <c r="E87" i="3"/>
  <c r="E82" i="3"/>
  <c r="E95" i="3"/>
  <c r="F95" i="3"/>
  <c r="G95" i="3"/>
  <c r="K95" i="3"/>
  <c r="E47" i="3"/>
  <c r="E56" i="3"/>
  <c r="E117" i="3"/>
  <c r="F117" i="3"/>
  <c r="P117" i="3"/>
  <c r="S117" i="3" s="1"/>
  <c r="E114" i="3"/>
  <c r="F114" i="3"/>
  <c r="P114" i="3"/>
  <c r="S114" i="3" s="1"/>
  <c r="E106" i="3"/>
  <c r="E98" i="3"/>
  <c r="E111" i="3"/>
  <c r="F111" i="3"/>
  <c r="G111" i="3"/>
  <c r="K111" i="3"/>
  <c r="E103" i="3"/>
  <c r="E119" i="3"/>
  <c r="F119" i="3"/>
  <c r="G119" i="3"/>
  <c r="K119" i="3"/>
  <c r="E81" i="3"/>
  <c r="E73" i="3"/>
  <c r="E65" i="3"/>
  <c r="E55" i="3"/>
  <c r="E92" i="3"/>
  <c r="E108" i="3"/>
  <c r="E100" i="3"/>
  <c r="G118" i="3"/>
  <c r="K118" i="3"/>
  <c r="E116" i="3"/>
  <c r="F116" i="3"/>
  <c r="G116" i="3"/>
  <c r="K116" i="3"/>
  <c r="E78" i="3"/>
  <c r="E70" i="3"/>
  <c r="E60" i="3"/>
  <c r="E52" i="3"/>
  <c r="E91" i="3"/>
  <c r="G115" i="3"/>
  <c r="K115" i="3"/>
  <c r="E113" i="3"/>
  <c r="F113" i="3"/>
  <c r="P113" i="3"/>
  <c r="E105" i="3"/>
  <c r="E97" i="3"/>
  <c r="J22" i="9"/>
  <c r="E75" i="3"/>
  <c r="E67" i="3"/>
  <c r="E57" i="3"/>
  <c r="E49" i="3"/>
  <c r="E94" i="3"/>
  <c r="G112" i="3"/>
  <c r="K112" i="3"/>
  <c r="E110" i="3"/>
  <c r="E102" i="3"/>
  <c r="E118" i="3"/>
  <c r="F118" i="3"/>
  <c r="P118" i="3"/>
  <c r="S118" i="3" s="1"/>
  <c r="I22" i="9"/>
  <c r="E80" i="3"/>
  <c r="G74" i="3"/>
  <c r="K74" i="3"/>
  <c r="E72" i="3"/>
  <c r="G66" i="3"/>
  <c r="K66" i="3"/>
  <c r="E62" i="3"/>
  <c r="E54" i="3"/>
  <c r="G48" i="3"/>
  <c r="E115" i="3"/>
  <c r="F115" i="3"/>
  <c r="P115" i="3"/>
  <c r="S115" i="3" s="1"/>
  <c r="G109" i="3"/>
  <c r="K109" i="3"/>
  <c r="E107" i="3"/>
  <c r="G101" i="3"/>
  <c r="K101" i="3"/>
  <c r="E99" i="3"/>
  <c r="G117" i="3"/>
  <c r="K117" i="3"/>
  <c r="E77" i="3"/>
  <c r="E69" i="3"/>
  <c r="E59" i="3"/>
  <c r="E51" i="3"/>
  <c r="E93" i="3"/>
  <c r="G114" i="3"/>
  <c r="K114" i="3"/>
  <c r="E112" i="3"/>
  <c r="F112" i="3"/>
  <c r="P112" i="3"/>
  <c r="S112" i="3" s="1"/>
  <c r="E104" i="3"/>
  <c r="E96" i="3"/>
  <c r="F100" i="3"/>
  <c r="E76" i="5"/>
  <c r="E67" i="4"/>
  <c r="S116" i="3"/>
  <c r="K77" i="8"/>
  <c r="W77" i="8"/>
  <c r="W45" i="8"/>
  <c r="I45" i="8"/>
  <c r="K107" i="8"/>
  <c r="W107" i="8"/>
  <c r="W102" i="7"/>
  <c r="Y102" i="7"/>
  <c r="K102" i="7"/>
  <c r="W61" i="8"/>
  <c r="K61" i="8"/>
  <c r="Y84" i="7"/>
  <c r="W84" i="7"/>
  <c r="S84" i="7"/>
  <c r="U84" i="7"/>
  <c r="K84" i="7"/>
  <c r="W56" i="7"/>
  <c r="Y56" i="7"/>
  <c r="K56" i="7"/>
  <c r="Y79" i="7"/>
  <c r="K79" i="7"/>
  <c r="W79" i="7"/>
  <c r="K92" i="8"/>
  <c r="W92" i="8"/>
  <c r="S75" i="8"/>
  <c r="U75" i="8"/>
  <c r="Y91" i="7"/>
  <c r="W91" i="7"/>
  <c r="K91" i="7"/>
  <c r="G61" i="1"/>
  <c r="K61" i="1"/>
  <c r="F45" i="3"/>
  <c r="E26" i="5"/>
  <c r="E32" i="6"/>
  <c r="E22" i="4"/>
  <c r="K98" i="8"/>
  <c r="W98" i="8"/>
  <c r="F69" i="3"/>
  <c r="E41" i="4"/>
  <c r="E49" i="5"/>
  <c r="E55" i="6"/>
  <c r="F67" i="3"/>
  <c r="E47" i="5"/>
  <c r="E39" i="4"/>
  <c r="E53" i="6"/>
  <c r="F105" i="3"/>
  <c r="E81" i="5"/>
  <c r="F106" i="3"/>
  <c r="E82" i="5"/>
  <c r="F53" i="3"/>
  <c r="E34" i="5"/>
  <c r="E40" i="6"/>
  <c r="F84" i="3"/>
  <c r="E67" i="6"/>
  <c r="E61" i="5"/>
  <c r="E54" i="4"/>
  <c r="F41" i="3"/>
  <c r="E28" i="6"/>
  <c r="F63" i="3"/>
  <c r="E35" i="4"/>
  <c r="E49" i="6"/>
  <c r="E43" i="5"/>
  <c r="F88" i="3"/>
  <c r="E65" i="5"/>
  <c r="E71" i="6"/>
  <c r="E58" i="4"/>
  <c r="Y42" i="7"/>
  <c r="S42" i="7"/>
  <c r="U42" i="7"/>
  <c r="I42" i="7"/>
  <c r="W42" i="7"/>
  <c r="I47" i="8"/>
  <c r="W47" i="8"/>
  <c r="I32" i="8"/>
  <c r="W32" i="8"/>
  <c r="Y35" i="7"/>
  <c r="W35" i="7"/>
  <c r="I35" i="7"/>
  <c r="Y85" i="7"/>
  <c r="K85" i="7"/>
  <c r="S85" i="7"/>
  <c r="U85" i="7"/>
  <c r="W85" i="7"/>
  <c r="Y34" i="7"/>
  <c r="W34" i="7"/>
  <c r="I34" i="7"/>
  <c r="S77" i="8"/>
  <c r="U77" i="8"/>
  <c r="S45" i="8"/>
  <c r="U45" i="8"/>
  <c r="Y58" i="7"/>
  <c r="K58" i="7"/>
  <c r="W58" i="7"/>
  <c r="S107" i="8"/>
  <c r="U107" i="8"/>
  <c r="W90" i="7"/>
  <c r="Y90" i="7"/>
  <c r="K90" i="7"/>
  <c r="J30" i="8"/>
  <c r="J19" i="8"/>
  <c r="W30" i="8"/>
  <c r="W87" i="8"/>
  <c r="K87" i="8"/>
  <c r="S61" i="8"/>
  <c r="U61" i="8"/>
  <c r="Y100" i="7"/>
  <c r="W100" i="7"/>
  <c r="S100" i="7"/>
  <c r="U100" i="7"/>
  <c r="K100" i="7"/>
  <c r="S95" i="7"/>
  <c r="U95" i="7"/>
  <c r="Y75" i="7"/>
  <c r="W75" i="7"/>
  <c r="K75" i="7"/>
  <c r="S25" i="7"/>
  <c r="U25" i="7"/>
  <c r="S74" i="3"/>
  <c r="S92" i="8"/>
  <c r="U92" i="8"/>
  <c r="S91" i="7"/>
  <c r="U91" i="7"/>
  <c r="G317" i="2"/>
  <c r="G325" i="2"/>
  <c r="G181" i="2"/>
  <c r="G271" i="2"/>
  <c r="G207" i="2"/>
  <c r="G165" i="2"/>
  <c r="F26" i="3"/>
  <c r="E15" i="6"/>
  <c r="F72" i="3"/>
  <c r="E58" i="6"/>
  <c r="E52" i="5"/>
  <c r="E44" i="4"/>
  <c r="F65" i="3"/>
  <c r="E37" i="4"/>
  <c r="E51" i="6"/>
  <c r="E45" i="5"/>
  <c r="F61" i="3"/>
  <c r="E33" i="4"/>
  <c r="E41" i="5"/>
  <c r="E47" i="6"/>
  <c r="F80" i="3"/>
  <c r="E64" i="6"/>
  <c r="F110" i="3"/>
  <c r="E85" i="5"/>
  <c r="F70" i="3"/>
  <c r="E50" i="5"/>
  <c r="E56" i="6"/>
  <c r="E42" i="4"/>
  <c r="F108" i="3"/>
  <c r="E84" i="5"/>
  <c r="F73" i="3"/>
  <c r="E45" i="4"/>
  <c r="E59" i="6"/>
  <c r="E53" i="5"/>
  <c r="F46" i="3"/>
  <c r="E23" i="4"/>
  <c r="E33" i="6"/>
  <c r="E27" i="5"/>
  <c r="F76" i="3"/>
  <c r="E86" i="5"/>
  <c r="E87" i="5"/>
  <c r="E48" i="4"/>
  <c r="E61" i="6"/>
  <c r="F37" i="3"/>
  <c r="E20" i="5"/>
  <c r="E25" i="6"/>
  <c r="E16" i="4"/>
  <c r="F83" i="3"/>
  <c r="E60" i="5"/>
  <c r="E53" i="4"/>
  <c r="F85" i="3"/>
  <c r="E62" i="5"/>
  <c r="E55" i="4"/>
  <c r="E68" i="6"/>
  <c r="S29" i="8"/>
  <c r="U29" i="8"/>
  <c r="W21" i="8"/>
  <c r="H21" i="8"/>
  <c r="Y50" i="7"/>
  <c r="W50" i="7"/>
  <c r="I50" i="7"/>
  <c r="S21" i="8"/>
  <c r="U21" i="8"/>
  <c r="K85" i="8"/>
  <c r="W85" i="8"/>
  <c r="S98" i="8"/>
  <c r="U98" i="8"/>
  <c r="H24" i="8"/>
  <c r="W24" i="8"/>
  <c r="W86" i="7"/>
  <c r="K86" i="7"/>
  <c r="Y86" i="7"/>
  <c r="H26" i="8"/>
  <c r="W26" i="8"/>
  <c r="Y27" i="7"/>
  <c r="W27" i="7"/>
  <c r="H27" i="7"/>
  <c r="Y95" i="7"/>
  <c r="K95" i="7"/>
  <c r="W95" i="7"/>
  <c r="S82" i="7"/>
  <c r="U82" i="7"/>
  <c r="S34" i="7"/>
  <c r="U34" i="7"/>
  <c r="G157" i="2"/>
  <c r="G159" i="2"/>
  <c r="G247" i="2"/>
  <c r="G183" i="2"/>
  <c r="G261" i="2"/>
  <c r="H126" i="2"/>
  <c r="G126" i="2"/>
  <c r="F59" i="3"/>
  <c r="E39" i="5"/>
  <c r="E31" i="4"/>
  <c r="E45" i="6"/>
  <c r="F71" i="3"/>
  <c r="E43" i="4"/>
  <c r="E57" i="6"/>
  <c r="E51" i="5"/>
  <c r="F103" i="3"/>
  <c r="E79" i="5"/>
  <c r="E70" i="4"/>
  <c r="F24" i="3"/>
  <c r="E13" i="6"/>
  <c r="F42" i="3"/>
  <c r="E23" i="5"/>
  <c r="E19" i="4"/>
  <c r="E29" i="6"/>
  <c r="Y38" i="7"/>
  <c r="W38" i="7"/>
  <c r="I38" i="7"/>
  <c r="W29" i="8"/>
  <c r="I29" i="8"/>
  <c r="W47" i="7"/>
  <c r="Y47" i="7"/>
  <c r="I47" i="7"/>
  <c r="Y103" i="7"/>
  <c r="W103" i="7"/>
  <c r="K103" i="7"/>
  <c r="W103" i="8"/>
  <c r="K103" i="8"/>
  <c r="I37" i="8"/>
  <c r="W37" i="8"/>
  <c r="K55" i="8"/>
  <c r="W55" i="8"/>
  <c r="Y94" i="7"/>
  <c r="K94" i="7"/>
  <c r="W94" i="7"/>
  <c r="K65" i="8"/>
  <c r="W65" i="8"/>
  <c r="S34" i="8"/>
  <c r="U34" i="8"/>
  <c r="W82" i="7"/>
  <c r="Y82" i="7"/>
  <c r="K82" i="7"/>
  <c r="Y25" i="7"/>
  <c r="W25" i="7"/>
  <c r="H25" i="7"/>
  <c r="W53" i="8"/>
  <c r="K53" i="8"/>
  <c r="K69" i="8"/>
  <c r="W69" i="8"/>
  <c r="S56" i="7"/>
  <c r="U56" i="7"/>
  <c r="H121" i="2"/>
  <c r="G121" i="2"/>
  <c r="F57" i="3"/>
  <c r="E30" i="4"/>
  <c r="E44" i="6"/>
  <c r="E37" i="5"/>
  <c r="F98" i="3"/>
  <c r="E74" i="5"/>
  <c r="E65" i="4"/>
  <c r="F102" i="3"/>
  <c r="E78" i="5"/>
  <c r="E69" i="4"/>
  <c r="I48" i="3"/>
  <c r="F75" i="3"/>
  <c r="E55" i="5"/>
  <c r="E47" i="4"/>
  <c r="P95" i="3"/>
  <c r="S95" i="3" s="1"/>
  <c r="F44" i="3"/>
  <c r="E21" i="4"/>
  <c r="E25" i="5"/>
  <c r="E31" i="6"/>
  <c r="F94" i="3"/>
  <c r="E71" i="5"/>
  <c r="E77" i="4"/>
  <c r="F78" i="3"/>
  <c r="E57" i="5"/>
  <c r="E50" i="4"/>
  <c r="F81" i="3"/>
  <c r="E58" i="5"/>
  <c r="E51" i="4"/>
  <c r="E65" i="6"/>
  <c r="F58" i="3"/>
  <c r="E38" i="5"/>
  <c r="F29" i="3"/>
  <c r="E11" i="4"/>
  <c r="E12" i="5"/>
  <c r="F31" i="3"/>
  <c r="E14" i="5"/>
  <c r="E19" i="6"/>
  <c r="W34" i="8"/>
  <c r="I34" i="8"/>
  <c r="W79" i="8"/>
  <c r="K79" i="8"/>
  <c r="S103" i="8"/>
  <c r="U103" i="8"/>
  <c r="S37" i="8"/>
  <c r="U37" i="8"/>
  <c r="S55" i="8"/>
  <c r="U55" i="8"/>
  <c r="S65" i="8"/>
  <c r="U65" i="8"/>
  <c r="I35" i="8"/>
  <c r="W35" i="8"/>
  <c r="K57" i="8"/>
  <c r="W57" i="8"/>
  <c r="Y109" i="7"/>
  <c r="W109" i="7"/>
  <c r="K109" i="7"/>
  <c r="S109" i="7"/>
  <c r="U109" i="7"/>
  <c r="S53" i="8"/>
  <c r="U53" i="8"/>
  <c r="K81" i="8"/>
  <c r="W81" i="8"/>
  <c r="W98" i="7"/>
  <c r="Y98" i="7"/>
  <c r="K98" i="7"/>
  <c r="S102" i="7"/>
  <c r="U102" i="7"/>
  <c r="G44" i="1"/>
  <c r="J44" i="1"/>
  <c r="F89" i="3"/>
  <c r="E66" i="5"/>
  <c r="E59" i="4"/>
  <c r="E72" i="6"/>
  <c r="F104" i="3"/>
  <c r="E80" i="5"/>
  <c r="F82" i="3"/>
  <c r="E66" i="6"/>
  <c r="E52" i="4"/>
  <c r="E59" i="5"/>
  <c r="G113" i="3"/>
  <c r="K113" i="3"/>
  <c r="F68" i="3"/>
  <c r="E48" i="5"/>
  <c r="E54" i="6"/>
  <c r="E40" i="4"/>
  <c r="F90" i="3"/>
  <c r="E73" i="6"/>
  <c r="E60" i="4"/>
  <c r="E67" i="5"/>
  <c r="F54" i="3"/>
  <c r="E41" i="6"/>
  <c r="F92" i="3"/>
  <c r="E69" i="5"/>
  <c r="E62" i="4"/>
  <c r="F38" i="3"/>
  <c r="E26" i="6"/>
  <c r="E17" i="4"/>
  <c r="E21" i="5"/>
  <c r="F51" i="3"/>
  <c r="E32" i="5"/>
  <c r="E38" i="6"/>
  <c r="E28" i="4"/>
  <c r="F49" i="3"/>
  <c r="E30" i="5"/>
  <c r="E26" i="4"/>
  <c r="E36" i="6"/>
  <c r="F91" i="3"/>
  <c r="E68" i="5"/>
  <c r="E61" i="4"/>
  <c r="F56" i="3"/>
  <c r="E29" i="4"/>
  <c r="E43" i="6"/>
  <c r="E36" i="5"/>
  <c r="F87" i="3"/>
  <c r="E64" i="5"/>
  <c r="E57" i="4"/>
  <c r="E70" i="6"/>
  <c r="F34" i="3"/>
  <c r="E22" i="6"/>
  <c r="E14" i="4"/>
  <c r="E17" i="5"/>
  <c r="F50" i="3"/>
  <c r="E31" i="5"/>
  <c r="E27" i="4"/>
  <c r="E37" i="6"/>
  <c r="F25" i="3"/>
  <c r="E14" i="6"/>
  <c r="F36" i="3"/>
  <c r="E24" i="6"/>
  <c r="E15" i="4"/>
  <c r="E19" i="5"/>
  <c r="W38" i="8"/>
  <c r="I38" i="8"/>
  <c r="S79" i="8"/>
  <c r="U79" i="8"/>
  <c r="K72" i="8"/>
  <c r="W72" i="8"/>
  <c r="K78" i="7"/>
  <c r="W78" i="7"/>
  <c r="Y78" i="7"/>
  <c r="K59" i="8"/>
  <c r="W59" i="8"/>
  <c r="K89" i="8"/>
  <c r="W89" i="8"/>
  <c r="W49" i="8"/>
  <c r="I49" i="8"/>
  <c r="W66" i="7"/>
  <c r="Y66" i="7"/>
  <c r="K66" i="7"/>
  <c r="W106" i="7"/>
  <c r="Y106" i="7"/>
  <c r="K106" i="7"/>
  <c r="S35" i="8"/>
  <c r="U35" i="8"/>
  <c r="S57" i="8"/>
  <c r="U57" i="8"/>
  <c r="S35" i="7"/>
  <c r="U35" i="7"/>
  <c r="I43" i="8"/>
  <c r="W43" i="8"/>
  <c r="Y107" i="7"/>
  <c r="W107" i="7"/>
  <c r="K107" i="7"/>
  <c r="S81" i="8"/>
  <c r="U81" i="8"/>
  <c r="S66" i="3"/>
  <c r="Y46" i="7"/>
  <c r="W46" i="7"/>
  <c r="I46" i="7"/>
  <c r="S86" i="7"/>
  <c r="U86" i="7"/>
  <c r="G293" i="2"/>
  <c r="G245" i="2"/>
  <c r="G139" i="2"/>
  <c r="G239" i="2"/>
  <c r="F28" i="3"/>
  <c r="E17" i="6"/>
  <c r="F107" i="3"/>
  <c r="E83" i="5"/>
  <c r="F60" i="3"/>
  <c r="E40" i="5"/>
  <c r="E46" i="6"/>
  <c r="E32" i="4"/>
  <c r="F22" i="3"/>
  <c r="E11" i="5"/>
  <c r="F77" i="3"/>
  <c r="E56" i="5"/>
  <c r="E49" i="4"/>
  <c r="E62" i="6"/>
  <c r="F33" i="3"/>
  <c r="E16" i="5"/>
  <c r="E13" i="4"/>
  <c r="E21" i="6"/>
  <c r="F93" i="3"/>
  <c r="E70" i="5"/>
  <c r="E76" i="4"/>
  <c r="F96" i="3"/>
  <c r="E72" i="5"/>
  <c r="E63" i="4"/>
  <c r="F99" i="3"/>
  <c r="E66" i="4"/>
  <c r="E75" i="5"/>
  <c r="F62" i="3"/>
  <c r="E42" i="5"/>
  <c r="E48" i="6"/>
  <c r="E34" i="4"/>
  <c r="F52" i="3"/>
  <c r="E39" i="6"/>
  <c r="E33" i="5"/>
  <c r="F55" i="3"/>
  <c r="E42" i="6"/>
  <c r="E35" i="5"/>
  <c r="F47" i="3"/>
  <c r="E34" i="6"/>
  <c r="E28" i="5"/>
  <c r="E24" i="4"/>
  <c r="F79" i="3"/>
  <c r="E63" i="6"/>
  <c r="F30" i="3"/>
  <c r="E18" i="6"/>
  <c r="E13" i="5"/>
  <c r="F64" i="3"/>
  <c r="E50" i="6"/>
  <c r="E44" i="5"/>
  <c r="E36" i="4"/>
  <c r="F21" i="3"/>
  <c r="E11" i="6"/>
  <c r="F32" i="3"/>
  <c r="E15" i="5"/>
  <c r="E20" i="6"/>
  <c r="E12" i="4"/>
  <c r="K67" i="8"/>
  <c r="W67" i="8"/>
  <c r="I51" i="8"/>
  <c r="W51" i="8"/>
  <c r="W28" i="8"/>
  <c r="H28" i="8"/>
  <c r="W41" i="8"/>
  <c r="I41" i="8"/>
  <c r="W48" i="7"/>
  <c r="Y48" i="7"/>
  <c r="I48" i="7"/>
  <c r="Y93" i="7"/>
  <c r="W93" i="7"/>
  <c r="K93" i="7"/>
  <c r="S93" i="7"/>
  <c r="U93" i="7"/>
  <c r="K105" i="8"/>
  <c r="W105" i="8"/>
  <c r="S38" i="7"/>
  <c r="U38" i="7"/>
  <c r="Y62" i="7"/>
  <c r="W62" i="7"/>
  <c r="K62" i="7"/>
  <c r="S32" i="7"/>
  <c r="U32" i="7"/>
  <c r="W23" i="7"/>
  <c r="H23" i="7"/>
  <c r="H19" i="7"/>
  <c r="Y23" i="7"/>
  <c r="S94" i="7"/>
  <c r="U94" i="7"/>
  <c r="G52" i="1"/>
  <c r="G279" i="2"/>
  <c r="G215" i="2"/>
  <c r="G197" i="2"/>
  <c r="G167" i="2"/>
  <c r="G21" i="1"/>
  <c r="H21" i="1"/>
  <c r="F97" i="3"/>
  <c r="E64" i="4"/>
  <c r="E73" i="5"/>
  <c r="F86" i="3"/>
  <c r="E63" i="5"/>
  <c r="E56" i="4"/>
  <c r="E69" i="6"/>
  <c r="K109" i="8"/>
  <c r="W109" i="8"/>
  <c r="W70" i="7"/>
  <c r="Y70" i="7"/>
  <c r="K70" i="7"/>
  <c r="Y101" i="7"/>
  <c r="K101" i="7"/>
  <c r="S101" i="7"/>
  <c r="U101" i="7"/>
  <c r="W101" i="7"/>
  <c r="Y36" i="7"/>
  <c r="S36" i="7"/>
  <c r="U36" i="7"/>
  <c r="I36" i="7"/>
  <c r="W36" i="7"/>
  <c r="I39" i="8"/>
  <c r="W39" i="8"/>
  <c r="Y72" i="7"/>
  <c r="W72" i="7"/>
  <c r="K72" i="7"/>
  <c r="Y29" i="7"/>
  <c r="W29" i="7"/>
  <c r="I29" i="7"/>
  <c r="I19" i="7"/>
  <c r="Y32" i="7"/>
  <c r="I32" i="7"/>
  <c r="W32" i="7"/>
  <c r="K75" i="8"/>
  <c r="W75" i="8"/>
  <c r="S103" i="7"/>
  <c r="U103" i="7"/>
  <c r="G191" i="2"/>
  <c r="I48" i="1"/>
  <c r="G79" i="3"/>
  <c r="K79" i="3"/>
  <c r="P79" i="3"/>
  <c r="S79" i="3" s="1"/>
  <c r="P49" i="3"/>
  <c r="G49" i="3"/>
  <c r="P38" i="3"/>
  <c r="G38" i="3"/>
  <c r="I38" i="3"/>
  <c r="G89" i="3"/>
  <c r="K89" i="3"/>
  <c r="P89" i="3"/>
  <c r="S89" i="3" s="1"/>
  <c r="G58" i="3"/>
  <c r="K58" i="3"/>
  <c r="P58" i="3"/>
  <c r="S58" i="3" s="1"/>
  <c r="G85" i="3"/>
  <c r="K85" i="3"/>
  <c r="P85" i="3"/>
  <c r="S85" i="3" s="1"/>
  <c r="P46" i="3"/>
  <c r="G46" i="3"/>
  <c r="I46" i="3"/>
  <c r="S113" i="3"/>
  <c r="P99" i="3"/>
  <c r="S99" i="3" s="1"/>
  <c r="G99" i="3"/>
  <c r="K99" i="3"/>
  <c r="P22" i="3"/>
  <c r="G22" i="3"/>
  <c r="H22" i="3"/>
  <c r="G28" i="3"/>
  <c r="H28" i="3"/>
  <c r="P28" i="3"/>
  <c r="G25" i="3"/>
  <c r="H25" i="3"/>
  <c r="P25" i="3"/>
  <c r="G34" i="3"/>
  <c r="I34" i="3"/>
  <c r="P34" i="3"/>
  <c r="P56" i="3"/>
  <c r="S56" i="3" s="1"/>
  <c r="G56" i="3"/>
  <c r="K56" i="3"/>
  <c r="G90" i="3"/>
  <c r="K90" i="3"/>
  <c r="P90" i="3"/>
  <c r="P98" i="3"/>
  <c r="S98" i="3" s="1"/>
  <c r="G98" i="3"/>
  <c r="K98" i="3"/>
  <c r="R63" i="3"/>
  <c r="P63" i="3"/>
  <c r="P97" i="3"/>
  <c r="G97" i="3"/>
  <c r="K97" i="3"/>
  <c r="G52" i="3"/>
  <c r="K52" i="3"/>
  <c r="P52" i="3"/>
  <c r="S52" i="3" s="1"/>
  <c r="P82" i="3"/>
  <c r="S82" i="3" s="1"/>
  <c r="G82" i="3"/>
  <c r="K82" i="3"/>
  <c r="G94" i="3"/>
  <c r="K94" i="3"/>
  <c r="P94" i="3"/>
  <c r="S94" i="3" s="1"/>
  <c r="P75" i="3"/>
  <c r="S75" i="3" s="1"/>
  <c r="G75" i="3"/>
  <c r="K75" i="3"/>
  <c r="G103" i="3"/>
  <c r="K103" i="3"/>
  <c r="P103" i="3"/>
  <c r="S103" i="3" s="1"/>
  <c r="P59" i="3"/>
  <c r="S59" i="3" s="1"/>
  <c r="G59" i="3"/>
  <c r="K59" i="3"/>
  <c r="H19" i="8"/>
  <c r="G70" i="3"/>
  <c r="K70" i="3"/>
  <c r="P70" i="3"/>
  <c r="S70" i="3" s="1"/>
  <c r="P61" i="3"/>
  <c r="S61" i="3" s="1"/>
  <c r="G61" i="3"/>
  <c r="K61" i="3"/>
  <c r="P72" i="3"/>
  <c r="S72" i="3" s="1"/>
  <c r="G72" i="3"/>
  <c r="K72" i="3"/>
  <c r="P53" i="3"/>
  <c r="G53" i="3"/>
  <c r="K53" i="3"/>
  <c r="P67" i="3"/>
  <c r="S67" i="3" s="1"/>
  <c r="G67" i="3"/>
  <c r="K67" i="3"/>
  <c r="R64" i="3"/>
  <c r="P64" i="3"/>
  <c r="G33" i="3"/>
  <c r="I33" i="3"/>
  <c r="P33" i="3"/>
  <c r="D16" i="3"/>
  <c r="D19" i="3" s="1"/>
  <c r="P92" i="3"/>
  <c r="S92" i="3" s="1"/>
  <c r="G92" i="3"/>
  <c r="K92" i="3"/>
  <c r="G31" i="3"/>
  <c r="J31" i="3"/>
  <c r="P31" i="3"/>
  <c r="G83" i="3"/>
  <c r="K83" i="3"/>
  <c r="P83" i="3"/>
  <c r="S83" i="3" s="1"/>
  <c r="G41" i="3"/>
  <c r="I41" i="3"/>
  <c r="P41" i="3"/>
  <c r="P47" i="3"/>
  <c r="G47" i="3"/>
  <c r="I47" i="3"/>
  <c r="P96" i="3"/>
  <c r="S96" i="3" s="1"/>
  <c r="G96" i="3"/>
  <c r="K96" i="3"/>
  <c r="P91" i="3"/>
  <c r="S91" i="3" s="1"/>
  <c r="G91" i="3"/>
  <c r="K91" i="3"/>
  <c r="P51" i="3"/>
  <c r="G51" i="3"/>
  <c r="I51" i="3"/>
  <c r="P104" i="3"/>
  <c r="S104" i="3" s="1"/>
  <c r="G104" i="3"/>
  <c r="K104" i="3"/>
  <c r="G81" i="3"/>
  <c r="K81" i="3"/>
  <c r="P81" i="3"/>
  <c r="S81" i="3" s="1"/>
  <c r="G76" i="3"/>
  <c r="K76" i="3"/>
  <c r="P76" i="3"/>
  <c r="S76" i="3" s="1"/>
  <c r="G73" i="3"/>
  <c r="K73" i="3"/>
  <c r="P73" i="3"/>
  <c r="S73" i="3" s="1"/>
  <c r="P110" i="3"/>
  <c r="G110" i="3"/>
  <c r="K110" i="3"/>
  <c r="G26" i="3"/>
  <c r="H26" i="3"/>
  <c r="P26" i="3"/>
  <c r="P106" i="3"/>
  <c r="S106" i="3" s="1"/>
  <c r="G106" i="3"/>
  <c r="K106" i="3"/>
  <c r="P45" i="3"/>
  <c r="G45" i="3"/>
  <c r="I45" i="3"/>
  <c r="N52" i="1"/>
  <c r="G32" i="3"/>
  <c r="I32" i="3"/>
  <c r="P32" i="3"/>
  <c r="G60" i="3"/>
  <c r="K60" i="3"/>
  <c r="P60" i="3"/>
  <c r="S60" i="3" s="1"/>
  <c r="G50" i="3"/>
  <c r="I50" i="3"/>
  <c r="P50" i="3"/>
  <c r="G87" i="3"/>
  <c r="K87" i="3"/>
  <c r="P87" i="3"/>
  <c r="S87" i="3" s="1"/>
  <c r="P54" i="3"/>
  <c r="S54" i="3" s="1"/>
  <c r="G54" i="3"/>
  <c r="K54" i="3"/>
  <c r="G68" i="3"/>
  <c r="K68" i="3"/>
  <c r="P68" i="3"/>
  <c r="S68" i="3" s="1"/>
  <c r="P57" i="3"/>
  <c r="S57" i="3" s="1"/>
  <c r="G57" i="3"/>
  <c r="K57" i="3"/>
  <c r="I19" i="8"/>
  <c r="G42" i="3"/>
  <c r="I42" i="3"/>
  <c r="P42" i="3"/>
  <c r="G88" i="3"/>
  <c r="K88" i="3"/>
  <c r="P88" i="3"/>
  <c r="S88" i="3" s="1"/>
  <c r="G30" i="3"/>
  <c r="J30" i="3"/>
  <c r="P30" i="3"/>
  <c r="P62" i="3"/>
  <c r="S62" i="3" s="1"/>
  <c r="G62" i="3"/>
  <c r="K62" i="3"/>
  <c r="P29" i="3"/>
  <c r="G29" i="3"/>
  <c r="I29" i="3"/>
  <c r="G44" i="3"/>
  <c r="I44" i="3"/>
  <c r="P44" i="3"/>
  <c r="P102" i="3"/>
  <c r="S102" i="3" s="1"/>
  <c r="G102" i="3"/>
  <c r="K102" i="3"/>
  <c r="P71" i="3"/>
  <c r="S71" i="3" s="1"/>
  <c r="G71" i="3"/>
  <c r="K71" i="3"/>
  <c r="P108" i="3"/>
  <c r="S108" i="3" s="1"/>
  <c r="G108" i="3"/>
  <c r="K108" i="3"/>
  <c r="P80" i="3"/>
  <c r="S80" i="3" s="1"/>
  <c r="G80" i="3"/>
  <c r="K80" i="3"/>
  <c r="G65" i="3"/>
  <c r="K65" i="3"/>
  <c r="P65" i="3"/>
  <c r="S65" i="3" s="1"/>
  <c r="P105" i="3"/>
  <c r="S105" i="3" s="1"/>
  <c r="G105" i="3"/>
  <c r="K105" i="3"/>
  <c r="P69" i="3"/>
  <c r="S69" i="3" s="1"/>
  <c r="G69" i="3"/>
  <c r="K69" i="3"/>
  <c r="G86" i="3"/>
  <c r="K86" i="3"/>
  <c r="P86" i="3"/>
  <c r="S86" i="3" s="1"/>
  <c r="P21" i="3"/>
  <c r="G21" i="3"/>
  <c r="H21" i="3"/>
  <c r="G55" i="3"/>
  <c r="K55" i="3"/>
  <c r="P55" i="3"/>
  <c r="S55" i="3" s="1"/>
  <c r="G93" i="3"/>
  <c r="K93" i="3"/>
  <c r="P93" i="3"/>
  <c r="S93" i="3" s="1"/>
  <c r="P77" i="3"/>
  <c r="S77" i="3" s="1"/>
  <c r="G77" i="3"/>
  <c r="K77" i="3"/>
  <c r="P107" i="3"/>
  <c r="S107" i="3" s="1"/>
  <c r="G107" i="3"/>
  <c r="K107" i="3"/>
  <c r="G36" i="3"/>
  <c r="I36" i="3"/>
  <c r="P36" i="3"/>
  <c r="G78" i="3"/>
  <c r="K78" i="3"/>
  <c r="P78" i="3"/>
  <c r="S78" i="3" s="1"/>
  <c r="G24" i="3"/>
  <c r="H24" i="3"/>
  <c r="P24" i="3"/>
  <c r="P37" i="3"/>
  <c r="G37" i="3"/>
  <c r="I37" i="3"/>
  <c r="G84" i="3"/>
  <c r="K84" i="3"/>
  <c r="P84" i="3"/>
  <c r="S84" i="3" s="1"/>
  <c r="P100" i="3"/>
  <c r="S100" i="3" s="1"/>
  <c r="G100" i="3"/>
  <c r="K100" i="3"/>
  <c r="I49" i="3"/>
  <c r="S97" i="3"/>
  <c r="S110" i="3"/>
  <c r="S53" i="3"/>
  <c r="S90" i="3"/>
  <c r="F22" i="2"/>
  <c r="G22" i="2" s="1"/>
  <c r="G30" i="2"/>
  <c r="P47" i="1"/>
  <c r="R47" i="1" s="1"/>
  <c r="P55" i="1"/>
  <c r="R55" i="1" s="1"/>
  <c r="P51" i="1"/>
  <c r="R51" i="1" s="1"/>
  <c r="I47" i="2"/>
  <c r="J47" i="2" s="1"/>
  <c r="F47" i="2"/>
  <c r="H47" i="2" s="1"/>
  <c r="I22" i="2"/>
  <c r="J22" i="2" s="1"/>
  <c r="V118" i="7"/>
  <c r="P118" i="7"/>
  <c r="G118" i="7"/>
  <c r="X118" i="7"/>
  <c r="S112" i="7"/>
  <c r="U112" i="7"/>
  <c r="K112" i="7"/>
  <c r="W112" i="7"/>
  <c r="Y112" i="7"/>
  <c r="P117" i="7"/>
  <c r="S117" i="7"/>
  <c r="U117" i="7"/>
  <c r="G117" i="7"/>
  <c r="V117" i="7"/>
  <c r="X117" i="7"/>
  <c r="V113" i="7"/>
  <c r="G113" i="7"/>
  <c r="X113" i="7"/>
  <c r="P113" i="7"/>
  <c r="X111" i="7"/>
  <c r="P111" i="7"/>
  <c r="V111" i="7"/>
  <c r="G111" i="7"/>
  <c r="W116" i="7"/>
  <c r="K116" i="7"/>
  <c r="Y116" i="7"/>
  <c r="V110" i="7"/>
  <c r="G110" i="7"/>
  <c r="X110" i="7"/>
  <c r="P110" i="7"/>
  <c r="X114" i="7"/>
  <c r="G114" i="7"/>
  <c r="V114" i="7"/>
  <c r="P116" i="7"/>
  <c r="S116" i="7"/>
  <c r="U116" i="7"/>
  <c r="X116" i="7"/>
  <c r="V118" i="8"/>
  <c r="G118" i="8"/>
  <c r="P118" i="8"/>
  <c r="P117" i="8"/>
  <c r="S117" i="8"/>
  <c r="U117" i="8"/>
  <c r="V117" i="8"/>
  <c r="G117" i="8"/>
  <c r="V115" i="8"/>
  <c r="G115" i="8"/>
  <c r="P115" i="8"/>
  <c r="S115" i="8"/>
  <c r="U115" i="8"/>
  <c r="V113" i="8"/>
  <c r="G113" i="8"/>
  <c r="P113" i="8"/>
  <c r="S113" i="8"/>
  <c r="U113" i="8"/>
  <c r="W112" i="8"/>
  <c r="K112" i="8"/>
  <c r="V110" i="8"/>
  <c r="G110" i="8"/>
  <c r="P110" i="8"/>
  <c r="G114" i="8"/>
  <c r="S114" i="8"/>
  <c r="U114" i="8"/>
  <c r="P112" i="8"/>
  <c r="S112" i="8"/>
  <c r="U112" i="8"/>
  <c r="G24" i="2"/>
  <c r="F13" i="9"/>
  <c r="K13" i="9"/>
  <c r="H13" i="9"/>
  <c r="G13" i="9"/>
  <c r="H36" i="2"/>
  <c r="I30" i="2"/>
  <c r="J30" i="2" s="1"/>
  <c r="I38" i="2"/>
  <c r="J38" i="2" s="1"/>
  <c r="I21" i="9"/>
  <c r="Y114" i="7"/>
  <c r="W114" i="7"/>
  <c r="K114" i="7"/>
  <c r="W113" i="7"/>
  <c r="K113" i="7"/>
  <c r="Y113" i="7"/>
  <c r="K111" i="7"/>
  <c r="Y111" i="7"/>
  <c r="W111" i="7"/>
  <c r="S114" i="7"/>
  <c r="U114" i="7"/>
  <c r="S110" i="7"/>
  <c r="U110" i="7"/>
  <c r="S111" i="7"/>
  <c r="U111" i="7"/>
  <c r="K117" i="7"/>
  <c r="W117" i="7"/>
  <c r="Y117" i="7"/>
  <c r="W110" i="7"/>
  <c r="K110" i="7"/>
  <c r="Y110" i="7"/>
  <c r="W118" i="7"/>
  <c r="K118" i="7"/>
  <c r="Y118" i="7"/>
  <c r="S113" i="7"/>
  <c r="U113" i="7"/>
  <c r="S118" i="7"/>
  <c r="U118" i="7"/>
  <c r="W110" i="8"/>
  <c r="K110" i="8"/>
  <c r="W115" i="8"/>
  <c r="K115" i="8"/>
  <c r="K117" i="8"/>
  <c r="W117" i="8"/>
  <c r="W114" i="8"/>
  <c r="K114" i="8"/>
  <c r="W113" i="8"/>
  <c r="K113" i="8"/>
  <c r="S118" i="8"/>
  <c r="U118" i="8"/>
  <c r="S110" i="8"/>
  <c r="U110" i="8"/>
  <c r="W118" i="8"/>
  <c r="K118" i="8"/>
  <c r="F18" i="2"/>
  <c r="D18" i="2"/>
  <c r="G18" i="9"/>
  <c r="C12" i="1"/>
  <c r="E18" i="2"/>
  <c r="C11" i="1"/>
  <c r="F18" i="9"/>
  <c r="G50" i="2" l="1"/>
  <c r="H50" i="2"/>
  <c r="G35" i="2"/>
  <c r="I43" i="2"/>
  <c r="J43" i="2" s="1"/>
  <c r="I50" i="2"/>
  <c r="J50" i="2" s="1"/>
  <c r="I35" i="2"/>
  <c r="J35" i="2" s="1"/>
  <c r="G28" i="2"/>
  <c r="H28" i="2"/>
  <c r="I28" i="2"/>
  <c r="J28" i="2" s="1"/>
  <c r="H42" i="2"/>
  <c r="G42" i="2"/>
  <c r="P44" i="1"/>
  <c r="R44" i="1" s="1"/>
  <c r="P59" i="1"/>
  <c r="R59" i="1" s="1"/>
  <c r="P68" i="1"/>
  <c r="R68" i="1" s="1"/>
  <c r="H22" i="2"/>
  <c r="P64" i="1"/>
  <c r="R64" i="1" s="1"/>
  <c r="P60" i="1"/>
  <c r="R60" i="1" s="1"/>
  <c r="D15" i="1"/>
  <c r="C19" i="1" s="1"/>
  <c r="P53" i="1"/>
  <c r="R53" i="1" s="1"/>
  <c r="P50" i="1"/>
  <c r="R50" i="1" s="1"/>
  <c r="P57" i="1"/>
  <c r="R57" i="1" s="1"/>
  <c r="P52" i="1"/>
  <c r="R52" i="1" s="1"/>
  <c r="P67" i="1"/>
  <c r="R67" i="1" s="1"/>
  <c r="I31" i="2"/>
  <c r="J31" i="2" s="1"/>
  <c r="I23" i="2"/>
  <c r="J23" i="2" s="1"/>
  <c r="P62" i="1"/>
  <c r="R62" i="1" s="1"/>
  <c r="P58" i="1"/>
  <c r="R58" i="1" s="1"/>
  <c r="P65" i="1"/>
  <c r="R65" i="1" s="1"/>
  <c r="P54" i="1"/>
  <c r="R54" i="1" s="1"/>
  <c r="P66" i="1"/>
  <c r="R66" i="1" s="1"/>
  <c r="P48" i="1"/>
  <c r="R48" i="1" s="1"/>
  <c r="P45" i="1"/>
  <c r="R45" i="1" s="1"/>
  <c r="P49" i="1"/>
  <c r="R49" i="1" s="1"/>
  <c r="P69" i="1"/>
  <c r="R69" i="1" s="1"/>
  <c r="D16" i="1"/>
  <c r="D19" i="1" s="1"/>
  <c r="H49" i="2"/>
  <c r="P56" i="1"/>
  <c r="R56" i="1" s="1"/>
  <c r="P63" i="1"/>
  <c r="R63" i="1" s="1"/>
  <c r="P61" i="1"/>
  <c r="R61" i="1" s="1"/>
  <c r="AA54" i="8"/>
  <c r="AB54" i="8"/>
  <c r="AC54" i="8"/>
  <c r="Z55" i="8"/>
  <c r="AA53" i="8"/>
  <c r="V125" i="8"/>
  <c r="G125" i="8"/>
  <c r="P125" i="8"/>
  <c r="S125" i="8" s="1"/>
  <c r="U125" i="8" s="1"/>
  <c r="W122" i="8"/>
  <c r="K122" i="8"/>
  <c r="V124" i="8"/>
  <c r="G124" i="8"/>
  <c r="P124" i="8"/>
  <c r="S124" i="8" s="1"/>
  <c r="U124" i="8" s="1"/>
  <c r="W121" i="8"/>
  <c r="K121" i="8"/>
  <c r="V119" i="8"/>
  <c r="G119" i="8"/>
  <c r="P119" i="8"/>
  <c r="D15" i="8"/>
  <c r="C19" i="8" s="1"/>
  <c r="V123" i="8"/>
  <c r="G123" i="8"/>
  <c r="P122" i="8"/>
  <c r="S122" i="8" s="1"/>
  <c r="U122" i="8" s="1"/>
  <c r="K120" i="8"/>
  <c r="P121" i="8"/>
  <c r="S121" i="8" s="1"/>
  <c r="U121" i="8" s="1"/>
  <c r="W124" i="7"/>
  <c r="K124" i="7"/>
  <c r="Y124" i="7"/>
  <c r="K125" i="7"/>
  <c r="V122" i="7"/>
  <c r="G122" i="7"/>
  <c r="X122" i="7"/>
  <c r="P122" i="7"/>
  <c r="V121" i="7"/>
  <c r="G121" i="7"/>
  <c r="X121" i="7"/>
  <c r="P121" i="7"/>
  <c r="V119" i="7"/>
  <c r="G119" i="7"/>
  <c r="X119" i="7"/>
  <c r="P119" i="7"/>
  <c r="S119" i="7" s="1"/>
  <c r="U119" i="7" s="1"/>
  <c r="D15" i="7"/>
  <c r="C19" i="7" s="1"/>
  <c r="X124" i="7"/>
  <c r="V125" i="7"/>
  <c r="W125" i="7" s="1"/>
  <c r="P125" i="7"/>
  <c r="S125" i="7" s="1"/>
  <c r="U125" i="7" s="1"/>
  <c r="P120" i="7"/>
  <c r="S120" i="7" s="1"/>
  <c r="U120" i="7" s="1"/>
  <c r="X125" i="7"/>
  <c r="Y125" i="7" s="1"/>
  <c r="Y120" i="7"/>
  <c r="G123" i="3"/>
  <c r="K123" i="3" s="1"/>
  <c r="P123" i="3"/>
  <c r="S123" i="3" s="1"/>
  <c r="G126" i="3"/>
  <c r="K126" i="3" s="1"/>
  <c r="P126" i="3"/>
  <c r="S126" i="3" s="1"/>
  <c r="G122" i="3"/>
  <c r="K122" i="3" s="1"/>
  <c r="P122" i="3"/>
  <c r="S122" i="3" s="1"/>
  <c r="G125" i="3"/>
  <c r="K125" i="3" s="1"/>
  <c r="P125" i="3"/>
  <c r="S125" i="3" s="1"/>
  <c r="G121" i="3"/>
  <c r="K121" i="3" s="1"/>
  <c r="P121" i="3"/>
  <c r="S121" i="3" s="1"/>
  <c r="G124" i="3"/>
  <c r="K124" i="3" s="1"/>
  <c r="P124" i="3"/>
  <c r="S124" i="3" s="1"/>
  <c r="G120" i="3"/>
  <c r="D15" i="3"/>
  <c r="C19" i="3" s="1"/>
  <c r="P120" i="3"/>
  <c r="S120" i="3" s="1"/>
  <c r="I49" i="2"/>
  <c r="J49" i="2" s="1"/>
  <c r="I41" i="2"/>
  <c r="J41" i="2" s="1"/>
  <c r="I33" i="2"/>
  <c r="J33" i="2" s="1"/>
  <c r="I25" i="2"/>
  <c r="J25" i="2" s="1"/>
  <c r="G47" i="2"/>
  <c r="I48" i="2"/>
  <c r="J48" i="2" s="1"/>
  <c r="I40" i="2"/>
  <c r="J40" i="2" s="1"/>
  <c r="I24" i="2"/>
  <c r="J24" i="2" s="1"/>
  <c r="L21" i="9"/>
  <c r="K21" i="9"/>
  <c r="J21" i="9"/>
  <c r="G25" i="2"/>
  <c r="H21" i="9"/>
  <c r="G44" i="2"/>
  <c r="H44" i="2"/>
  <c r="G40" i="2"/>
  <c r="H39" i="2"/>
  <c r="I51" i="2"/>
  <c r="J51" i="2" s="1"/>
  <c r="I39" i="2"/>
  <c r="J39" i="2" s="1"/>
  <c r="I27" i="2"/>
  <c r="J27" i="2" s="1"/>
  <c r="G32" i="2"/>
  <c r="I26" i="2"/>
  <c r="J26" i="2" s="1"/>
  <c r="G33" i="2"/>
  <c r="I46" i="2"/>
  <c r="J46" i="2" s="1"/>
  <c r="I45" i="2"/>
  <c r="J45" i="2" s="1"/>
  <c r="I34" i="2"/>
  <c r="J34" i="2" s="1"/>
  <c r="M6" i="2"/>
  <c r="O52" i="1"/>
  <c r="O54" i="1"/>
  <c r="O55" i="1"/>
  <c r="O57" i="1"/>
  <c r="O63" i="1"/>
  <c r="O68" i="1"/>
  <c r="O50" i="1"/>
  <c r="O65" i="1"/>
  <c r="O67" i="1"/>
  <c r="O51" i="1"/>
  <c r="O69" i="1"/>
  <c r="O56" i="1"/>
  <c r="O48" i="1"/>
  <c r="O58" i="1"/>
  <c r="O62" i="1"/>
  <c r="C15" i="1"/>
  <c r="C18" i="1" s="1"/>
  <c r="O61" i="1"/>
  <c r="O66" i="1"/>
  <c r="O64" i="1"/>
  <c r="O60" i="1"/>
  <c r="O59" i="1"/>
  <c r="O49" i="1"/>
  <c r="O53" i="1"/>
  <c r="C16" i="1"/>
  <c r="D18" i="1" s="1"/>
  <c r="G27" i="2"/>
  <c r="H27" i="2"/>
  <c r="H51" i="2"/>
  <c r="G51" i="2"/>
  <c r="H45" i="2"/>
  <c r="G45" i="2"/>
  <c r="H26" i="2"/>
  <c r="G26" i="2"/>
  <c r="G38" i="2"/>
  <c r="H38" i="2"/>
  <c r="G31" i="2"/>
  <c r="H31" i="2"/>
  <c r="H37" i="2"/>
  <c r="G37" i="2"/>
  <c r="C13" i="9"/>
  <c r="N13" i="9"/>
  <c r="O13" i="9"/>
  <c r="Q13" i="9"/>
  <c r="L13" i="9"/>
  <c r="E13" i="9"/>
  <c r="D13" i="9"/>
  <c r="I13" i="9"/>
  <c r="J13" i="9"/>
  <c r="P13" i="9"/>
  <c r="M13" i="9"/>
  <c r="H43" i="2"/>
  <c r="G43" i="2"/>
  <c r="H23" i="2"/>
  <c r="G23" i="2"/>
  <c r="G29" i="2"/>
  <c r="H29" i="2"/>
  <c r="H48" i="2"/>
  <c r="G48" i="2"/>
  <c r="G21" i="2"/>
  <c r="H21" i="2"/>
  <c r="I32" i="2"/>
  <c r="G34" i="2"/>
  <c r="G41" i="2"/>
  <c r="G46" i="2"/>
  <c r="G18" i="2"/>
  <c r="I18" i="2"/>
  <c r="C12" i="8"/>
  <c r="H18" i="9"/>
  <c r="C11" i="7"/>
  <c r="H18" i="2"/>
  <c r="C12" i="3"/>
  <c r="C11" i="3"/>
  <c r="C11" i="8"/>
  <c r="K18" i="9"/>
  <c r="L18" i="9"/>
  <c r="C12" i="7"/>
  <c r="I18" i="9"/>
  <c r="C18" i="9"/>
  <c r="D18" i="9"/>
  <c r="J18" i="9"/>
  <c r="E14" i="1" l="1"/>
  <c r="E14" i="3"/>
  <c r="Z56" i="8"/>
  <c r="AA55" i="8"/>
  <c r="AC55" i="8"/>
  <c r="AB55" i="8"/>
  <c r="O123" i="8"/>
  <c r="O122" i="8"/>
  <c r="O121" i="8"/>
  <c r="O124" i="8"/>
  <c r="O119" i="8"/>
  <c r="O125" i="8"/>
  <c r="O120" i="8"/>
  <c r="O78" i="8"/>
  <c r="O67" i="8"/>
  <c r="O66" i="8"/>
  <c r="O91" i="8"/>
  <c r="O94" i="8"/>
  <c r="O117" i="8"/>
  <c r="O97" i="8"/>
  <c r="O93" i="8"/>
  <c r="O82" i="8"/>
  <c r="O58" i="8"/>
  <c r="O108" i="8"/>
  <c r="O104" i="8"/>
  <c r="O71" i="8"/>
  <c r="O61" i="8"/>
  <c r="O90" i="8"/>
  <c r="O85" i="8"/>
  <c r="O96" i="8"/>
  <c r="O92" i="8"/>
  <c r="O60" i="8"/>
  <c r="O109" i="8"/>
  <c r="O72" i="8"/>
  <c r="O86" i="8"/>
  <c r="O70" i="8"/>
  <c r="O102" i="8"/>
  <c r="O79" i="8"/>
  <c r="O100" i="8"/>
  <c r="O73" i="8"/>
  <c r="O69" i="8"/>
  <c r="O89" i="8"/>
  <c r="O56" i="8"/>
  <c r="O63" i="8"/>
  <c r="O84" i="8"/>
  <c r="O64" i="8"/>
  <c r="O88" i="8"/>
  <c r="O59" i="8"/>
  <c r="O110" i="8"/>
  <c r="C15" i="8"/>
  <c r="C18" i="8" s="1"/>
  <c r="O80" i="8"/>
  <c r="O95" i="8"/>
  <c r="O76" i="8"/>
  <c r="O113" i="8"/>
  <c r="O111" i="8"/>
  <c r="O112" i="8"/>
  <c r="O114" i="8"/>
  <c r="O65" i="8"/>
  <c r="O87" i="8"/>
  <c r="O57" i="8"/>
  <c r="O98" i="8"/>
  <c r="O115" i="8"/>
  <c r="O118" i="8"/>
  <c r="O75" i="8"/>
  <c r="O105" i="8"/>
  <c r="O62" i="8"/>
  <c r="O107" i="8"/>
  <c r="O101" i="8"/>
  <c r="O77" i="8"/>
  <c r="O99" i="8"/>
  <c r="O81" i="8"/>
  <c r="O68" i="8"/>
  <c r="O83" i="8"/>
  <c r="O106" i="8"/>
  <c r="O103" i="8"/>
  <c r="O116" i="8"/>
  <c r="O74" i="8"/>
  <c r="C16" i="8"/>
  <c r="D18" i="8" s="1"/>
  <c r="S119" i="8"/>
  <c r="U119" i="8" s="1"/>
  <c r="W124" i="8"/>
  <c r="K124" i="8"/>
  <c r="W119" i="8"/>
  <c r="K119" i="8"/>
  <c r="W123" i="8"/>
  <c r="K123" i="8"/>
  <c r="S123" i="8"/>
  <c r="U123" i="8" s="1"/>
  <c r="W125" i="8"/>
  <c r="K125" i="8"/>
  <c r="C16" i="7"/>
  <c r="D18" i="7" s="1"/>
  <c r="O123" i="7"/>
  <c r="O120" i="7"/>
  <c r="O125" i="7"/>
  <c r="O122" i="7"/>
  <c r="O119" i="7"/>
  <c r="O124" i="7"/>
  <c r="O121" i="7"/>
  <c r="O89" i="7"/>
  <c r="O67" i="7"/>
  <c r="O103" i="7"/>
  <c r="O57" i="7"/>
  <c r="O93" i="7"/>
  <c r="O77" i="7"/>
  <c r="O110" i="7"/>
  <c r="O60" i="7"/>
  <c r="O100" i="7"/>
  <c r="O70" i="7"/>
  <c r="O68" i="7"/>
  <c r="O64" i="7"/>
  <c r="O59" i="7"/>
  <c r="O78" i="7"/>
  <c r="O65" i="7"/>
  <c r="O105" i="7"/>
  <c r="O108" i="7"/>
  <c r="O98" i="7"/>
  <c r="O56" i="7"/>
  <c r="O94" i="7"/>
  <c r="O66" i="7"/>
  <c r="O85" i="7"/>
  <c r="O69" i="7"/>
  <c r="O111" i="7"/>
  <c r="O86" i="7"/>
  <c r="O115" i="7"/>
  <c r="O118" i="7"/>
  <c r="O112" i="7"/>
  <c r="O92" i="7"/>
  <c r="O72" i="7"/>
  <c r="O61" i="7"/>
  <c r="O80" i="7"/>
  <c r="O74" i="7"/>
  <c r="O117" i="7"/>
  <c r="O113" i="7"/>
  <c r="O63" i="7"/>
  <c r="O62" i="7"/>
  <c r="O101" i="7"/>
  <c r="O109" i="7"/>
  <c r="O102" i="7"/>
  <c r="O79" i="7"/>
  <c r="O91" i="7"/>
  <c r="O95" i="7"/>
  <c r="O107" i="7"/>
  <c r="O116" i="7"/>
  <c r="O88" i="7"/>
  <c r="O58" i="7"/>
  <c r="O76" i="7"/>
  <c r="O81" i="7"/>
  <c r="O73" i="7"/>
  <c r="O114" i="7"/>
  <c r="C15" i="7"/>
  <c r="C18" i="7" s="1"/>
  <c r="O106" i="7"/>
  <c r="O82" i="7"/>
  <c r="O83" i="7"/>
  <c r="O96" i="7"/>
  <c r="O87" i="7"/>
  <c r="O97" i="7"/>
  <c r="O84" i="7"/>
  <c r="O71" i="7"/>
  <c r="O99" i="7"/>
  <c r="O104" i="7"/>
  <c r="O90" i="7"/>
  <c r="O75" i="7"/>
  <c r="W122" i="7"/>
  <c r="K122" i="7"/>
  <c r="Y122" i="7"/>
  <c r="S121" i="7"/>
  <c r="U121" i="7" s="1"/>
  <c r="K10" i="7" s="1"/>
  <c r="W121" i="7"/>
  <c r="K121" i="7"/>
  <c r="Y121" i="7"/>
  <c r="E14" i="7"/>
  <c r="S122" i="7"/>
  <c r="U122" i="7" s="1"/>
  <c r="W119" i="7"/>
  <c r="K119" i="7"/>
  <c r="K19" i="7" s="1"/>
  <c r="G19" i="7" s="1"/>
  <c r="Y119" i="7"/>
  <c r="C16" i="3"/>
  <c r="D18" i="3" s="1"/>
  <c r="O120" i="3"/>
  <c r="O121" i="3"/>
  <c r="O122" i="3"/>
  <c r="O123" i="3"/>
  <c r="O124" i="3"/>
  <c r="O125" i="3"/>
  <c r="O126" i="3"/>
  <c r="O65" i="3"/>
  <c r="O81" i="3"/>
  <c r="O103" i="3"/>
  <c r="O109" i="3"/>
  <c r="O93" i="3"/>
  <c r="O71" i="3"/>
  <c r="O77" i="3"/>
  <c r="O62" i="3"/>
  <c r="O60" i="3"/>
  <c r="O108" i="3"/>
  <c r="O61" i="3"/>
  <c r="O76" i="3"/>
  <c r="O102" i="3"/>
  <c r="O75" i="3"/>
  <c r="O105" i="3"/>
  <c r="O100" i="3"/>
  <c r="O106" i="3"/>
  <c r="O80" i="3"/>
  <c r="O69" i="3"/>
  <c r="O59" i="3"/>
  <c r="O86" i="3"/>
  <c r="O83" i="3"/>
  <c r="O68" i="3"/>
  <c r="O73" i="3"/>
  <c r="O67" i="3"/>
  <c r="O87" i="3"/>
  <c r="O58" i="3"/>
  <c r="O66" i="3"/>
  <c r="O95" i="3"/>
  <c r="O90" i="3"/>
  <c r="O72" i="3"/>
  <c r="O79" i="3"/>
  <c r="O115" i="3"/>
  <c r="O111" i="3"/>
  <c r="O84" i="3"/>
  <c r="O96" i="3"/>
  <c r="O104" i="3"/>
  <c r="O74" i="3"/>
  <c r="O114" i="3"/>
  <c r="O82" i="3"/>
  <c r="O78" i="3"/>
  <c r="O118" i="3"/>
  <c r="O107" i="3"/>
  <c r="O99" i="3"/>
  <c r="O98" i="3"/>
  <c r="O56" i="3"/>
  <c r="O116" i="3"/>
  <c r="O110" i="3"/>
  <c r="O92" i="3"/>
  <c r="O97" i="3"/>
  <c r="O91" i="3"/>
  <c r="O70" i="3"/>
  <c r="O89" i="3"/>
  <c r="O85" i="3"/>
  <c r="O63" i="3"/>
  <c r="C15" i="3"/>
  <c r="C18" i="3" s="1"/>
  <c r="O57" i="3"/>
  <c r="O117" i="3"/>
  <c r="O112" i="3"/>
  <c r="O119" i="3"/>
  <c r="O113" i="3"/>
  <c r="O94" i="3"/>
  <c r="O88" i="3"/>
  <c r="O64" i="3"/>
  <c r="O101" i="3"/>
  <c r="K120" i="3"/>
  <c r="O3" i="9"/>
  <c r="O4" i="9"/>
  <c r="O5" i="9"/>
  <c r="O6" i="9"/>
  <c r="M4" i="2"/>
  <c r="M2" i="2"/>
  <c r="M1" i="2"/>
  <c r="M5" i="2"/>
  <c r="M3" i="2"/>
  <c r="O2" i="9"/>
  <c r="O1" i="9"/>
  <c r="J32" i="2"/>
  <c r="J18" i="2"/>
  <c r="E18" i="9"/>
  <c r="AA56" i="8" l="1"/>
  <c r="AB56" i="8"/>
  <c r="AC56" i="8"/>
  <c r="Z57" i="8"/>
  <c r="K19" i="8"/>
  <c r="G19" i="8" s="1"/>
  <c r="E14" i="8"/>
  <c r="K10" i="8"/>
  <c r="F18" i="3"/>
  <c r="F19" i="3" s="1"/>
  <c r="O7" i="9"/>
  <c r="M70" i="2"/>
  <c r="M216" i="2"/>
  <c r="M303" i="2"/>
  <c r="M220" i="2"/>
  <c r="M24" i="2"/>
  <c r="M183" i="2"/>
  <c r="M73" i="2"/>
  <c r="M206" i="2"/>
  <c r="M67" i="2"/>
  <c r="M121" i="2"/>
  <c r="M256" i="2"/>
  <c r="M333" i="2"/>
  <c r="M245" i="2"/>
  <c r="M113" i="2"/>
  <c r="M35" i="2"/>
  <c r="M98" i="2"/>
  <c r="M86" i="2"/>
  <c r="M177" i="2"/>
  <c r="M105" i="2"/>
  <c r="M286" i="2"/>
  <c r="M89" i="2"/>
  <c r="M7" i="2"/>
  <c r="E4" i="2" s="1"/>
  <c r="M302" i="2"/>
  <c r="M128" i="2"/>
  <c r="M306" i="2"/>
  <c r="M137" i="2"/>
  <c r="M259" i="2"/>
  <c r="M38" i="2"/>
  <c r="M296" i="2"/>
  <c r="M33" i="2"/>
  <c r="M249" i="2"/>
  <c r="M235" i="2"/>
  <c r="M264" i="2"/>
  <c r="M335" i="2"/>
  <c r="M192" i="2"/>
  <c r="M219" i="2"/>
  <c r="M309" i="2"/>
  <c r="M319" i="2"/>
  <c r="M93" i="2"/>
  <c r="M28" i="2"/>
  <c r="M181" i="2"/>
  <c r="M330" i="2"/>
  <c r="M222" i="2"/>
  <c r="M314" i="2"/>
  <c r="M79" i="2"/>
  <c r="M257" i="2"/>
  <c r="M272" i="2"/>
  <c r="M164" i="2"/>
  <c r="M261" i="2"/>
  <c r="M275" i="2"/>
  <c r="M82" i="2"/>
  <c r="M114" i="2"/>
  <c r="M262" i="2"/>
  <c r="M135" i="2"/>
  <c r="M132" i="2"/>
  <c r="M185" i="2"/>
  <c r="M312" i="2"/>
  <c r="M212" i="2"/>
  <c r="M247" i="2"/>
  <c r="M229" i="2"/>
  <c r="M283" i="2"/>
  <c r="M205" i="2"/>
  <c r="M310" i="2"/>
  <c r="M207" i="2"/>
  <c r="M327" i="2"/>
  <c r="M297" i="2"/>
  <c r="M129" i="2"/>
  <c r="M187" i="2"/>
  <c r="M193" i="2"/>
  <c r="M29" i="2"/>
  <c r="M170" i="2"/>
  <c r="M265" i="2"/>
  <c r="M69" i="2"/>
  <c r="M242" i="2"/>
  <c r="M332" i="2"/>
  <c r="M218" i="2"/>
  <c r="M111" i="2"/>
  <c r="M276" i="2"/>
  <c r="M108" i="2"/>
  <c r="M146" i="2"/>
  <c r="M269" i="2"/>
  <c r="M260" i="2"/>
  <c r="M123" i="2"/>
  <c r="M101" i="2"/>
  <c r="M273" i="2"/>
  <c r="M155" i="2"/>
  <c r="M321" i="2"/>
  <c r="M258" i="2"/>
  <c r="M159" i="2"/>
  <c r="M110" i="2"/>
  <c r="M196" i="2"/>
  <c r="M311" i="2"/>
  <c r="M318" i="2"/>
  <c r="M153" i="2"/>
  <c r="M255" i="2"/>
  <c r="M190" i="2"/>
  <c r="M65" i="2"/>
  <c r="M158" i="2"/>
  <c r="M85" i="2"/>
  <c r="M278" i="2"/>
  <c r="M211" i="2"/>
  <c r="M203" i="2"/>
  <c r="M140" i="2"/>
  <c r="M195" i="2"/>
  <c r="M308" i="2"/>
  <c r="M243" i="2"/>
  <c r="M304" i="2"/>
  <c r="M202" i="2"/>
  <c r="M48" i="2"/>
  <c r="M228" i="2"/>
  <c r="M246" i="2"/>
  <c r="M27" i="2"/>
  <c r="M253" i="2"/>
  <c r="M156" i="2"/>
  <c r="M97" i="2"/>
  <c r="M288" i="2"/>
  <c r="M175" i="2"/>
  <c r="M60" i="2"/>
  <c r="M72" i="2"/>
  <c r="M213" i="2"/>
  <c r="M118" i="2"/>
  <c r="M21" i="2"/>
  <c r="M119" i="2"/>
  <c r="M44" i="2"/>
  <c r="M78" i="2"/>
  <c r="M52" i="2"/>
  <c r="M95" i="2"/>
  <c r="M47" i="2"/>
  <c r="M124" i="2"/>
  <c r="M186" i="2"/>
  <c r="M266" i="2"/>
  <c r="M165" i="2"/>
  <c r="M178" i="2"/>
  <c r="M51" i="2"/>
  <c r="M62" i="2"/>
  <c r="M179" i="2"/>
  <c r="M268" i="2"/>
  <c r="M316" i="2"/>
  <c r="M184" i="2"/>
  <c r="M56" i="2"/>
  <c r="M87" i="2"/>
  <c r="M22" i="2"/>
  <c r="M176" i="2"/>
  <c r="M84" i="2"/>
  <c r="M324" i="2"/>
  <c r="M142" i="2"/>
  <c r="M66" i="2"/>
  <c r="M329" i="2"/>
  <c r="M74" i="2"/>
  <c r="M285" i="2"/>
  <c r="M151" i="2"/>
  <c r="M143" i="2"/>
  <c r="M141" i="2"/>
  <c r="M234" i="2"/>
  <c r="M305" i="2"/>
  <c r="M194" i="2"/>
  <c r="M291" i="2"/>
  <c r="M199" i="2"/>
  <c r="M331" i="2"/>
  <c r="M55" i="2"/>
  <c r="M210" i="2"/>
  <c r="M315" i="2"/>
  <c r="M339" i="2"/>
  <c r="M236" i="2"/>
  <c r="M148" i="2"/>
  <c r="M39" i="2"/>
  <c r="M336" i="2"/>
  <c r="M96" i="2"/>
  <c r="M42" i="2"/>
  <c r="M277" i="2"/>
  <c r="M239" i="2"/>
  <c r="M92" i="2"/>
  <c r="M150" i="2"/>
  <c r="M230" i="2"/>
  <c r="M109" i="2"/>
  <c r="M298" i="2"/>
  <c r="M136" i="2"/>
  <c r="M104" i="2"/>
  <c r="M282" i="2"/>
  <c r="M301" i="2"/>
  <c r="M237" i="2"/>
  <c r="M322" i="2"/>
  <c r="M209" i="2"/>
  <c r="M328" i="2"/>
  <c r="M233" i="2"/>
  <c r="M323" i="2"/>
  <c r="M147" i="2"/>
  <c r="M25" i="2"/>
  <c r="M133" i="2"/>
  <c r="M37" i="2"/>
  <c r="M26" i="2"/>
  <c r="M102" i="2"/>
  <c r="M221" i="2"/>
  <c r="M168" i="2"/>
  <c r="M91" i="2"/>
  <c r="M125" i="2"/>
  <c r="M284" i="2"/>
  <c r="M106" i="2"/>
  <c r="M30" i="2"/>
  <c r="M270" i="2"/>
  <c r="M58" i="2"/>
  <c r="M160" i="2"/>
  <c r="M41" i="2"/>
  <c r="M231" i="2"/>
  <c r="M337" i="2"/>
  <c r="M317" i="2"/>
  <c r="M169" i="2"/>
  <c r="M274" i="2"/>
  <c r="M75" i="2"/>
  <c r="M149" i="2"/>
  <c r="M61" i="2"/>
  <c r="M49" i="2"/>
  <c r="M201" i="2"/>
  <c r="M250" i="2"/>
  <c r="M59" i="2"/>
  <c r="M338" i="2"/>
  <c r="M217" i="2"/>
  <c r="M94" i="2"/>
  <c r="M300" i="2"/>
  <c r="M232" i="2"/>
  <c r="M117" i="2"/>
  <c r="M292" i="2"/>
  <c r="M88" i="2"/>
  <c r="M293" i="2"/>
  <c r="M145" i="2"/>
  <c r="M240" i="2"/>
  <c r="M174" i="2"/>
  <c r="M152" i="2"/>
  <c r="M36" i="2"/>
  <c r="M215" i="2"/>
  <c r="M138" i="2"/>
  <c r="M188" i="2"/>
  <c r="M198" i="2"/>
  <c r="M81" i="2"/>
  <c r="M180" i="2"/>
  <c r="M225" i="2"/>
  <c r="M31" i="2"/>
  <c r="M271" i="2"/>
  <c r="M71" i="2"/>
  <c r="M167" i="2"/>
  <c r="M263" i="2"/>
  <c r="M289" i="2"/>
  <c r="M131" i="2"/>
  <c r="M313" i="2"/>
  <c r="M53" i="2"/>
  <c r="M163" i="2"/>
  <c r="M320" i="2"/>
  <c r="M173" i="2"/>
  <c r="M154" i="2"/>
  <c r="M248" i="2"/>
  <c r="M54" i="2"/>
  <c r="M50" i="2"/>
  <c r="M172" i="2"/>
  <c r="M189" i="2"/>
  <c r="M200" i="2"/>
  <c r="M112" i="2"/>
  <c r="M295" i="2"/>
  <c r="M182" i="2"/>
  <c r="M204" i="2"/>
  <c r="M144" i="2"/>
  <c r="M32" i="2"/>
  <c r="M43" i="2"/>
  <c r="M90" i="2"/>
  <c r="M281" i="2"/>
  <c r="M251" i="2"/>
  <c r="M127" i="2"/>
  <c r="M166" i="2"/>
  <c r="M134" i="2"/>
  <c r="M171" i="2"/>
  <c r="M57" i="2"/>
  <c r="M45" i="2"/>
  <c r="M63" i="2"/>
  <c r="M46" i="2"/>
  <c r="M241" i="2"/>
  <c r="M120" i="2"/>
  <c r="M99" i="2"/>
  <c r="M80" i="2"/>
  <c r="M103" i="2"/>
  <c r="M214" i="2"/>
  <c r="M290" i="2"/>
  <c r="M334" i="2"/>
  <c r="M107" i="2"/>
  <c r="M162" i="2"/>
  <c r="M252" i="2"/>
  <c r="M326" i="2"/>
  <c r="M157" i="2"/>
  <c r="M23" i="2"/>
  <c r="M76" i="2"/>
  <c r="M287" i="2"/>
  <c r="M267" i="2"/>
  <c r="M238" i="2"/>
  <c r="M294" i="2"/>
  <c r="M325" i="2"/>
  <c r="M34" i="2"/>
  <c r="M227" i="2"/>
  <c r="M299" i="2"/>
  <c r="M223" i="2"/>
  <c r="M139" i="2"/>
  <c r="M191" i="2"/>
  <c r="M126" i="2"/>
  <c r="M40" i="2"/>
  <c r="M130" i="2"/>
  <c r="M161" i="2"/>
  <c r="M307" i="2"/>
  <c r="M122" i="2"/>
  <c r="M226" i="2"/>
  <c r="M100" i="2"/>
  <c r="M115" i="2"/>
  <c r="M224" i="2"/>
  <c r="M280" i="2"/>
  <c r="M68" i="2"/>
  <c r="M279" i="2"/>
  <c r="M244" i="2"/>
  <c r="M208" i="2"/>
  <c r="M64" i="2"/>
  <c r="M116" i="2"/>
  <c r="M83" i="2"/>
  <c r="M197" i="2"/>
  <c r="M254" i="2"/>
  <c r="M77" i="2"/>
  <c r="N151" i="2"/>
  <c r="N333" i="2"/>
  <c r="N104" i="2"/>
  <c r="N171" i="2"/>
  <c r="N323" i="2"/>
  <c r="N243" i="2"/>
  <c r="N242" i="2"/>
  <c r="N225" i="2"/>
  <c r="N190" i="2"/>
  <c r="N192" i="2"/>
  <c r="N133" i="2"/>
  <c r="N290" i="2"/>
  <c r="N64" i="2"/>
  <c r="N327" i="2"/>
  <c r="N226" i="2"/>
  <c r="N32" i="2"/>
  <c r="N274" i="2"/>
  <c r="N123" i="2"/>
  <c r="N131" i="2"/>
  <c r="N138" i="2"/>
  <c r="N298" i="2"/>
  <c r="N54" i="2"/>
  <c r="N122" i="2"/>
  <c r="N165" i="2"/>
  <c r="N317" i="2"/>
  <c r="N301" i="2"/>
  <c r="N314" i="2"/>
  <c r="N102" i="2"/>
  <c r="N319" i="2"/>
  <c r="N152" i="2"/>
  <c r="N49" i="2"/>
  <c r="N98" i="2"/>
  <c r="N229" i="2"/>
  <c r="N338" i="2"/>
  <c r="N136" i="2"/>
  <c r="N61" i="2"/>
  <c r="N292" i="2"/>
  <c r="N48" i="2"/>
  <c r="N29" i="2"/>
  <c r="N164" i="2"/>
  <c r="N71" i="2"/>
  <c r="N129" i="2"/>
  <c r="N125" i="2"/>
  <c r="N278" i="2"/>
  <c r="N261" i="2"/>
  <c r="N135" i="2"/>
  <c r="N180" i="2"/>
  <c r="N52" i="2"/>
  <c r="N294" i="2"/>
  <c r="N227" i="2"/>
  <c r="N215" i="2"/>
  <c r="N145" i="2"/>
  <c r="N303" i="2"/>
  <c r="N188" i="2"/>
  <c r="N299" i="2"/>
  <c r="N288" i="2"/>
  <c r="N43" i="2"/>
  <c r="N162" i="2"/>
  <c r="N163" i="2"/>
  <c r="N263" i="2"/>
  <c r="N24" i="2"/>
  <c r="N250" i="2"/>
  <c r="N173" i="2"/>
  <c r="N231" i="2"/>
  <c r="N275" i="2"/>
  <c r="N328" i="2"/>
  <c r="N306" i="2"/>
  <c r="N147" i="2"/>
  <c r="N264" i="2"/>
  <c r="N137" i="2"/>
  <c r="N36" i="2"/>
  <c r="N100" i="2"/>
  <c r="N74" i="2"/>
  <c r="N78" i="2"/>
  <c r="N170" i="2"/>
  <c r="N219" i="2"/>
  <c r="N297" i="2"/>
  <c r="N106" i="2"/>
  <c r="N217" i="2"/>
  <c r="N257" i="2"/>
  <c r="N167" i="2"/>
  <c r="N293" i="2"/>
  <c r="N233" i="2"/>
  <c r="N77" i="2"/>
  <c r="N179" i="2"/>
  <c r="N142" i="2"/>
  <c r="N331" i="2"/>
  <c r="N90" i="2"/>
  <c r="N266" i="2"/>
  <c r="N286" i="2"/>
  <c r="N169" i="2"/>
  <c r="N207" i="2"/>
  <c r="N115" i="2"/>
  <c r="N114" i="2"/>
  <c r="N318" i="2"/>
  <c r="N281" i="2"/>
  <c r="N148" i="2"/>
  <c r="N195" i="2"/>
  <c r="N89" i="2"/>
  <c r="N84" i="2"/>
  <c r="N337" i="2"/>
  <c r="N53" i="2"/>
  <c r="N213" i="2"/>
  <c r="N118" i="2"/>
  <c r="N181" i="2"/>
  <c r="N120" i="2"/>
  <c r="N309" i="2"/>
  <c r="N159" i="2"/>
  <c r="N46" i="2"/>
  <c r="N184" i="2"/>
  <c r="N108" i="2"/>
  <c r="N134" i="2"/>
  <c r="N220" i="2"/>
  <c r="N273" i="2"/>
  <c r="N218" i="2"/>
  <c r="N93" i="2"/>
  <c r="N258" i="2"/>
  <c r="N23" i="2"/>
  <c r="N101" i="2"/>
  <c r="N212" i="2"/>
  <c r="N196" i="2"/>
  <c r="N300" i="2"/>
  <c r="N216" i="2"/>
  <c r="N203" i="2"/>
  <c r="N58" i="2"/>
  <c r="N174" i="2"/>
  <c r="N310" i="2"/>
  <c r="N222" i="2"/>
  <c r="N140" i="2"/>
  <c r="N284" i="2"/>
  <c r="N259" i="2"/>
  <c r="N249" i="2"/>
  <c r="N332" i="2"/>
  <c r="N336" i="2"/>
  <c r="N185" i="2"/>
  <c r="N76" i="2"/>
  <c r="N251" i="2"/>
  <c r="N334" i="2"/>
  <c r="N132" i="2"/>
  <c r="N99" i="2"/>
  <c r="N57" i="2"/>
  <c r="N110" i="2"/>
  <c r="N339" i="2"/>
  <c r="N38" i="2"/>
  <c r="N161" i="2"/>
  <c r="N214" i="2"/>
  <c r="N67" i="2"/>
  <c r="N271" i="2"/>
  <c r="N28" i="2"/>
  <c r="N80" i="2"/>
  <c r="N204" i="2"/>
  <c r="N197" i="2"/>
  <c r="N21" i="2"/>
  <c r="N254" i="2"/>
  <c r="N191" i="2"/>
  <c r="N321" i="2"/>
  <c r="N285" i="2"/>
  <c r="N47" i="2"/>
  <c r="N189" i="2"/>
  <c r="N287" i="2"/>
  <c r="N119" i="2"/>
  <c r="N175" i="2"/>
  <c r="N269" i="2"/>
  <c r="N260" i="2"/>
  <c r="N143" i="2"/>
  <c r="N60" i="2"/>
  <c r="N156" i="2"/>
  <c r="N34" i="2"/>
  <c r="N128" i="2"/>
  <c r="N81" i="2"/>
  <c r="N296" i="2"/>
  <c r="N85" i="2"/>
  <c r="N211" i="2"/>
  <c r="N22" i="2"/>
  <c r="N79" i="2"/>
  <c r="N280" i="2"/>
  <c r="N62" i="2"/>
  <c r="N238" i="2"/>
  <c r="N252" i="2"/>
  <c r="N124" i="2"/>
  <c r="N248" i="2"/>
  <c r="N35" i="2"/>
  <c r="N121" i="2"/>
  <c r="N291" i="2"/>
  <c r="N255" i="2"/>
  <c r="N27" i="2"/>
  <c r="N244" i="2"/>
  <c r="N83" i="2"/>
  <c r="N65" i="2"/>
  <c r="N194" i="2"/>
  <c r="N182" i="2"/>
  <c r="N59" i="2"/>
  <c r="N177" i="2"/>
  <c r="N172" i="2"/>
  <c r="N86" i="2"/>
  <c r="N265" i="2"/>
  <c r="N139" i="2"/>
  <c r="N26" i="2"/>
  <c r="N127" i="2"/>
  <c r="N313" i="2"/>
  <c r="N241" i="2"/>
  <c r="N247" i="2"/>
  <c r="N283" i="2"/>
  <c r="N270" i="2"/>
  <c r="N322" i="2"/>
  <c r="N155" i="2"/>
  <c r="N200" i="2"/>
  <c r="N88" i="2"/>
  <c r="N113" i="2"/>
  <c r="N116" i="2"/>
  <c r="N210" i="2"/>
  <c r="N51" i="2"/>
  <c r="N130" i="2"/>
  <c r="N103" i="2"/>
  <c r="N141" i="2"/>
  <c r="N316" i="2"/>
  <c r="N202" i="2"/>
  <c r="N149" i="2"/>
  <c r="N267" i="2"/>
  <c r="N279" i="2"/>
  <c r="N117" i="2"/>
  <c r="N126" i="2"/>
  <c r="N205" i="2"/>
  <c r="N178" i="2"/>
  <c r="N330" i="2"/>
  <c r="N30" i="2"/>
  <c r="N335" i="2"/>
  <c r="N111" i="2"/>
  <c r="N268" i="2"/>
  <c r="N228" i="2"/>
  <c r="N92" i="2"/>
  <c r="N56" i="2"/>
  <c r="N146" i="2"/>
  <c r="N311" i="2"/>
  <c r="N277" i="2"/>
  <c r="N153" i="2"/>
  <c r="N87" i="2"/>
  <c r="N230" i="2"/>
  <c r="N308" i="2"/>
  <c r="N55" i="2"/>
  <c r="N109" i="2"/>
  <c r="N95" i="2"/>
  <c r="N199" i="2"/>
  <c r="N69" i="2"/>
  <c r="N41" i="2"/>
  <c r="N223" i="2"/>
  <c r="N44" i="2"/>
  <c r="N45" i="2"/>
  <c r="N150" i="2"/>
  <c r="N50" i="2"/>
  <c r="N236" i="2"/>
  <c r="N246" i="2"/>
  <c r="N239" i="2"/>
  <c r="N97" i="2"/>
  <c r="N282" i="2"/>
  <c r="N198" i="2"/>
  <c r="N315" i="2"/>
  <c r="N187" i="2"/>
  <c r="N324" i="2"/>
  <c r="N96" i="2"/>
  <c r="N157" i="2"/>
  <c r="N234" i="2"/>
  <c r="N186" i="2"/>
  <c r="N107" i="2"/>
  <c r="N73" i="2"/>
  <c r="N201" i="2"/>
  <c r="N307" i="2"/>
  <c r="N276" i="2"/>
  <c r="N91" i="2"/>
  <c r="N68" i="2"/>
  <c r="N82" i="2"/>
  <c r="N262" i="2"/>
  <c r="N105" i="2"/>
  <c r="N112" i="2"/>
  <c r="N70" i="2"/>
  <c r="N176" i="2"/>
  <c r="N209" i="2"/>
  <c r="N320" i="2"/>
  <c r="N160" i="2"/>
  <c r="N39" i="2"/>
  <c r="N25" i="2"/>
  <c r="N312" i="2"/>
  <c r="N75" i="2"/>
  <c r="N256" i="2"/>
  <c r="N272" i="2"/>
  <c r="N94" i="2"/>
  <c r="N253" i="2"/>
  <c r="N144" i="2"/>
  <c r="N237" i="2"/>
  <c r="N206" i="2"/>
  <c r="N224" i="2"/>
  <c r="N302" i="2"/>
  <c r="N158" i="2"/>
  <c r="N232" i="2"/>
  <c r="N329" i="2"/>
  <c r="N72" i="2"/>
  <c r="N63" i="2"/>
  <c r="N240" i="2"/>
  <c r="N221" i="2"/>
  <c r="N37" i="2"/>
  <c r="N305" i="2"/>
  <c r="N166" i="2"/>
  <c r="N326" i="2"/>
  <c r="N304" i="2"/>
  <c r="N168" i="2"/>
  <c r="N235" i="2"/>
  <c r="N295" i="2"/>
  <c r="N154" i="2"/>
  <c r="N31" i="2"/>
  <c r="N33" i="2"/>
  <c r="N289" i="2"/>
  <c r="N183" i="2"/>
  <c r="N42" i="2"/>
  <c r="N193" i="2"/>
  <c r="N208" i="2"/>
  <c r="N66" i="2"/>
  <c r="N325" i="2"/>
  <c r="N40" i="2"/>
  <c r="N245" i="2"/>
  <c r="O98" i="9"/>
  <c r="O698" i="9"/>
  <c r="O81" i="9"/>
  <c r="O1027" i="9"/>
  <c r="O1149" i="9"/>
  <c r="O1152" i="9"/>
  <c r="O863" i="9"/>
  <c r="O310" i="9"/>
  <c r="O638" i="9"/>
  <c r="O829" i="9"/>
  <c r="O1151" i="9"/>
  <c r="O1201" i="9"/>
  <c r="O32" i="9"/>
  <c r="O1101" i="9"/>
  <c r="O676" i="9"/>
  <c r="O371" i="9"/>
  <c r="O762" i="9"/>
  <c r="O1057" i="9"/>
  <c r="O1053" i="9"/>
  <c r="O25" i="9"/>
  <c r="O1025" i="9"/>
  <c r="O946" i="9"/>
  <c r="O369" i="9"/>
  <c r="O542" i="9"/>
  <c r="O908" i="9"/>
  <c r="O1056" i="9"/>
  <c r="O70" i="9"/>
  <c r="O1063" i="9"/>
  <c r="O1104" i="9"/>
  <c r="O813" i="9"/>
  <c r="O782" i="9"/>
  <c r="O572" i="9"/>
  <c r="O145" i="9"/>
  <c r="O461" i="9"/>
  <c r="O755" i="9"/>
  <c r="O1017" i="9"/>
  <c r="O47" i="9"/>
  <c r="O1125" i="9"/>
  <c r="O1004" i="9"/>
  <c r="O1079" i="9"/>
  <c r="O264" i="9"/>
  <c r="O608" i="9"/>
  <c r="O939" i="9"/>
  <c r="O986" i="9"/>
  <c r="O1076" i="9"/>
  <c r="O786" i="9"/>
  <c r="O601" i="9"/>
  <c r="O214" i="9"/>
  <c r="O292" i="9"/>
  <c r="O696" i="9"/>
  <c r="O993" i="9"/>
  <c r="O962" i="9"/>
  <c r="O1099" i="9"/>
  <c r="O1162" i="9"/>
  <c r="O822" i="9"/>
  <c r="O23" i="9"/>
  <c r="O543" i="9"/>
  <c r="O498" i="9"/>
  <c r="O757" i="9"/>
  <c r="O1175" i="9"/>
  <c r="O600" i="9"/>
  <c r="O36" i="9"/>
  <c r="O1044" i="9"/>
  <c r="O963" i="9"/>
  <c r="O847" i="9"/>
  <c r="O727" i="9"/>
  <c r="O182" i="9"/>
  <c r="O510" i="9"/>
  <c r="O770" i="9"/>
  <c r="O50" i="9"/>
  <c r="O785" i="9"/>
  <c r="O1051" i="9"/>
  <c r="O771" i="9"/>
  <c r="O1075" i="9"/>
  <c r="O210" i="9"/>
  <c r="O570" i="9"/>
  <c r="O423" i="9"/>
  <c r="O77" i="9"/>
  <c r="O955" i="9"/>
  <c r="O998" i="9"/>
  <c r="O1127" i="9"/>
  <c r="O1023" i="9"/>
  <c r="O1192" i="9"/>
  <c r="O883" i="9"/>
  <c r="O418" i="9"/>
  <c r="O681" i="9"/>
  <c r="O1168" i="9"/>
  <c r="O1050" i="9"/>
  <c r="O1113" i="9"/>
  <c r="O977" i="9"/>
  <c r="O38" i="9"/>
  <c r="O671" i="9"/>
  <c r="O610" i="9"/>
  <c r="O1177" i="9"/>
  <c r="O64" i="9"/>
  <c r="O85" i="9"/>
  <c r="O1010" i="9"/>
  <c r="O991" i="9"/>
  <c r="O844" i="9"/>
  <c r="O403" i="9"/>
  <c r="O641" i="9"/>
  <c r="O1064" i="9"/>
  <c r="O833" i="9"/>
  <c r="O277" i="9"/>
  <c r="O1148" i="9"/>
  <c r="O1204" i="9"/>
  <c r="O818" i="9"/>
  <c r="O708" i="9"/>
  <c r="O74" i="9"/>
  <c r="O29" i="9"/>
  <c r="O1040" i="9"/>
  <c r="O997" i="9"/>
  <c r="O843" i="9"/>
  <c r="O877" i="9"/>
  <c r="O52" i="9"/>
  <c r="O235" i="9"/>
  <c r="O593" i="9"/>
  <c r="O316" i="9"/>
  <c r="O581" i="9"/>
  <c r="O92" i="9"/>
  <c r="O462" i="9"/>
  <c r="O828" i="9"/>
  <c r="O179" i="9"/>
  <c r="O1200" i="9"/>
  <c r="O217" i="9"/>
  <c r="O912" i="9"/>
  <c r="O80" i="9"/>
  <c r="O1194" i="9"/>
  <c r="O1034" i="9"/>
  <c r="O830" i="9"/>
  <c r="O164" i="9"/>
  <c r="O376" i="9"/>
  <c r="O718" i="9"/>
  <c r="O534" i="9"/>
  <c r="O920" i="9"/>
  <c r="O305" i="9"/>
  <c r="O617" i="9"/>
  <c r="O46" i="9"/>
  <c r="O702" i="9"/>
  <c r="O340" i="9"/>
  <c r="O840" i="9"/>
  <c r="O1126" i="9"/>
  <c r="O1147" i="9"/>
  <c r="O1055" i="9"/>
  <c r="O784" i="9"/>
  <c r="O964" i="9"/>
  <c r="O1047" i="9"/>
  <c r="O596" i="9"/>
  <c r="O929" i="9"/>
  <c r="O722" i="9"/>
  <c r="O66" i="9"/>
  <c r="O1069" i="9"/>
  <c r="O561" i="9"/>
  <c r="O431" i="9"/>
  <c r="O549" i="9"/>
  <c r="O494" i="9"/>
  <c r="O1205" i="9"/>
  <c r="O967" i="9"/>
  <c r="O1137" i="9"/>
  <c r="O232" i="9"/>
  <c r="O189" i="9"/>
  <c r="O84" i="9"/>
  <c r="O195" i="9"/>
  <c r="O568" i="9"/>
  <c r="O1077" i="9"/>
  <c r="O1098" i="9"/>
  <c r="O674" i="9"/>
  <c r="O484" i="9"/>
  <c r="O697" i="9"/>
  <c r="O284" i="9"/>
  <c r="O387" i="9"/>
  <c r="O661" i="9"/>
  <c r="O695" i="9"/>
  <c r="O1022" i="9"/>
  <c r="O868" i="9"/>
  <c r="O1066" i="9"/>
  <c r="O424" i="9"/>
  <c r="O1039" i="9"/>
  <c r="O1180" i="9"/>
  <c r="O945" i="9"/>
  <c r="O796" i="9"/>
  <c r="O452" i="9"/>
  <c r="O1203" i="9"/>
  <c r="O954" i="9"/>
  <c r="O826" i="9"/>
  <c r="O792" i="9"/>
  <c r="O234" i="9"/>
  <c r="O562" i="9"/>
  <c r="O1153" i="9"/>
  <c r="O358" i="9"/>
  <c r="O657" i="9"/>
  <c r="O121" i="9"/>
  <c r="O300" i="9"/>
  <c r="O405" i="9"/>
  <c r="O787" i="9"/>
  <c r="O1143" i="9"/>
  <c r="O940" i="9"/>
  <c r="O1036" i="9"/>
  <c r="O611" i="9"/>
  <c r="O979" i="9"/>
  <c r="O227" i="9"/>
  <c r="O459" i="9"/>
  <c r="O476" i="9"/>
  <c r="O835" i="9"/>
  <c r="O262" i="9"/>
  <c r="O590" i="9"/>
  <c r="O915" i="9"/>
  <c r="O450" i="9"/>
  <c r="O223" i="9"/>
  <c r="O268" i="9"/>
  <c r="O1005" i="9"/>
  <c r="O1048" i="9"/>
  <c r="O891" i="9"/>
  <c r="O1184" i="9"/>
  <c r="O974" i="9"/>
  <c r="O1186" i="9"/>
  <c r="O710" i="9"/>
  <c r="O547" i="9"/>
  <c r="O72" i="9"/>
  <c r="O995" i="9"/>
  <c r="O1068" i="9"/>
  <c r="O339" i="9"/>
  <c r="O398" i="9"/>
  <c r="O491" i="9"/>
  <c r="O65" i="9"/>
  <c r="O1120" i="9"/>
  <c r="O859" i="9"/>
  <c r="O1129" i="9"/>
  <c r="O246" i="9"/>
  <c r="O334" i="9"/>
  <c r="O930" i="9"/>
  <c r="O287" i="9"/>
  <c r="O88" i="9"/>
  <c r="O1012" i="9"/>
  <c r="O1188" i="9"/>
  <c r="O456" i="9"/>
  <c r="O260" i="9"/>
  <c r="O395" i="9"/>
  <c r="O181" i="9"/>
  <c r="O353" i="9"/>
  <c r="O526" i="9"/>
  <c r="O624" i="9"/>
  <c r="O474" i="9"/>
  <c r="O229" i="9"/>
  <c r="O914" i="9"/>
  <c r="O789" i="9"/>
  <c r="O838" i="9"/>
  <c r="O27" i="9"/>
  <c r="O987" i="9"/>
  <c r="O497" i="9"/>
  <c r="O1172" i="9"/>
  <c r="O1080" i="9"/>
  <c r="O971" i="9"/>
  <c r="O645" i="9"/>
  <c r="O333" i="9"/>
  <c r="O1158" i="9"/>
  <c r="O938" i="9"/>
  <c r="O603" i="9"/>
  <c r="O1191" i="9"/>
  <c r="O231" i="9"/>
  <c r="O961" i="9"/>
  <c r="O925" i="9"/>
  <c r="O290" i="9"/>
  <c r="O618" i="9"/>
  <c r="O396" i="9"/>
  <c r="O338" i="9"/>
  <c r="O342" i="9"/>
  <c r="O531" i="9"/>
  <c r="O1135" i="9"/>
  <c r="O694" i="9"/>
  <c r="O1156" i="9"/>
  <c r="O777" i="9"/>
  <c r="O354" i="9"/>
  <c r="O834" i="9"/>
  <c r="O24" i="9"/>
  <c r="O1155" i="9"/>
  <c r="O433" i="9"/>
  <c r="O1167" i="9"/>
  <c r="O1074" i="9"/>
  <c r="O746" i="9"/>
  <c r="O388" i="9"/>
  <c r="O795" i="9"/>
  <c r="O143" i="9"/>
  <c r="O385" i="9"/>
  <c r="O623" i="9"/>
  <c r="O137" i="9"/>
  <c r="O379" i="9"/>
  <c r="O110" i="9"/>
  <c r="O457" i="9"/>
  <c r="O122" i="9"/>
  <c r="O692" i="9"/>
  <c r="O931" i="9"/>
  <c r="O1166" i="9"/>
  <c r="O745" i="9"/>
  <c r="O546" i="9"/>
  <c r="O652" i="9"/>
  <c r="O63" i="9"/>
  <c r="O1174" i="9"/>
  <c r="O188" i="9"/>
  <c r="O508" i="9"/>
  <c r="O271" i="9"/>
  <c r="O413" i="9"/>
  <c r="O663" i="9"/>
  <c r="O104" i="9"/>
  <c r="O247" i="9"/>
  <c r="O425" i="9"/>
  <c r="O499" i="9"/>
  <c r="O76" i="9"/>
  <c r="O83" i="9"/>
  <c r="O605" i="9"/>
  <c r="O463" i="9"/>
  <c r="O637" i="9"/>
  <c r="O325" i="9"/>
  <c r="O62" i="9"/>
  <c r="O1124" i="9"/>
  <c r="O880" i="9"/>
  <c r="O814" i="9"/>
  <c r="O278" i="9"/>
  <c r="O322" i="9"/>
  <c r="O737" i="9"/>
  <c r="O1170" i="9"/>
  <c r="O1078" i="9"/>
  <c r="O1072" i="9"/>
  <c r="O633" i="9"/>
  <c r="O902" i="9"/>
  <c r="O1009" i="9"/>
  <c r="O512" i="9"/>
  <c r="O28" i="9"/>
  <c r="O935" i="9"/>
  <c r="O790" i="9"/>
  <c r="O861" i="9"/>
  <c r="O150" i="9"/>
  <c r="O114" i="9"/>
  <c r="O901" i="9"/>
  <c r="O141" i="9"/>
  <c r="O198" i="9"/>
  <c r="O276" i="9"/>
  <c r="O347" i="9"/>
  <c r="O769" i="9"/>
  <c r="O160" i="9"/>
  <c r="O90" i="9"/>
  <c r="O1085" i="9"/>
  <c r="O817" i="9"/>
  <c r="O703" i="9"/>
  <c r="O1196" i="9"/>
  <c r="O595" i="9"/>
  <c r="O1132" i="9"/>
  <c r="O919" i="9"/>
  <c r="O225" i="9"/>
  <c r="O884" i="9"/>
  <c r="O895" i="9"/>
  <c r="O982" i="9"/>
  <c r="O253" i="9"/>
  <c r="O551" i="9"/>
  <c r="O1032" i="9"/>
  <c r="O216" i="9"/>
  <c r="O544" i="9"/>
  <c r="O116" i="9"/>
  <c r="O441" i="9"/>
  <c r="O678" i="9"/>
  <c r="O21" i="9"/>
  <c r="O71" i="9"/>
  <c r="O44" i="9"/>
  <c r="O821" i="9"/>
  <c r="O976" i="9"/>
  <c r="O900" i="9"/>
  <c r="O392" i="9"/>
  <c r="O726" i="9"/>
  <c r="O1130" i="9"/>
  <c r="O806" i="9"/>
  <c r="O454" i="9"/>
  <c r="O704" i="9"/>
  <c r="O1011" i="9"/>
  <c r="O244" i="9"/>
  <c r="O584" i="9"/>
  <c r="O161" i="9"/>
  <c r="O614" i="9"/>
  <c r="O140" i="9"/>
  <c r="O557" i="9"/>
  <c r="O1059" i="9"/>
  <c r="O1100" i="9"/>
  <c r="O435" i="9"/>
  <c r="O332" i="9"/>
  <c r="O760" i="9"/>
  <c r="O309" i="9"/>
  <c r="O1189" i="9"/>
  <c r="O825" i="9"/>
  <c r="O79" i="9"/>
  <c r="O639" i="9"/>
  <c r="O100" i="9"/>
  <c r="O362" i="9"/>
  <c r="O928" i="9"/>
  <c r="O765" i="9"/>
  <c r="O984" i="9"/>
  <c r="O994" i="9"/>
  <c r="O761" i="9"/>
  <c r="O647" i="9"/>
  <c r="O803" i="9"/>
  <c r="O598" i="9"/>
  <c r="O1071" i="9"/>
  <c r="O93" i="9"/>
  <c r="O1041" i="9"/>
  <c r="O511" i="9"/>
  <c r="O207" i="9"/>
  <c r="O109" i="9"/>
  <c r="O635" i="9"/>
  <c r="O1160" i="9"/>
  <c r="O175" i="9"/>
  <c r="O422" i="9"/>
  <c r="O988" i="9"/>
  <c r="O43" i="9"/>
  <c r="O548" i="9"/>
  <c r="O763" i="9"/>
  <c r="O589" i="9"/>
  <c r="O966" i="9"/>
  <c r="O870" i="9"/>
  <c r="O156" i="9"/>
  <c r="O700" i="9"/>
  <c r="O45" i="9"/>
  <c r="O656" i="9"/>
  <c r="O135" i="9"/>
  <c r="O910" i="9"/>
  <c r="O876" i="9"/>
  <c r="O177" i="9"/>
  <c r="O875" i="9"/>
  <c r="O1139" i="9"/>
  <c r="O272" i="9"/>
  <c r="O250" i="9"/>
  <c r="O550" i="9"/>
  <c r="O1102" i="9"/>
  <c r="O1141" i="9"/>
  <c r="O94" i="9"/>
  <c r="O1202" i="9"/>
  <c r="O607" i="9"/>
  <c r="O296" i="9"/>
  <c r="O367" i="9"/>
  <c r="O852" i="9"/>
  <c r="O924" i="9"/>
  <c r="O378" i="9"/>
  <c r="O451" i="9"/>
  <c r="O898" i="9"/>
  <c r="O205" i="9"/>
  <c r="O772" i="9"/>
  <c r="O615" i="9"/>
  <c r="O218" i="9"/>
  <c r="O108" i="9"/>
  <c r="O1082" i="9"/>
  <c r="O927" i="9"/>
  <c r="O1021" i="9"/>
  <c r="O414" i="9"/>
  <c r="O285" i="9"/>
  <c r="O69" i="9"/>
  <c r="O170" i="9"/>
  <c r="O1128" i="9"/>
  <c r="O1081" i="9"/>
  <c r="O1103" i="9"/>
  <c r="O732" i="9"/>
  <c r="O879" i="9"/>
  <c r="O1181" i="9"/>
  <c r="O556" i="9"/>
  <c r="O723" i="9"/>
  <c r="O881" i="9"/>
  <c r="O857" i="9"/>
  <c r="O567" i="9"/>
  <c r="O553" i="9"/>
  <c r="O705" i="9"/>
  <c r="O444" i="9"/>
  <c r="O907" i="9"/>
  <c r="O1046" i="9"/>
  <c r="O1008" i="9"/>
  <c r="O569" i="9"/>
  <c r="O903" i="9"/>
  <c r="O1111" i="9"/>
  <c r="O49" i="9"/>
  <c r="O519" i="9"/>
  <c r="O34" i="9"/>
  <c r="O1006" i="9"/>
  <c r="O831" i="9"/>
  <c r="O113" i="9"/>
  <c r="O632" i="9"/>
  <c r="O1073" i="9"/>
  <c r="O734" i="9"/>
  <c r="O157" i="9"/>
  <c r="O662" i="9"/>
  <c r="O921" i="9"/>
  <c r="O134" i="9"/>
  <c r="O479" i="9"/>
  <c r="O709" i="9"/>
  <c r="O233" i="9"/>
  <c r="O527" i="9"/>
  <c r="O186" i="9"/>
  <c r="O960" i="9"/>
  <c r="O956" i="9"/>
  <c r="O1091" i="9"/>
  <c r="O717" i="9"/>
  <c r="O516" i="9"/>
  <c r="O324" i="9"/>
  <c r="O365" i="9"/>
  <c r="O599" i="9"/>
  <c r="O640" i="9"/>
  <c r="O187" i="9"/>
  <c r="O517" i="9"/>
  <c r="O699" i="9"/>
  <c r="O162" i="9"/>
  <c r="O500" i="9"/>
  <c r="O313" i="9"/>
  <c r="O738" i="9"/>
  <c r="O282" i="9"/>
  <c r="O1165" i="9"/>
  <c r="O721" i="9"/>
  <c r="O926" i="9"/>
  <c r="O384" i="9"/>
  <c r="O146" i="9"/>
  <c r="O965" i="9"/>
  <c r="O315" i="9"/>
  <c r="O797" i="9"/>
  <c r="O1016" i="9"/>
  <c r="O1105" i="9"/>
  <c r="O909" i="9"/>
  <c r="O856" i="9"/>
  <c r="O846" i="9"/>
  <c r="O630" i="9"/>
  <c r="O664" i="9"/>
  <c r="O1131" i="9"/>
  <c r="O1037" i="9"/>
  <c r="O860" i="9"/>
  <c r="O1014" i="9"/>
  <c r="O836" i="9"/>
  <c r="O372" i="9"/>
  <c r="O733" i="9"/>
  <c r="O1117" i="9"/>
  <c r="O1144" i="9"/>
  <c r="O958" i="9"/>
  <c r="O651" i="9"/>
  <c r="O326" i="9"/>
  <c r="O281" i="9"/>
  <c r="O1198" i="9"/>
  <c r="O545" i="9"/>
  <c r="O119" i="9"/>
  <c r="O1054" i="9"/>
  <c r="O107" i="9"/>
  <c r="O819" i="9"/>
  <c r="O597" i="9"/>
  <c r="O1119" i="9"/>
  <c r="O427" i="9"/>
  <c r="O53" i="9"/>
  <c r="O978" i="9"/>
  <c r="O747" i="9"/>
  <c r="O442" i="9"/>
  <c r="O742" i="9"/>
  <c r="O236" i="9"/>
  <c r="O78" i="9"/>
  <c r="O1190" i="9"/>
  <c r="O35" i="9"/>
  <c r="O952" i="9"/>
  <c r="O837" i="9"/>
  <c r="O629" i="9"/>
  <c r="O707" i="9"/>
  <c r="O68" i="9"/>
  <c r="O1197" i="9"/>
  <c r="O1018" i="9"/>
  <c r="O465" i="9"/>
  <c r="O196" i="9"/>
  <c r="O480" i="9"/>
  <c r="O1024" i="9"/>
  <c r="O60" i="9"/>
  <c r="O1171" i="9"/>
  <c r="O612" i="9"/>
  <c r="O1061" i="9"/>
  <c r="O1033" i="9"/>
  <c r="O689" i="9"/>
  <c r="O1086" i="9"/>
  <c r="O959" i="9"/>
  <c r="O97" i="9"/>
  <c r="O869" i="9"/>
  <c r="O151" i="9"/>
  <c r="O219" i="9"/>
  <c r="O751" i="9"/>
  <c r="O1116" i="9"/>
  <c r="O144" i="9"/>
  <c r="O301" i="9"/>
  <c r="O501" i="9"/>
  <c r="O407" i="9"/>
  <c r="O111" i="9"/>
  <c r="O1195" i="9"/>
  <c r="O842" i="9"/>
  <c r="O204" i="9"/>
  <c r="O154" i="9"/>
  <c r="O827" i="9"/>
  <c r="O668" i="9"/>
  <c r="O361" i="9"/>
  <c r="O220" i="9"/>
  <c r="O783" i="9"/>
  <c r="O540" i="9"/>
  <c r="O320" i="9"/>
  <c r="O905" i="9"/>
  <c r="O748" i="9"/>
  <c r="O475" i="9"/>
  <c r="O469" i="9"/>
  <c r="O541" i="9"/>
  <c r="O415" i="9"/>
  <c r="O446" i="9"/>
  <c r="O582" i="9"/>
  <c r="O472" i="9"/>
  <c r="O308" i="9"/>
  <c r="O286" i="9"/>
  <c r="O399" i="9"/>
  <c r="O950" i="9"/>
  <c r="O620" i="9"/>
  <c r="O716" i="9"/>
  <c r="O357" i="9"/>
  <c r="O897" i="9"/>
  <c r="O867" i="9"/>
  <c r="O768" i="9"/>
  <c r="O1182" i="9"/>
  <c r="O221" i="9"/>
  <c r="O1115" i="9"/>
  <c r="O679" i="9"/>
  <c r="O916" i="9"/>
  <c r="O759" i="9"/>
  <c r="O636" i="9"/>
  <c r="O125" i="9"/>
  <c r="O373" i="9"/>
  <c r="O67" i="9"/>
  <c r="O1134" i="9"/>
  <c r="O862" i="9"/>
  <c r="O766" i="9"/>
  <c r="O764" i="9"/>
  <c r="O715" i="9"/>
  <c r="O529" i="9"/>
  <c r="O592" i="9"/>
  <c r="O1084" i="9"/>
  <c r="O941" i="9"/>
  <c r="O809" i="9"/>
  <c r="O289" i="9"/>
  <c r="O274" i="9"/>
  <c r="O1060" i="9"/>
  <c r="O953" i="9"/>
  <c r="O1031" i="9"/>
  <c r="O957" i="9"/>
  <c r="O1096" i="9"/>
  <c r="O865" i="9"/>
  <c r="O937" i="9"/>
  <c r="O820" i="9"/>
  <c r="O992" i="9"/>
  <c r="O87" i="9"/>
  <c r="O1087" i="9"/>
  <c r="O580" i="9"/>
  <c r="O1092" i="9"/>
  <c r="O1157" i="9"/>
  <c r="O684" i="9"/>
  <c r="O798" i="9"/>
  <c r="O132" i="9"/>
  <c r="O194" i="9"/>
  <c r="O240" i="9"/>
  <c r="O159" i="9"/>
  <c r="O756" i="9"/>
  <c r="O904" i="9"/>
  <c r="O754" i="9"/>
  <c r="O646" i="9"/>
  <c r="O1140" i="9"/>
  <c r="O588" i="9"/>
  <c r="O586" i="9"/>
  <c r="O812" i="9"/>
  <c r="O729" i="9"/>
  <c r="O885" i="9"/>
  <c r="O554" i="9"/>
  <c r="O375" i="9"/>
  <c r="O853" i="9"/>
  <c r="O447" i="9"/>
  <c r="O377" i="9"/>
  <c r="O609" i="9"/>
  <c r="O355" i="9"/>
  <c r="O356" i="9"/>
  <c r="O169" i="9"/>
  <c r="O882" i="9"/>
  <c r="O248" i="9"/>
  <c r="O258" i="9"/>
  <c r="O267" i="9"/>
  <c r="O1178" i="9"/>
  <c r="O166" i="9"/>
  <c r="O1121" i="9"/>
  <c r="O485" i="9"/>
  <c r="O1026" i="9"/>
  <c r="O118" i="9"/>
  <c r="O91" i="9"/>
  <c r="O432" i="9"/>
  <c r="O888" i="9"/>
  <c r="O136" i="9"/>
  <c r="O1013" i="9"/>
  <c r="O515" i="9"/>
  <c r="O972" i="9"/>
  <c r="O213" i="9"/>
  <c r="O523" i="9"/>
  <c r="O648" i="9"/>
  <c r="O685" i="9"/>
  <c r="O845" i="9"/>
  <c r="O470" i="9"/>
  <c r="O1007" i="9"/>
  <c r="O1114" i="9"/>
  <c r="O40" i="9"/>
  <c r="O730" i="9"/>
  <c r="O670" i="9"/>
  <c r="O604" i="9"/>
  <c r="O525" i="9"/>
  <c r="O1179" i="9"/>
  <c r="O1161" i="9"/>
  <c r="O30" i="9"/>
  <c r="O767" i="9"/>
  <c r="O243" i="9"/>
  <c r="O149" i="9"/>
  <c r="O1122" i="9"/>
  <c r="O802" i="9"/>
  <c r="O899" i="9"/>
  <c r="O781" i="9"/>
  <c r="O811" i="9"/>
  <c r="O564" i="9"/>
  <c r="O683" i="9"/>
  <c r="O455" i="9"/>
  <c r="O906" i="9"/>
  <c r="O999" i="9"/>
  <c r="O923" i="9"/>
  <c r="O968" i="9"/>
  <c r="O807" i="9"/>
  <c r="O810" i="9"/>
  <c r="O690" i="9"/>
  <c r="O631" i="9"/>
  <c r="O913" i="9"/>
  <c r="O163" i="9"/>
  <c r="O406" i="9"/>
  <c r="O172" i="9"/>
  <c r="O75" i="9"/>
  <c r="O672" i="9"/>
  <c r="O650" i="9"/>
  <c r="O731" i="9"/>
  <c r="O917" i="9"/>
  <c r="O558" i="9"/>
  <c r="O473" i="9"/>
  <c r="O1183" i="9"/>
  <c r="O552" i="9"/>
  <c r="O513" i="9"/>
  <c r="O409" i="9"/>
  <c r="O1136" i="9"/>
  <c r="O419" i="9"/>
  <c r="O873" i="9"/>
  <c r="O201" i="9"/>
  <c r="O148" i="9"/>
  <c r="O312" i="9"/>
  <c r="O344" i="9"/>
  <c r="O115" i="9"/>
  <c r="O165" i="9"/>
  <c r="O230" i="9"/>
  <c r="O168" i="9"/>
  <c r="O393" i="9"/>
  <c r="O174" i="9"/>
  <c r="O127" i="9"/>
  <c r="O773" i="9"/>
  <c r="O439" i="9"/>
  <c r="O197" i="9"/>
  <c r="O874" i="9"/>
  <c r="O535" i="9"/>
  <c r="O724" i="9"/>
  <c r="O31" i="9"/>
  <c r="O680" i="9"/>
  <c r="O973" i="9"/>
  <c r="O719" i="9"/>
  <c r="O587" i="9"/>
  <c r="O318" i="9"/>
  <c r="O970" i="9"/>
  <c r="O555" i="9"/>
  <c r="O1112" i="9"/>
  <c r="O58" i="9"/>
  <c r="O575" i="9"/>
  <c r="O947" i="9"/>
  <c r="O200" i="9"/>
  <c r="O1150" i="9"/>
  <c r="O366" i="9"/>
  <c r="O682" i="9"/>
  <c r="O649" i="9"/>
  <c r="O1176" i="9"/>
  <c r="O1045" i="9"/>
  <c r="O1164" i="9"/>
  <c r="O642" i="9"/>
  <c r="O420" i="9"/>
  <c r="O666" i="9"/>
  <c r="O252" i="9"/>
  <c r="O1088" i="9"/>
  <c r="O95" i="9"/>
  <c r="O1038" i="9"/>
  <c r="O644" i="9"/>
  <c r="O51" i="9"/>
  <c r="O42" i="9"/>
  <c r="O507" i="9"/>
  <c r="O627" i="9"/>
  <c r="O22" i="9"/>
  <c r="O59" i="9"/>
  <c r="O528" i="9"/>
  <c r="O574" i="9"/>
  <c r="O701" i="9"/>
  <c r="O421" i="9"/>
  <c r="O922" i="9"/>
  <c r="O1154" i="9"/>
  <c r="O749" i="9"/>
  <c r="O1029" i="9"/>
  <c r="O524" i="9"/>
  <c r="O643" i="9"/>
  <c r="O391" i="9"/>
  <c r="O669" i="9"/>
  <c r="O743" i="9"/>
  <c r="O1199" i="9"/>
  <c r="O319" i="9"/>
  <c r="O687" i="9"/>
  <c r="O503" i="9"/>
  <c r="O622" i="9"/>
  <c r="O400" i="9"/>
  <c r="O131" i="9"/>
  <c r="O521" i="9"/>
  <c r="O445" i="9"/>
  <c r="O350" i="9"/>
  <c r="O211" i="9"/>
  <c r="O483" i="9"/>
  <c r="O381" i="9"/>
  <c r="O265" i="9"/>
  <c r="O386" i="9"/>
  <c r="O478" i="9"/>
  <c r="O173" i="9"/>
  <c r="O183" i="9"/>
  <c r="O490" i="9"/>
  <c r="O294" i="9"/>
  <c r="O283" i="9"/>
  <c r="O471" i="9"/>
  <c r="O302" i="9"/>
  <c r="O120" i="9"/>
  <c r="O1145" i="9"/>
  <c r="O816" i="9"/>
  <c r="O576" i="9"/>
  <c r="O725" i="9"/>
  <c r="O665" i="9"/>
  <c r="O299" i="9"/>
  <c r="O1110" i="9"/>
  <c r="O335" i="9"/>
  <c r="O364" i="9"/>
  <c r="O839" i="9"/>
  <c r="O82" i="9"/>
  <c r="O711" i="9"/>
  <c r="O933" i="9"/>
  <c r="O505" i="9"/>
  <c r="O488" i="9"/>
  <c r="O691" i="9"/>
  <c r="O990" i="9"/>
  <c r="O673" i="9"/>
  <c r="O1109" i="9"/>
  <c r="O345" i="9"/>
  <c r="O167" i="9"/>
  <c r="O989" i="9"/>
  <c r="O980" i="9"/>
  <c r="O1142" i="9"/>
  <c r="O506" i="9"/>
  <c r="O228" i="9"/>
  <c r="O363" i="9"/>
  <c r="O360" i="9"/>
  <c r="O1146" i="9"/>
  <c r="O1095" i="9"/>
  <c r="O1108" i="9"/>
  <c r="O1065" i="9"/>
  <c r="O848" i="9"/>
  <c r="O741" i="9"/>
  <c r="O585" i="9"/>
  <c r="O653" i="9"/>
  <c r="O1173" i="9"/>
  <c r="O1083" i="9"/>
  <c r="O514" i="9"/>
  <c r="O429" i="9"/>
  <c r="O602" i="9"/>
  <c r="O808" i="9"/>
  <c r="O563" i="9"/>
  <c r="O89" i="9"/>
  <c r="O86" i="9"/>
  <c r="O800" i="9"/>
  <c r="O495" i="9"/>
  <c r="O677" i="9"/>
  <c r="O389" i="9"/>
  <c r="O530" i="9"/>
  <c r="O628" i="9"/>
  <c r="O778" i="9"/>
  <c r="O55" i="9"/>
  <c r="O206" i="9"/>
  <c r="O594" i="9"/>
  <c r="O477" i="9"/>
  <c r="O176" i="9"/>
  <c r="O368" i="9"/>
  <c r="O417" i="9"/>
  <c r="O269" i="9"/>
  <c r="O275" i="9"/>
  <c r="O434" i="9"/>
  <c r="O321" i="9"/>
  <c r="O237" i="9"/>
  <c r="O128" i="9"/>
  <c r="O314" i="9"/>
  <c r="O352" i="9"/>
  <c r="O307" i="9"/>
  <c r="O532" i="9"/>
  <c r="O382" i="9"/>
  <c r="O171" i="9"/>
  <c r="O1185" i="9"/>
  <c r="O815" i="9"/>
  <c r="O655" i="9"/>
  <c r="O801" i="9"/>
  <c r="O736" i="9"/>
  <c r="O1058" i="9"/>
  <c r="O1049" i="9"/>
  <c r="O1003" i="9"/>
  <c r="O739" i="9"/>
  <c r="O26" i="9"/>
  <c r="O520" i="9"/>
  <c r="O855" i="9"/>
  <c r="O249" i="9"/>
  <c r="O728" i="9"/>
  <c r="O1015" i="9"/>
  <c r="O712" i="9"/>
  <c r="O73" i="9"/>
  <c r="O323" i="9"/>
  <c r="O948" i="9"/>
  <c r="O706" i="9"/>
  <c r="O412" i="9"/>
  <c r="O583" i="9"/>
  <c r="O158" i="9"/>
  <c r="O996" i="9"/>
  <c r="O1035" i="9"/>
  <c r="O758" i="9"/>
  <c r="O799" i="9"/>
  <c r="O327" i="9"/>
  <c r="O263" i="9"/>
  <c r="O936" i="9"/>
  <c r="O48" i="9"/>
  <c r="O659" i="9"/>
  <c r="O37" i="9"/>
  <c r="O41" i="9"/>
  <c r="O616" i="9"/>
  <c r="O606" i="9"/>
  <c r="O560" i="9"/>
  <c r="O453" i="9"/>
  <c r="O1052" i="9"/>
  <c r="O866" i="9"/>
  <c r="O713" i="9"/>
  <c r="O257" i="9"/>
  <c r="O242" i="9"/>
  <c r="O1002" i="9"/>
  <c r="O133" i="9"/>
  <c r="O1159" i="9"/>
  <c r="O1106" i="9"/>
  <c r="O887" i="9"/>
  <c r="O337" i="9"/>
  <c r="O317" i="9"/>
  <c r="O416" i="9"/>
  <c r="O202" i="9"/>
  <c r="O280" i="9"/>
  <c r="O383" i="9"/>
  <c r="O613" i="9"/>
  <c r="O571" i="9"/>
  <c r="O152" i="9"/>
  <c r="O273" i="9"/>
  <c r="O291" i="9"/>
  <c r="O458" i="9"/>
  <c r="O518" i="9"/>
  <c r="O215" i="9"/>
  <c r="O1097" i="9"/>
  <c r="O142" i="9"/>
  <c r="O911" i="9"/>
  <c r="O370" i="9"/>
  <c r="O1062" i="9"/>
  <c r="O303" i="9"/>
  <c r="O430" i="9"/>
  <c r="O1133" i="9"/>
  <c r="O779" i="9"/>
  <c r="O295" i="9"/>
  <c r="O298" i="9"/>
  <c r="O744" i="9"/>
  <c r="O740" i="9"/>
  <c r="O238" i="9"/>
  <c r="O791" i="9"/>
  <c r="O537" i="9"/>
  <c r="O411" i="9"/>
  <c r="O261" i="9"/>
  <c r="O658" i="9"/>
  <c r="O468" i="9"/>
  <c r="O304" i="9"/>
  <c r="O288" i="9"/>
  <c r="O481" i="9"/>
  <c r="O180" i="9"/>
  <c r="O222" i="9"/>
  <c r="O437" i="9"/>
  <c r="O981" i="9"/>
  <c r="O871" i="9"/>
  <c r="O191" i="9"/>
  <c r="O509" i="9"/>
  <c r="O1070" i="9"/>
  <c r="O591" i="9"/>
  <c r="O1118" i="9"/>
  <c r="O1089" i="9"/>
  <c r="O279" i="9"/>
  <c r="O1020" i="9"/>
  <c r="O178" i="9"/>
  <c r="O349" i="9"/>
  <c r="O155" i="9"/>
  <c r="O1090" i="9"/>
  <c r="O1028" i="9"/>
  <c r="O896" i="9"/>
  <c r="O577" i="9"/>
  <c r="O693" i="9"/>
  <c r="O440" i="9"/>
  <c r="O533" i="9"/>
  <c r="O565" i="9"/>
  <c r="O56" i="9"/>
  <c r="O464" i="9"/>
  <c r="O720" i="9"/>
  <c r="O426" i="9"/>
  <c r="O359" i="9"/>
  <c r="O1067" i="9"/>
  <c r="O297" i="9"/>
  <c r="O849" i="9"/>
  <c r="O106" i="9"/>
  <c r="O886" i="9"/>
  <c r="O1163" i="9"/>
  <c r="O402" i="9"/>
  <c r="O1187" i="9"/>
  <c r="O538" i="9"/>
  <c r="O579" i="9"/>
  <c r="O466" i="9"/>
  <c r="O139" i="9"/>
  <c r="O199" i="9"/>
  <c r="O1000" i="9"/>
  <c r="O889" i="9"/>
  <c r="O573" i="9"/>
  <c r="O184" i="9"/>
  <c r="O496" i="9"/>
  <c r="O774" i="9"/>
  <c r="O892" i="9"/>
  <c r="O208" i="9"/>
  <c r="O99" i="9"/>
  <c r="O1030" i="9"/>
  <c r="O824" i="9"/>
  <c r="O625" i="9"/>
  <c r="O1001" i="9"/>
  <c r="O147" i="9"/>
  <c r="O780" i="9"/>
  <c r="O805" i="9"/>
  <c r="O578" i="9"/>
  <c r="O949" i="9"/>
  <c r="O103" i="9"/>
  <c r="O753" i="9"/>
  <c r="O975" i="9"/>
  <c r="O522" i="9"/>
  <c r="O39" i="9"/>
  <c r="O918" i="9"/>
  <c r="O823" i="9"/>
  <c r="O832" i="9"/>
  <c r="O443" i="9"/>
  <c r="O348" i="9"/>
  <c r="O539" i="9"/>
  <c r="O254" i="9"/>
  <c r="O129" i="9"/>
  <c r="O654" i="9"/>
  <c r="O239" i="9"/>
  <c r="O841" i="9"/>
  <c r="O686" i="9"/>
  <c r="O101" i="9"/>
  <c r="O985" i="9"/>
  <c r="O559" i="9"/>
  <c r="O329" i="9"/>
  <c r="O858" i="9"/>
  <c r="O894" i="9"/>
  <c r="O714" i="9"/>
  <c r="O983" i="9"/>
  <c r="O448" i="9"/>
  <c r="O1019" i="9"/>
  <c r="O374" i="9"/>
  <c r="O224" i="9"/>
  <c r="O126" i="9"/>
  <c r="O1138" i="9"/>
  <c r="O893" i="9"/>
  <c r="O1093" i="9"/>
  <c r="O251" i="9"/>
  <c r="O410" i="9"/>
  <c r="O788" i="9"/>
  <c r="O112" i="9"/>
  <c r="O124" i="9"/>
  <c r="O436" i="9"/>
  <c r="O185" i="9"/>
  <c r="O934" i="9"/>
  <c r="O351" i="9"/>
  <c r="O330" i="9"/>
  <c r="O486" i="9"/>
  <c r="O878" i="9"/>
  <c r="O57" i="9"/>
  <c r="O942" i="9"/>
  <c r="O493" i="9"/>
  <c r="O33" i="9"/>
  <c r="O850" i="9"/>
  <c r="O944" i="9"/>
  <c r="O346" i="9"/>
  <c r="O336" i="9"/>
  <c r="O270" i="9"/>
  <c r="O293" i="9"/>
  <c r="O331" i="9"/>
  <c r="O192" i="9"/>
  <c r="O341" i="9"/>
  <c r="O343" i="9"/>
  <c r="O212" i="9"/>
  <c r="O380" i="9"/>
  <c r="O675" i="9"/>
  <c r="O130" i="9"/>
  <c r="O776" i="9"/>
  <c r="O404" i="9"/>
  <c r="O489" i="9"/>
  <c r="O1107" i="9"/>
  <c r="O566" i="9"/>
  <c r="O536" i="9"/>
  <c r="O306" i="9"/>
  <c r="O969" i="9"/>
  <c r="O854" i="9"/>
  <c r="O951" i="9"/>
  <c r="O266" i="9"/>
  <c r="O467" i="9"/>
  <c r="O408" i="9"/>
  <c r="O492" i="9"/>
  <c r="O504" i="9"/>
  <c r="O460" i="9"/>
  <c r="O502" i="9"/>
  <c r="O890" i="9"/>
  <c r="O138" i="9"/>
  <c r="O660" i="9"/>
  <c r="O226" i="9"/>
  <c r="O775" i="9"/>
  <c r="O626" i="9"/>
  <c r="O102" i="9"/>
  <c r="O1123" i="9"/>
  <c r="O105" i="9"/>
  <c r="O851" i="9"/>
  <c r="O397" i="9"/>
  <c r="O209" i="9"/>
  <c r="O752" i="9"/>
  <c r="O750" i="9"/>
  <c r="O153" i="9"/>
  <c r="O634" i="9"/>
  <c r="O438" i="9"/>
  <c r="O245" i="9"/>
  <c r="O255" i="9"/>
  <c r="O259" i="9"/>
  <c r="O190" i="9"/>
  <c r="O1169" i="9"/>
  <c r="O735" i="9"/>
  <c r="O256" i="9"/>
  <c r="O932" i="9"/>
  <c r="O203" i="9"/>
  <c r="O96" i="9"/>
  <c r="O864" i="9"/>
  <c r="O401" i="9"/>
  <c r="O449" i="9"/>
  <c r="O943" i="9"/>
  <c r="O390" i="9"/>
  <c r="O117" i="9"/>
  <c r="O61" i="9"/>
  <c r="O1094" i="9"/>
  <c r="O54" i="9"/>
  <c r="O804" i="9"/>
  <c r="O482" i="9"/>
  <c r="O793" i="9"/>
  <c r="O1042" i="9"/>
  <c r="O193" i="9"/>
  <c r="O428" i="9"/>
  <c r="O394" i="9"/>
  <c r="O1193" i="9"/>
  <c r="O688" i="9"/>
  <c r="O241" i="9"/>
  <c r="O123" i="9"/>
  <c r="O872" i="9"/>
  <c r="O667" i="9"/>
  <c r="O794" i="9"/>
  <c r="O619" i="9"/>
  <c r="O1043" i="9"/>
  <c r="O311" i="9"/>
  <c r="O487" i="9"/>
  <c r="O328" i="9"/>
  <c r="O621" i="9"/>
  <c r="E4" i="9"/>
  <c r="P78" i="9"/>
  <c r="P737" i="9"/>
  <c r="P811" i="9"/>
  <c r="P725" i="9"/>
  <c r="P91" i="9"/>
  <c r="P705" i="9"/>
  <c r="P779" i="9"/>
  <c r="P693" i="9"/>
  <c r="P1018" i="9"/>
  <c r="P859" i="9"/>
  <c r="P1002" i="9"/>
  <c r="P978" i="9"/>
  <c r="P908" i="9"/>
  <c r="P1088" i="9"/>
  <c r="P900" i="9"/>
  <c r="P1043" i="9"/>
  <c r="P876" i="9"/>
  <c r="P1023" i="9"/>
  <c r="P37" i="9"/>
  <c r="P70" i="9"/>
  <c r="P636" i="9"/>
  <c r="P61" i="9"/>
  <c r="P1136" i="9"/>
  <c r="P1093" i="9"/>
  <c r="P82" i="9"/>
  <c r="P1104" i="9"/>
  <c r="P1049" i="9"/>
  <c r="P1122" i="9"/>
  <c r="P956" i="9"/>
  <c r="P97" i="9"/>
  <c r="P921" i="9"/>
  <c r="P1031" i="9"/>
  <c r="P909" i="9"/>
  <c r="P73" i="9"/>
  <c r="P889" i="9"/>
  <c r="P990" i="9"/>
  <c r="P877" i="9"/>
  <c r="P1112" i="9"/>
  <c r="P1170" i="9"/>
  <c r="P1205" i="9"/>
  <c r="P54" i="9"/>
  <c r="P87" i="9"/>
  <c r="P86" i="9"/>
  <c r="P1204" i="9"/>
  <c r="P993" i="9"/>
  <c r="P979" i="9"/>
  <c r="P586" i="9"/>
  <c r="P380" i="9"/>
  <c r="P1006" i="9"/>
  <c r="P644" i="9"/>
  <c r="P594" i="9"/>
  <c r="P515" i="9"/>
  <c r="P74" i="9"/>
  <c r="P1047" i="9"/>
  <c r="P874" i="9"/>
  <c r="P1029" i="9"/>
  <c r="P866" i="9"/>
  <c r="P1173" i="9"/>
  <c r="P976" i="9"/>
  <c r="P431" i="9"/>
  <c r="P660" i="9"/>
  <c r="P429" i="9"/>
  <c r="P1010" i="9"/>
  <c r="P324" i="9"/>
  <c r="P503" i="9"/>
  <c r="P1014" i="9"/>
  <c r="P620" i="9"/>
  <c r="P551" i="9"/>
  <c r="P776" i="9"/>
  <c r="P457" i="9"/>
  <c r="P1151" i="9"/>
  <c r="P287" i="9"/>
  <c r="P165" i="9"/>
  <c r="P1041" i="9"/>
  <c r="P1109" i="9"/>
  <c r="P650" i="9"/>
  <c r="P79" i="9"/>
  <c r="P397" i="9"/>
  <c r="P658" i="9"/>
  <c r="P444" i="9"/>
  <c r="P1135" i="9"/>
  <c r="P849" i="9"/>
  <c r="P678" i="9"/>
  <c r="P546" i="9"/>
  <c r="P566" i="9"/>
  <c r="P340" i="9"/>
  <c r="P902" i="9"/>
  <c r="P971" i="9"/>
  <c r="P817" i="9"/>
  <c r="P288" i="9"/>
  <c r="P570" i="9"/>
  <c r="P837" i="9"/>
  <c r="P747" i="9"/>
  <c r="P120" i="9"/>
  <c r="P1194" i="9"/>
  <c r="P364" i="9"/>
  <c r="P440" i="9"/>
  <c r="P198" i="9"/>
  <c r="P173" i="9"/>
  <c r="P1074" i="9"/>
  <c r="P1190" i="9"/>
  <c r="P68" i="9"/>
  <c r="P1166" i="9"/>
  <c r="P1119" i="9"/>
  <c r="P498" i="9"/>
  <c r="P230" i="9"/>
  <c r="P391" i="9"/>
  <c r="P673" i="9"/>
  <c r="P89" i="9"/>
  <c r="P992" i="9"/>
  <c r="P540" i="9"/>
  <c r="P711" i="9"/>
  <c r="P751" i="9"/>
  <c r="P446" i="9"/>
  <c r="P775" i="9"/>
  <c r="P34" i="9"/>
  <c r="P835" i="9"/>
  <c r="P192" i="9"/>
  <c r="P483" i="9"/>
  <c r="P964" i="9"/>
  <c r="P577" i="9"/>
  <c r="P1124" i="9"/>
  <c r="P1013" i="9"/>
  <c r="P719" i="9"/>
  <c r="P642" i="9"/>
  <c r="P690" i="9"/>
  <c r="P382" i="9"/>
  <c r="P358" i="9"/>
  <c r="P500" i="9"/>
  <c r="P210" i="9"/>
  <c r="P765" i="9"/>
  <c r="P782" i="9"/>
  <c r="P481" i="9"/>
  <c r="P137" i="9"/>
  <c r="P783" i="9"/>
  <c r="P676" i="9"/>
  <c r="P317" i="9"/>
  <c r="P215" i="9"/>
  <c r="P102" i="9"/>
  <c r="P71" i="9"/>
  <c r="P248" i="9"/>
  <c r="P109" i="9"/>
  <c r="P590" i="9"/>
  <c r="P242" i="9"/>
  <c r="P274" i="9"/>
  <c r="P115" i="9"/>
  <c r="P645" i="9"/>
  <c r="P410" i="9"/>
  <c r="P184" i="9"/>
  <c r="P363" i="9"/>
  <c r="P471" i="9"/>
  <c r="P623" i="9"/>
  <c r="P249" i="9"/>
  <c r="P29" i="9"/>
  <c r="P1091" i="9"/>
  <c r="P1037" i="9"/>
  <c r="P50" i="9"/>
  <c r="P1185" i="9"/>
  <c r="P987" i="9"/>
  <c r="P998" i="9"/>
  <c r="P793" i="9"/>
  <c r="P75" i="9"/>
  <c r="P882" i="9"/>
  <c r="P761" i="9"/>
  <c r="P870" i="9"/>
  <c r="P26" i="9"/>
  <c r="P850" i="9"/>
  <c r="P729" i="9"/>
  <c r="P838" i="9"/>
  <c r="P1201" i="9"/>
  <c r="P1057" i="9"/>
  <c r="P1178" i="9"/>
  <c r="P1187" i="9"/>
  <c r="P1106" i="9"/>
  <c r="P1175" i="9"/>
  <c r="P1189" i="9"/>
  <c r="P958" i="9"/>
  <c r="P922" i="9"/>
  <c r="P863" i="9"/>
  <c r="P488" i="9"/>
  <c r="P732" i="9"/>
  <c r="P662" i="9"/>
  <c r="P411" i="9"/>
  <c r="P450" i="9"/>
  <c r="P83" i="9"/>
  <c r="P769" i="9"/>
  <c r="P957" i="9"/>
  <c r="P757" i="9"/>
  <c r="P1160" i="9"/>
  <c r="P986" i="9"/>
  <c r="P808" i="9"/>
  <c r="P573" i="9"/>
  <c r="P674" i="9"/>
  <c r="P975" i="9"/>
  <c r="P828" i="9"/>
  <c r="P416" i="9"/>
  <c r="P398" i="9"/>
  <c r="P1008" i="9"/>
  <c r="P1005" i="9"/>
  <c r="P402" i="9"/>
  <c r="P666" i="9"/>
  <c r="P1051" i="9"/>
  <c r="P467" i="9"/>
  <c r="P119" i="9"/>
  <c r="P281" i="9"/>
  <c r="P1026" i="9"/>
  <c r="P875" i="9"/>
  <c r="P848" i="9"/>
  <c r="P1055" i="9"/>
  <c r="P885" i="9"/>
  <c r="P347" i="9"/>
  <c r="P988" i="9"/>
  <c r="P1033" i="9"/>
  <c r="P832" i="9"/>
  <c r="P367" i="9"/>
  <c r="P893" i="9"/>
  <c r="P681" i="9"/>
  <c r="P344" i="9"/>
  <c r="P1171" i="9"/>
  <c r="P1156" i="9"/>
  <c r="P628" i="9"/>
  <c r="P384" i="9"/>
  <c r="P686" i="9"/>
  <c r="P640" i="9"/>
  <c r="P323" i="9"/>
  <c r="P878" i="9"/>
  <c r="P967" i="9"/>
  <c r="P581" i="9"/>
  <c r="P365" i="9"/>
  <c r="P118" i="9"/>
  <c r="P293" i="9"/>
  <c r="P1024" i="9"/>
  <c r="P1059" i="9"/>
  <c r="P910" i="9"/>
  <c r="P823" i="9"/>
  <c r="P781" i="9"/>
  <c r="P659" i="9"/>
  <c r="P514" i="9"/>
  <c r="P587" i="9"/>
  <c r="P308" i="9"/>
  <c r="P1079" i="9"/>
  <c r="P745" i="9"/>
  <c r="P518" i="9"/>
  <c r="P1117" i="9"/>
  <c r="P702" i="9"/>
  <c r="P172" i="9"/>
  <c r="P1169" i="9"/>
  <c r="P1163" i="9"/>
  <c r="P778" i="9"/>
  <c r="P246" i="9"/>
  <c r="P525" i="9"/>
  <c r="P810" i="9"/>
  <c r="P196" i="9"/>
  <c r="P1197" i="9"/>
  <c r="P827" i="9"/>
  <c r="P655" i="9"/>
  <c r="P981" i="9"/>
  <c r="P1123" i="9"/>
  <c r="P881" i="9"/>
  <c r="P780" i="9"/>
  <c r="P1186" i="9"/>
  <c r="P1042" i="9"/>
  <c r="P59" i="9"/>
  <c r="P914" i="9"/>
  <c r="P52" i="9"/>
  <c r="P43" i="9"/>
  <c r="P48" i="9"/>
  <c r="P604" i="9"/>
  <c r="P88" i="9"/>
  <c r="P38" i="9"/>
  <c r="P28" i="9"/>
  <c r="P572" i="9"/>
  <c r="P51" i="9"/>
  <c r="P884" i="9"/>
  <c r="P994" i="9"/>
  <c r="P872" i="9"/>
  <c r="P867" i="9"/>
  <c r="P989" i="9"/>
  <c r="P855" i="9"/>
  <c r="P961" i="9"/>
  <c r="P894" i="9"/>
  <c r="P736" i="9"/>
  <c r="P624" i="9"/>
  <c r="P1181" i="9"/>
  <c r="P506" i="9"/>
  <c r="P547" i="9"/>
  <c r="P539" i="9"/>
  <c r="P186" i="9"/>
  <c r="P84" i="9"/>
  <c r="P1172" i="9"/>
  <c r="P64" i="9"/>
  <c r="P1164" i="9"/>
  <c r="P943" i="9"/>
  <c r="P929" i="9"/>
  <c r="P554" i="9"/>
  <c r="P320" i="9"/>
  <c r="P854" i="9"/>
  <c r="P600" i="9"/>
  <c r="P562" i="9"/>
  <c r="P520" i="9"/>
  <c r="P1089" i="9"/>
  <c r="P1202" i="9"/>
  <c r="P682" i="9"/>
  <c r="P373" i="9"/>
  <c r="P493" i="9"/>
  <c r="P704" i="9"/>
  <c r="P305" i="9"/>
  <c r="P606" i="9"/>
  <c r="P643" i="9"/>
  <c r="P1167" i="9"/>
  <c r="P858" i="9"/>
  <c r="P742" i="9"/>
  <c r="P578" i="9"/>
  <c r="P598" i="9"/>
  <c r="P436" i="9"/>
  <c r="P1034" i="9"/>
  <c r="P1015" i="9"/>
  <c r="P918" i="9"/>
  <c r="P338" i="9"/>
  <c r="P602" i="9"/>
  <c r="P950" i="9"/>
  <c r="P339" i="9"/>
  <c r="P1086" i="9"/>
  <c r="P1000" i="9"/>
  <c r="P959" i="9"/>
  <c r="P1090" i="9"/>
  <c r="P846" i="9"/>
  <c r="P537" i="9"/>
  <c r="P622" i="9"/>
  <c r="P527" i="9"/>
  <c r="P372" i="9"/>
  <c r="P107" i="9"/>
  <c r="P117" i="9"/>
  <c r="P760" i="9"/>
  <c r="P99" i="9"/>
  <c r="P1145" i="9"/>
  <c r="P777" i="9"/>
  <c r="P550" i="9"/>
  <c r="P1152" i="9"/>
  <c r="P502" i="9"/>
  <c r="P204" i="9"/>
  <c r="P188" i="9"/>
  <c r="P262" i="9"/>
  <c r="P1056" i="9"/>
  <c r="P1019" i="9"/>
  <c r="P1146" i="9"/>
  <c r="P508" i="9"/>
  <c r="P822" i="9"/>
  <c r="P1071" i="9"/>
  <c r="P638" i="9"/>
  <c r="P1022" i="9"/>
  <c r="P892" i="9"/>
  <c r="P749" i="9"/>
  <c r="P796" i="9"/>
  <c r="P1110" i="9"/>
  <c r="P842" i="9"/>
  <c r="P1128" i="9"/>
  <c r="P1084" i="9"/>
  <c r="P825" i="9"/>
  <c r="P39" i="9"/>
  <c r="P1060" i="9"/>
  <c r="P1198" i="9"/>
  <c r="P1184" i="9"/>
  <c r="P1147" i="9"/>
  <c r="P1168" i="9"/>
  <c r="P1139" i="9"/>
  <c r="P1148" i="9"/>
  <c r="P1115" i="9"/>
  <c r="P1132" i="9"/>
  <c r="P1176" i="9"/>
  <c r="P1058" i="9"/>
  <c r="P938" i="9"/>
  <c r="P46" i="9"/>
  <c r="P852" i="9"/>
  <c r="P945" i="9"/>
  <c r="P840" i="9"/>
  <c r="P937" i="9"/>
  <c r="P57" i="9"/>
  <c r="P30" i="9"/>
  <c r="P646" i="9"/>
  <c r="P805" i="9"/>
  <c r="P755" i="9"/>
  <c r="P66" i="9"/>
  <c r="P300" i="9"/>
  <c r="P592" i="9"/>
  <c r="P1155" i="9"/>
  <c r="P1141" i="9"/>
  <c r="P1143" i="9"/>
  <c r="P1125" i="9"/>
  <c r="P928" i="9"/>
  <c r="P890" i="9"/>
  <c r="P991" i="9"/>
  <c r="P377" i="9"/>
  <c r="P786" i="9"/>
  <c r="P630" i="9"/>
  <c r="P379" i="9"/>
  <c r="P406" i="9"/>
  <c r="P1032" i="9"/>
  <c r="P907" i="9"/>
  <c r="P1011" i="9"/>
  <c r="P925" i="9"/>
  <c r="P1053" i="9"/>
  <c r="P443" i="9"/>
  <c r="P942" i="9"/>
  <c r="P647" i="9"/>
  <c r="P430" i="9"/>
  <c r="P1085" i="9"/>
  <c r="P763" i="9"/>
  <c r="P399" i="9"/>
  <c r="P1073" i="9"/>
  <c r="P351" i="9"/>
  <c r="P428" i="9"/>
  <c r="P1203" i="9"/>
  <c r="P96" i="9"/>
  <c r="P672" i="9"/>
  <c r="P513" i="9"/>
  <c r="P355" i="9"/>
  <c r="P680" i="9"/>
  <c r="P452" i="9"/>
  <c r="P31" i="9"/>
  <c r="P897" i="9"/>
  <c r="P746" i="9"/>
  <c r="P536" i="9"/>
  <c r="P560" i="9"/>
  <c r="P561" i="9"/>
  <c r="P405" i="9"/>
  <c r="P272" i="9"/>
  <c r="P321" i="9"/>
  <c r="P139" i="9"/>
  <c r="P656" i="9"/>
  <c r="P343" i="9"/>
  <c r="P123" i="9"/>
  <c r="P879" i="9"/>
  <c r="P768" i="9"/>
  <c r="P617" i="9"/>
  <c r="P721" i="9"/>
  <c r="P675" i="9"/>
  <c r="P258" i="9"/>
  <c r="P222" i="9"/>
  <c r="P187" i="9"/>
  <c r="P1036" i="9"/>
  <c r="P954" i="9"/>
  <c r="P689" i="9"/>
  <c r="P224" i="9"/>
  <c r="P607" i="9"/>
  <c r="P709" i="9"/>
  <c r="P413" i="9"/>
  <c r="P72" i="9"/>
  <c r="P1063" i="9"/>
  <c r="P703" i="9"/>
  <c r="P708" i="9"/>
  <c r="P826" i="9"/>
  <c r="P414" i="9"/>
  <c r="P94" i="9"/>
  <c r="P22" i="9"/>
  <c r="P756" i="9"/>
  <c r="P160" i="9"/>
  <c r="P451" i="9"/>
  <c r="P1061" i="9"/>
  <c r="P730" i="9"/>
  <c r="P1083" i="9"/>
  <c r="P1003" i="9"/>
  <c r="P668" i="9"/>
  <c r="P69" i="9"/>
  <c r="P1179" i="9"/>
  <c r="P984" i="9"/>
  <c r="P1157" i="9"/>
  <c r="P1158" i="9"/>
  <c r="P1134" i="9"/>
  <c r="P1142" i="9"/>
  <c r="P1099" i="9"/>
  <c r="P1097" i="9"/>
  <c r="P1087" i="9"/>
  <c r="P90" i="9"/>
  <c r="P833" i="9"/>
  <c r="P697" i="9"/>
  <c r="P1144" i="9"/>
  <c r="P962" i="9"/>
  <c r="P906" i="9"/>
  <c r="P1096" i="9"/>
  <c r="P898" i="9"/>
  <c r="P1138" i="9"/>
  <c r="P856" i="9"/>
  <c r="P463" i="9"/>
  <c r="P738" i="9"/>
  <c r="P461" i="9"/>
  <c r="P888" i="9"/>
  <c r="P337" i="9"/>
  <c r="P505" i="9"/>
  <c r="P1174" i="9"/>
  <c r="P960" i="9"/>
  <c r="P1149" i="9"/>
  <c r="P947" i="9"/>
  <c r="P901" i="9"/>
  <c r="P970" i="9"/>
  <c r="P831" i="9"/>
  <c r="P739" i="9"/>
  <c r="P699" i="9"/>
  <c r="P447" i="9"/>
  <c r="P599" i="9"/>
  <c r="P328" i="9"/>
  <c r="P930" i="9"/>
  <c r="P1077" i="9"/>
  <c r="P804" i="9"/>
  <c r="P818" i="9"/>
  <c r="P728" i="9"/>
  <c r="P453" i="9"/>
  <c r="P331" i="9"/>
  <c r="P354" i="9"/>
  <c r="P136" i="9"/>
  <c r="P896" i="9"/>
  <c r="P588" i="9"/>
  <c r="P473" i="9"/>
  <c r="P714" i="9"/>
  <c r="P425" i="9"/>
  <c r="P1062" i="9"/>
  <c r="P883" i="9"/>
  <c r="P1075" i="9"/>
  <c r="P618" i="9"/>
  <c r="P1188" i="9"/>
  <c r="P85" i="9"/>
  <c r="P626" i="9"/>
  <c r="P314" i="9"/>
  <c r="P1103" i="9"/>
  <c r="P809" i="9"/>
  <c r="P582" i="9"/>
  <c r="P65" i="9"/>
  <c r="P534" i="9"/>
  <c r="P236" i="9"/>
  <c r="P232" i="9"/>
  <c r="P302" i="9"/>
  <c r="P1165" i="9"/>
  <c r="P688" i="9"/>
  <c r="P585" i="9"/>
  <c r="P494" i="9"/>
  <c r="P257" i="9"/>
  <c r="P1028" i="9"/>
  <c r="P1129" i="9"/>
  <c r="P641" i="9"/>
  <c r="P564" i="9"/>
  <c r="P1193" i="9"/>
  <c r="P740" i="9"/>
  <c r="P153" i="9"/>
  <c r="P116" i="9"/>
  <c r="P1154" i="9"/>
  <c r="P1195" i="9"/>
  <c r="P727" i="9"/>
  <c r="P278" i="9"/>
  <c r="P653" i="9"/>
  <c r="P743" i="9"/>
  <c r="P240" i="9"/>
  <c r="P1162" i="9"/>
  <c r="P713" i="9"/>
  <c r="P814" i="9"/>
  <c r="P935" i="9"/>
  <c r="P591" i="9"/>
  <c r="P140" i="9"/>
  <c r="P1105" i="9"/>
  <c r="P1131" i="9"/>
  <c r="P750" i="9"/>
  <c r="P496" i="9"/>
  <c r="P631" i="9"/>
  <c r="P685" i="9"/>
  <c r="P385" i="9"/>
  <c r="P706" i="9"/>
  <c r="P649" i="9"/>
  <c r="P206" i="9"/>
  <c r="P207" i="9"/>
  <c r="P289" i="9"/>
  <c r="P201" i="9"/>
  <c r="P731" i="9"/>
  <c r="P456" i="9"/>
  <c r="P1180" i="9"/>
  <c r="P156" i="9"/>
  <c r="P568" i="9"/>
  <c r="P304" i="9"/>
  <c r="P197" i="9"/>
  <c r="P366" i="9"/>
  <c r="P944" i="9"/>
  <c r="P154" i="9"/>
  <c r="P147" i="9"/>
  <c r="P255" i="9"/>
  <c r="P381" i="9"/>
  <c r="P238" i="9"/>
  <c r="P603" i="9"/>
  <c r="P260" i="9"/>
  <c r="P484" i="9"/>
  <c r="P111" i="9"/>
  <c r="P627" i="9"/>
  <c r="P80" i="9"/>
  <c r="P792" i="9"/>
  <c r="P1111" i="9"/>
  <c r="P92" i="9"/>
  <c r="P27" i="9"/>
  <c r="P1161" i="9"/>
  <c r="P41" i="9"/>
  <c r="P844" i="9"/>
  <c r="P58" i="9"/>
  <c r="P948" i="9"/>
  <c r="P1048" i="9"/>
  <c r="P936" i="9"/>
  <c r="P45" i="9"/>
  <c r="P916" i="9"/>
  <c r="P1045" i="9"/>
  <c r="P904" i="9"/>
  <c r="P98" i="9"/>
  <c r="P93" i="9"/>
  <c r="P35" i="9"/>
  <c r="P1192" i="9"/>
  <c r="P1052" i="9"/>
  <c r="P720" i="9"/>
  <c r="P873" i="9"/>
  <c r="P1182" i="9"/>
  <c r="P1007" i="9"/>
  <c r="P544" i="9"/>
  <c r="P519" i="9"/>
  <c r="P1127" i="9"/>
  <c r="P717" i="9"/>
  <c r="P552" i="9"/>
  <c r="P612" i="9"/>
  <c r="P47" i="9"/>
  <c r="P1064" i="9"/>
  <c r="P913" i="9"/>
  <c r="P1040" i="9"/>
  <c r="P905" i="9"/>
  <c r="P1196" i="9"/>
  <c r="P36" i="9"/>
  <c r="P614" i="9"/>
  <c r="P741" i="9"/>
  <c r="P569" i="9"/>
  <c r="P23" i="9"/>
  <c r="P268" i="9"/>
  <c r="P794" i="9"/>
  <c r="P1133" i="9"/>
  <c r="P795" i="9"/>
  <c r="P495" i="9"/>
  <c r="P920" i="9"/>
  <c r="P383" i="9"/>
  <c r="P408" i="9"/>
  <c r="P629" i="9"/>
  <c r="P315" i="9"/>
  <c r="P56" i="9"/>
  <c r="P33" i="9"/>
  <c r="P754" i="9"/>
  <c r="P313" i="9"/>
  <c r="P387" i="9"/>
  <c r="P698" i="9"/>
  <c r="P362" i="9"/>
  <c r="P67" i="9"/>
  <c r="P1017" i="9"/>
  <c r="P857" i="9"/>
  <c r="P576" i="9"/>
  <c r="P696" i="9"/>
  <c r="P723" i="9"/>
  <c r="P469" i="9"/>
  <c r="P1082" i="9"/>
  <c r="P1191" i="9"/>
  <c r="P409" i="9"/>
  <c r="P608" i="9"/>
  <c r="P1116" i="9"/>
  <c r="P1004" i="9"/>
  <c r="P191" i="9"/>
  <c r="P182" i="9"/>
  <c r="P445" i="9"/>
  <c r="P378" i="9"/>
  <c r="P164" i="9"/>
  <c r="P234" i="9"/>
  <c r="P1107" i="9"/>
  <c r="P1120" i="9"/>
  <c r="P584" i="9"/>
  <c r="P310" i="9"/>
  <c r="P563" i="9"/>
  <c r="P596" i="9"/>
  <c r="P280" i="9"/>
  <c r="P815" i="9"/>
  <c r="P559" i="9"/>
  <c r="P1080" i="9"/>
  <c r="P924" i="9"/>
  <c r="P813" i="9"/>
  <c r="P759" i="9"/>
  <c r="P799" i="9"/>
  <c r="P531" i="9"/>
  <c r="P639" i="9"/>
  <c r="P982" i="9"/>
  <c r="P1025" i="9"/>
  <c r="P466" i="9"/>
  <c r="P55" i="9"/>
  <c r="P980" i="9"/>
  <c r="P865" i="9"/>
  <c r="P807" i="9"/>
  <c r="P1137" i="9"/>
  <c r="P933" i="9"/>
  <c r="P1068" i="9"/>
  <c r="P42" i="9"/>
  <c r="P1118" i="9"/>
  <c r="P1102" i="9"/>
  <c r="P60" i="9"/>
  <c r="P419" i="9"/>
  <c r="P548" i="9"/>
  <c r="P616" i="9"/>
  <c r="P864" i="9"/>
  <c r="P393" i="9"/>
  <c r="P62" i="9"/>
  <c r="P270" i="9"/>
  <c r="P151" i="9"/>
  <c r="P1069" i="9"/>
  <c r="P667" i="9"/>
  <c r="P847" i="9"/>
  <c r="P517" i="9"/>
  <c r="P1113" i="9"/>
  <c r="P1100" i="9"/>
  <c r="P974" i="9"/>
  <c r="P767" i="9"/>
  <c r="P772" i="9"/>
  <c r="P334" i="9"/>
  <c r="P297" i="9"/>
  <c r="P180" i="9"/>
  <c r="P497" i="9"/>
  <c r="P267" i="9"/>
  <c r="P112" i="9"/>
  <c r="P254" i="9"/>
  <c r="P142" i="9"/>
  <c r="P131" i="9"/>
  <c r="P220" i="9"/>
  <c r="P239" i="9"/>
  <c r="P114" i="9"/>
  <c r="P574" i="9"/>
  <c r="P282" i="9"/>
  <c r="P312" i="9"/>
  <c r="P105" i="9"/>
  <c r="P279" i="9"/>
  <c r="P121" i="9"/>
  <c r="P480" i="9"/>
  <c r="P400" i="9"/>
  <c r="P292" i="9"/>
  <c r="P155" i="9"/>
  <c r="P567" i="9"/>
  <c r="P579" i="9"/>
  <c r="P183" i="9"/>
  <c r="P797" i="9"/>
  <c r="P917" i="9"/>
  <c r="P221" i="9"/>
  <c r="P346" i="9"/>
  <c r="P269" i="9"/>
  <c r="P237" i="9"/>
  <c r="P973" i="9"/>
  <c r="P360" i="9"/>
  <c r="P460" i="9"/>
  <c r="P946" i="9"/>
  <c r="P941" i="9"/>
  <c r="P1038" i="9"/>
  <c r="P25" i="9"/>
  <c r="P801" i="9"/>
  <c r="P1027" i="9"/>
  <c r="P927" i="9"/>
  <c r="P1078" i="9"/>
  <c r="P862" i="9"/>
  <c r="P766" i="9"/>
  <c r="P1199" i="9"/>
  <c r="P710" i="9"/>
  <c r="P336" i="9"/>
  <c r="P634" i="9"/>
  <c r="P843" i="9"/>
  <c r="P665" i="9"/>
  <c r="P335" i="9"/>
  <c r="P266" i="9"/>
  <c r="P458" i="9"/>
  <c r="P753" i="9"/>
  <c r="P477" i="9"/>
  <c r="P1126" i="9"/>
  <c r="P695" i="9"/>
  <c r="P611" i="9"/>
  <c r="P575" i="9"/>
  <c r="P1067" i="9"/>
  <c r="P679" i="9"/>
  <c r="P415" i="9"/>
  <c r="P671" i="9"/>
  <c r="P669" i="9"/>
  <c r="P722" i="9"/>
  <c r="P252" i="9"/>
  <c r="P1108" i="9"/>
  <c r="P259" i="9"/>
  <c r="P543" i="9"/>
  <c r="P423" i="9"/>
  <c r="P158" i="9"/>
  <c r="P869" i="9"/>
  <c r="P687" i="9"/>
  <c r="P700" i="9"/>
  <c r="P386" i="9"/>
  <c r="P735" i="9"/>
  <c r="P81" i="9"/>
  <c r="P891" i="9"/>
  <c r="P76" i="9"/>
  <c r="P24" i="9"/>
  <c r="P899" i="9"/>
  <c r="P1009" i="9"/>
  <c r="P853" i="9"/>
  <c r="P479" i="9"/>
  <c r="P824" i="9"/>
  <c r="P955" i="9"/>
  <c r="P996" i="9"/>
  <c r="P63" i="9"/>
  <c r="P724" i="9"/>
  <c r="P1044" i="9"/>
  <c r="P707" i="9"/>
  <c r="P556" i="9"/>
  <c r="P1039" i="9"/>
  <c r="P1159" i="9"/>
  <c r="P455" i="9"/>
  <c r="P178" i="9"/>
  <c r="P664" i="9"/>
  <c r="P545" i="9"/>
  <c r="P839" i="9"/>
  <c r="P226" i="9"/>
  <c r="P952" i="9"/>
  <c r="P621" i="9"/>
  <c r="P1076" i="9"/>
  <c r="P434" i="9"/>
  <c r="P489" i="9"/>
  <c r="P635" i="9"/>
  <c r="P394" i="9"/>
  <c r="P633" i="9"/>
  <c r="P286" i="9"/>
  <c r="P526" i="9"/>
  <c r="P486" i="9"/>
  <c r="P555" i="9"/>
  <c r="P418" i="9"/>
  <c r="P229" i="9"/>
  <c r="P589" i="9"/>
  <c r="P499" i="9"/>
  <c r="P277" i="9"/>
  <c r="P329" i="9"/>
  <c r="P454" i="9"/>
  <c r="P353" i="9"/>
  <c r="P374" i="9"/>
  <c r="P510" i="9"/>
  <c r="P303" i="9"/>
  <c r="P124" i="9"/>
  <c r="P211" i="9"/>
  <c r="P113" i="9"/>
  <c r="P241" i="9"/>
  <c r="P179" i="9"/>
  <c r="P235" i="9"/>
  <c r="P148" i="9"/>
  <c r="P345" i="9"/>
  <c r="P521" i="9"/>
  <c r="P143" i="9"/>
  <c r="P504" i="9"/>
  <c r="P609" i="9"/>
  <c r="P291" i="9"/>
  <c r="P726" i="9"/>
  <c r="P788" i="9"/>
  <c r="P169" i="9"/>
  <c r="P999" i="9"/>
  <c r="P40" i="9"/>
  <c r="P966" i="9"/>
  <c r="P931" i="9"/>
  <c r="P787" i="9"/>
  <c r="P983" i="9"/>
  <c r="P771" i="9"/>
  <c r="P791" i="9"/>
  <c r="P940" i="9"/>
  <c r="P834" i="9"/>
  <c r="P637" i="9"/>
  <c r="P968" i="9"/>
  <c r="P350" i="9"/>
  <c r="P1072" i="9"/>
  <c r="P1066" i="9"/>
  <c r="P949" i="9"/>
  <c r="P716" i="9"/>
  <c r="P785" i="9"/>
  <c r="P219" i="9"/>
  <c r="P200" i="9"/>
  <c r="P256" i="9"/>
  <c r="P261" i="9"/>
  <c r="P1183" i="9"/>
  <c r="P341" i="9"/>
  <c r="P803" i="9"/>
  <c r="P194" i="9"/>
  <c r="P939" i="9"/>
  <c r="P1070" i="9"/>
  <c r="P903" i="9"/>
  <c r="P1035" i="9"/>
  <c r="P432" i="9"/>
  <c r="P470" i="9"/>
  <c r="P145" i="9"/>
  <c r="P468" i="9"/>
  <c r="P448" i="9"/>
  <c r="P243" i="9"/>
  <c r="P203" i="9"/>
  <c r="P549" i="9"/>
  <c r="P250" i="9"/>
  <c r="P529" i="9"/>
  <c r="P325" i="9"/>
  <c r="P558" i="9"/>
  <c r="P273" i="9"/>
  <c r="P435" i="9"/>
  <c r="P138" i="9"/>
  <c r="P225" i="9"/>
  <c r="P174" i="9"/>
  <c r="P316" i="9"/>
  <c r="P601" i="9"/>
  <c r="P407" i="9"/>
  <c r="P327" i="9"/>
  <c r="P1065" i="9"/>
  <c r="P217" i="9"/>
  <c r="P389" i="9"/>
  <c r="P285" i="9"/>
  <c r="P171" i="9"/>
  <c r="P412" i="9"/>
  <c r="P368" i="9"/>
  <c r="P424" i="9"/>
  <c r="P247" i="9"/>
  <c r="P426" i="9"/>
  <c r="P683" i="9"/>
  <c r="P162" i="9"/>
  <c r="P923" i="9"/>
  <c r="P934" i="9"/>
  <c r="P861" i="9"/>
  <c r="P819" i="9"/>
  <c r="P1030" i="9"/>
  <c r="P1114" i="9"/>
  <c r="P1012" i="9"/>
  <c r="P509" i="9"/>
  <c r="P770" i="9"/>
  <c r="P758" i="9"/>
  <c r="P790" i="9"/>
  <c r="P712" i="9"/>
  <c r="P490" i="9"/>
  <c r="P1092" i="9"/>
  <c r="P421" i="9"/>
  <c r="P441" i="9"/>
  <c r="P851" i="9"/>
  <c r="P1140" i="9"/>
  <c r="P449" i="9"/>
  <c r="P150" i="9"/>
  <c r="P694" i="9"/>
  <c r="P228" i="9"/>
  <c r="P507" i="9"/>
  <c r="P868" i="9"/>
  <c r="P845" i="9"/>
  <c r="P522" i="9"/>
  <c r="P860" i="9"/>
  <c r="P744" i="9"/>
  <c r="P764" i="9"/>
  <c r="P395" i="9"/>
  <c r="P189" i="9"/>
  <c r="P176" i="9"/>
  <c r="P963" i="9"/>
  <c r="P309" i="9"/>
  <c r="P141" i="9"/>
  <c r="P108" i="9"/>
  <c r="P166" i="9"/>
  <c r="P205" i="9"/>
  <c r="P167" i="9"/>
  <c r="P133" i="9"/>
  <c r="P661" i="9"/>
  <c r="P422" i="9"/>
  <c r="P44" i="9"/>
  <c r="P49" i="9"/>
  <c r="P1054" i="9"/>
  <c r="P972" i="9"/>
  <c r="P752" i="9"/>
  <c r="P789" i="9"/>
  <c r="P512" i="9"/>
  <c r="P322" i="9"/>
  <c r="P1046" i="9"/>
  <c r="P580" i="9"/>
  <c r="P478" i="9"/>
  <c r="P762" i="9"/>
  <c r="P420" i="9"/>
  <c r="P965" i="9"/>
  <c r="P403" i="9"/>
  <c r="P886" i="9"/>
  <c r="P911" i="9"/>
  <c r="P553" i="9"/>
  <c r="P830" i="9"/>
  <c r="P821" i="9"/>
  <c r="P538" i="9"/>
  <c r="P880" i="9"/>
  <c r="P1094" i="9"/>
  <c r="P1016" i="9"/>
  <c r="P1101" i="9"/>
  <c r="P1177" i="9"/>
  <c r="P652" i="9"/>
  <c r="P841" i="9"/>
  <c r="P475" i="9"/>
  <c r="P369" i="9"/>
  <c r="P134" i="9"/>
  <c r="P130" i="9"/>
  <c r="P433" i="9"/>
  <c r="P295" i="9"/>
  <c r="P144" i="9"/>
  <c r="P535" i="9"/>
  <c r="P654" i="9"/>
  <c r="P438" i="9"/>
  <c r="P491" i="9"/>
  <c r="P1050" i="9"/>
  <c r="P404" i="9"/>
  <c r="P163" i="9"/>
  <c r="P185" i="9"/>
  <c r="P181" i="9"/>
  <c r="P190" i="9"/>
  <c r="P298" i="9"/>
  <c r="P357" i="9"/>
  <c r="P333" i="9"/>
  <c r="P271" i="9"/>
  <c r="P263" i="9"/>
  <c r="P170" i="9"/>
  <c r="P168" i="9"/>
  <c r="P244" i="9"/>
  <c r="P218" i="9"/>
  <c r="P437" i="9"/>
  <c r="P501" i="9"/>
  <c r="P401" i="9"/>
  <c r="P820" i="9"/>
  <c r="P701" i="9"/>
  <c r="P1150" i="9"/>
  <c r="P193" i="9"/>
  <c r="P135" i="9"/>
  <c r="P977" i="9"/>
  <c r="P953" i="9"/>
  <c r="P816" i="9"/>
  <c r="P784" i="9"/>
  <c r="P887" i="9"/>
  <c r="P995" i="9"/>
  <c r="P214" i="9"/>
  <c r="P152" i="9"/>
  <c r="P812" i="9"/>
  <c r="P619" i="9"/>
  <c r="P692" i="9"/>
  <c r="P128" i="9"/>
  <c r="P177" i="9"/>
  <c r="P748" i="9"/>
  <c r="P663" i="9"/>
  <c r="P648" i="9"/>
  <c r="P1153" i="9"/>
  <c r="P530" i="9"/>
  <c r="P275" i="9"/>
  <c r="P95" i="9"/>
  <c r="P806" i="9"/>
  <c r="P376" i="9"/>
  <c r="P1020" i="9"/>
  <c r="P1081" i="9"/>
  <c r="P836" i="9"/>
  <c r="P459" i="9"/>
  <c r="P871" i="9"/>
  <c r="P718" i="9"/>
  <c r="P485" i="9"/>
  <c r="P319" i="9"/>
  <c r="P691" i="9"/>
  <c r="P213" i="9"/>
  <c r="P348" i="9"/>
  <c r="P126" i="9"/>
  <c r="P101" i="9"/>
  <c r="P296" i="9"/>
  <c r="P593" i="9"/>
  <c r="P533" i="9"/>
  <c r="P462" i="9"/>
  <c r="P523" i="9"/>
  <c r="P146" i="9"/>
  <c r="P670" i="9"/>
  <c r="P301" i="9"/>
  <c r="P798" i="9"/>
  <c r="P129" i="9"/>
  <c r="P371" i="9"/>
  <c r="P565" i="9"/>
  <c r="P245" i="9"/>
  <c r="P233" i="9"/>
  <c r="P157" i="9"/>
  <c r="P511" i="9"/>
  <c r="P175" i="9"/>
  <c r="P231" i="9"/>
  <c r="P53" i="9"/>
  <c r="P597" i="9"/>
  <c r="P388" i="9"/>
  <c r="P283" i="9"/>
  <c r="P625" i="9"/>
  <c r="P417" i="9"/>
  <c r="P482" i="9"/>
  <c r="P774" i="9"/>
  <c r="P632" i="9"/>
  <c r="P915" i="9"/>
  <c r="P1121" i="9"/>
  <c r="P951" i="9"/>
  <c r="P919" i="9"/>
  <c r="P77" i="9"/>
  <c r="P1200" i="9"/>
  <c r="P734" i="9"/>
  <c r="P442" i="9"/>
  <c r="P932" i="9"/>
  <c r="P969" i="9"/>
  <c r="P464" i="9"/>
  <c r="P610" i="9"/>
  <c r="P361" i="9"/>
  <c r="P370" i="9"/>
  <c r="P985" i="9"/>
  <c r="P997" i="9"/>
  <c r="P800" i="9"/>
  <c r="P290" i="9"/>
  <c r="P557" i="9"/>
  <c r="P926" i="9"/>
  <c r="P773" i="9"/>
  <c r="P1021" i="9"/>
  <c r="P1095" i="9"/>
  <c r="P684" i="9"/>
  <c r="P615" i="9"/>
  <c r="P1098" i="9"/>
  <c r="P1130" i="9"/>
  <c r="P912" i="9"/>
  <c r="P677" i="9"/>
  <c r="P332" i="9"/>
  <c r="P474" i="9"/>
  <c r="P427" i="9"/>
  <c r="P476" i="9"/>
  <c r="P125" i="9"/>
  <c r="P571" i="9"/>
  <c r="P202" i="9"/>
  <c r="P349" i="9"/>
  <c r="P375" i="9"/>
  <c r="P326" i="9"/>
  <c r="P318" i="9"/>
  <c r="P472" i="9"/>
  <c r="P516" i="9"/>
  <c r="P802" i="9"/>
  <c r="P613" i="9"/>
  <c r="P195" i="9"/>
  <c r="P307" i="9"/>
  <c r="P330" i="9"/>
  <c r="P583" i="9"/>
  <c r="P359" i="9"/>
  <c r="P311" i="9"/>
  <c r="P32" i="9"/>
  <c r="P104" i="9"/>
  <c r="P227" i="9"/>
  <c r="P390" i="9"/>
  <c r="P122" i="9"/>
  <c r="P199" i="9"/>
  <c r="P829" i="9"/>
  <c r="P492" i="9"/>
  <c r="P392" i="9"/>
  <c r="P251" i="9"/>
  <c r="P524" i="9"/>
  <c r="P651" i="9"/>
  <c r="P223" i="9"/>
  <c r="P299" i="9"/>
  <c r="P209" i="9"/>
  <c r="P532" i="9"/>
  <c r="P103" i="9"/>
  <c r="P605" i="9"/>
  <c r="P284" i="9"/>
  <c r="P465" i="9"/>
  <c r="P149" i="9"/>
  <c r="P352" i="9"/>
  <c r="P356" i="9"/>
  <c r="P276" i="9"/>
  <c r="P657" i="9"/>
  <c r="P733" i="9"/>
  <c r="P21" i="9"/>
  <c r="P161" i="9"/>
  <c r="P487" i="9"/>
  <c r="P396" i="9"/>
  <c r="P1001" i="9"/>
  <c r="P253" i="9"/>
  <c r="P110" i="9"/>
  <c r="P439" i="9"/>
  <c r="P159" i="9"/>
  <c r="P132" i="9"/>
  <c r="P541" i="9"/>
  <c r="P100" i="9"/>
  <c r="P342" i="9"/>
  <c r="P106" i="9"/>
  <c r="P595" i="9"/>
  <c r="P895" i="9"/>
  <c r="P306" i="9"/>
  <c r="P542" i="9"/>
  <c r="P216" i="9"/>
  <c r="P208" i="9"/>
  <c r="P265" i="9"/>
  <c r="P264" i="9"/>
  <c r="P715" i="9"/>
  <c r="P212" i="9"/>
  <c r="P528" i="9"/>
  <c r="P127" i="9"/>
  <c r="P294" i="9"/>
  <c r="E5" i="9"/>
  <c r="O186" i="2"/>
  <c r="O245" i="2"/>
  <c r="O86" i="2"/>
  <c r="O333" i="2"/>
  <c r="O130" i="2"/>
  <c r="O159" i="2"/>
  <c r="O67" i="2"/>
  <c r="O170" i="2"/>
  <c r="O288" i="2"/>
  <c r="O312" i="2"/>
  <c r="O290" i="2"/>
  <c r="O21" i="2"/>
  <c r="O148" i="2"/>
  <c r="O280" i="2"/>
  <c r="O116" i="2"/>
  <c r="O150" i="2"/>
  <c r="O182" i="2"/>
  <c r="O30" i="2"/>
  <c r="O87" i="2"/>
  <c r="O328" i="2"/>
  <c r="O202" i="2"/>
  <c r="O302" i="2"/>
  <c r="O40" i="2"/>
  <c r="O54" i="2"/>
  <c r="O313" i="2"/>
  <c r="O241" i="2"/>
  <c r="O129" i="2"/>
  <c r="O59" i="2"/>
  <c r="O158" i="2"/>
  <c r="O56" i="2"/>
  <c r="O191" i="2"/>
  <c r="O287" i="2"/>
  <c r="O162" i="2"/>
  <c r="O274" i="2"/>
  <c r="O270" i="2"/>
  <c r="O224" i="2"/>
  <c r="O46" i="2"/>
  <c r="O125" i="2"/>
  <c r="O237" i="2"/>
  <c r="O34" i="2"/>
  <c r="O60" i="2"/>
  <c r="O320" i="2"/>
  <c r="O294" i="2"/>
  <c r="O85" i="2"/>
  <c r="O140" i="2"/>
  <c r="O336" i="2"/>
  <c r="O326" i="2"/>
  <c r="O244" i="2"/>
  <c r="O153" i="2"/>
  <c r="O332" i="2"/>
  <c r="O250" i="2"/>
  <c r="O282" i="2"/>
  <c r="O263" i="2"/>
  <c r="O190" i="2"/>
  <c r="O276" i="2"/>
  <c r="O207" i="2"/>
  <c r="O98" i="2"/>
  <c r="O78" i="2"/>
  <c r="O292" i="2"/>
  <c r="O239" i="2"/>
  <c r="O73" i="2"/>
  <c r="O296" i="2"/>
  <c r="O122" i="2"/>
  <c r="O214" i="2"/>
  <c r="O310" i="2"/>
  <c r="O62" i="2"/>
  <c r="O113" i="2"/>
  <c r="O181" i="2"/>
  <c r="O266" i="2"/>
  <c r="O146" i="2"/>
  <c r="O155" i="2"/>
  <c r="O145" i="2"/>
  <c r="O41" i="2"/>
  <c r="O38" i="2"/>
  <c r="O72" i="2"/>
  <c r="O201" i="2"/>
  <c r="O286" i="2"/>
  <c r="O88" i="2"/>
  <c r="O319" i="2"/>
  <c r="O132" i="2"/>
  <c r="O321" i="2"/>
  <c r="O76" i="2"/>
  <c r="O334" i="2"/>
  <c r="O141" i="2"/>
  <c r="O219" i="2"/>
  <c r="O75" i="2"/>
  <c r="O301" i="2"/>
  <c r="O66" i="2"/>
  <c r="O161" i="2"/>
  <c r="O314" i="2"/>
  <c r="O99" i="2"/>
  <c r="O327" i="2"/>
  <c r="O184" i="2"/>
  <c r="O307" i="2"/>
  <c r="O89" i="2"/>
  <c r="O203" i="2"/>
  <c r="O255" i="2"/>
  <c r="O285" i="2"/>
  <c r="O322" i="2"/>
  <c r="O96" i="2"/>
  <c r="O279" i="2"/>
  <c r="O306" i="2"/>
  <c r="O240" i="2"/>
  <c r="O261" i="2"/>
  <c r="O248" i="2"/>
  <c r="O48" i="2"/>
  <c r="O309" i="2"/>
  <c r="O330" i="2"/>
  <c r="O36" i="2"/>
  <c r="O70" i="2"/>
  <c r="O283" i="2"/>
  <c r="O112" i="2"/>
  <c r="O143" i="2"/>
  <c r="O259" i="2"/>
  <c r="O175" i="2"/>
  <c r="O315" i="2"/>
  <c r="O275" i="2"/>
  <c r="O164" i="2"/>
  <c r="O260" i="2"/>
  <c r="O147" i="2"/>
  <c r="O114" i="2"/>
  <c r="O136" i="2"/>
  <c r="O205" i="2"/>
  <c r="O215" i="2"/>
  <c r="O22" i="2"/>
  <c r="O234" i="2"/>
  <c r="O102" i="2"/>
  <c r="O291" i="2"/>
  <c r="O331" i="2"/>
  <c r="O25" i="2"/>
  <c r="O236" i="2"/>
  <c r="O229" i="2"/>
  <c r="O101" i="2"/>
  <c r="O135" i="2"/>
  <c r="O268" i="2"/>
  <c r="O110" i="2"/>
  <c r="O299" i="2"/>
  <c r="O246" i="2"/>
  <c r="O216" i="2"/>
  <c r="O53" i="2"/>
  <c r="O91" i="2"/>
  <c r="O200" i="2"/>
  <c r="O196" i="2"/>
  <c r="O222" i="2"/>
  <c r="O35" i="2"/>
  <c r="O121" i="2"/>
  <c r="O284" i="2"/>
  <c r="O323" i="2"/>
  <c r="O305" i="2"/>
  <c r="O163" i="2"/>
  <c r="O256" i="2"/>
  <c r="O151" i="2"/>
  <c r="O338" i="2"/>
  <c r="O253" i="2"/>
  <c r="O154" i="2"/>
  <c r="O109" i="2"/>
  <c r="O165" i="2"/>
  <c r="O171" i="2"/>
  <c r="O63" i="2"/>
  <c r="O273" i="2"/>
  <c r="O82" i="2"/>
  <c r="O183" i="2"/>
  <c r="O180" i="2"/>
  <c r="O32" i="2"/>
  <c r="O329" i="2"/>
  <c r="O198" i="2"/>
  <c r="O325" i="2"/>
  <c r="O45" i="2"/>
  <c r="O144" i="2"/>
  <c r="O176" i="2"/>
  <c r="O23" i="2"/>
  <c r="O95" i="2"/>
  <c r="O178" i="2"/>
  <c r="O83" i="2"/>
  <c r="O68" i="2"/>
  <c r="O185" i="2"/>
  <c r="O37" i="2"/>
  <c r="O156" i="2"/>
  <c r="O47" i="2"/>
  <c r="O173" i="2"/>
  <c r="O123" i="2"/>
  <c r="O152" i="2"/>
  <c r="O228" i="2"/>
  <c r="O289" i="2"/>
  <c r="O264" i="2"/>
  <c r="O252" i="2"/>
  <c r="O298" i="2"/>
  <c r="O139" i="2"/>
  <c r="O57" i="2"/>
  <c r="O24" i="2"/>
  <c r="O223" i="2"/>
  <c r="O124" i="2"/>
  <c r="O160" i="2"/>
  <c r="O168" i="2"/>
  <c r="O77" i="2"/>
  <c r="O29" i="2"/>
  <c r="O277" i="2"/>
  <c r="O169" i="2"/>
  <c r="O317" i="2"/>
  <c r="O199" i="2"/>
  <c r="O115" i="2"/>
  <c r="O50" i="2"/>
  <c r="O247" i="2"/>
  <c r="O64" i="2"/>
  <c r="O262" i="2"/>
  <c r="O188" i="2"/>
  <c r="O304" i="2"/>
  <c r="O39" i="2"/>
  <c r="O42" i="2"/>
  <c r="O213" i="2"/>
  <c r="O265" i="2"/>
  <c r="O316" i="2"/>
  <c r="O206" i="2"/>
  <c r="O281" i="2"/>
  <c r="O49" i="2"/>
  <c r="O105" i="2"/>
  <c r="O177" i="2"/>
  <c r="O220" i="2"/>
  <c r="O103" i="2"/>
  <c r="O192" i="2"/>
  <c r="O232" i="2"/>
  <c r="O221" i="2"/>
  <c r="O120" i="2"/>
  <c r="O235" i="2"/>
  <c r="O108" i="2"/>
  <c r="O335" i="2"/>
  <c r="O119" i="2"/>
  <c r="O197" i="2"/>
  <c r="O278" i="2"/>
  <c r="O187" i="2"/>
  <c r="O217" i="2"/>
  <c r="O44" i="2"/>
  <c r="O209" i="2"/>
  <c r="O137" i="2"/>
  <c r="O231" i="2"/>
  <c r="O303" i="2"/>
  <c r="O138" i="2"/>
  <c r="O324" i="2"/>
  <c r="O227" i="2"/>
  <c r="O269" i="2"/>
  <c r="O149" i="2"/>
  <c r="O31" i="2"/>
  <c r="O84" i="2"/>
  <c r="O300" i="2"/>
  <c r="O233" i="2"/>
  <c r="O318" i="2"/>
  <c r="O142" i="2"/>
  <c r="O257" i="2"/>
  <c r="O297" i="2"/>
  <c r="O27" i="2"/>
  <c r="O55" i="2"/>
  <c r="O51" i="2"/>
  <c r="O167" i="2"/>
  <c r="O218" i="2"/>
  <c r="O226" i="2"/>
  <c r="O79" i="2"/>
  <c r="O210" i="2"/>
  <c r="O308" i="2"/>
  <c r="O174" i="2"/>
  <c r="O194" i="2"/>
  <c r="O208" i="2"/>
  <c r="O131" i="2"/>
  <c r="O242" i="2"/>
  <c r="O195" i="2"/>
  <c r="O61" i="2"/>
  <c r="O204" i="2"/>
  <c r="O172" i="2"/>
  <c r="O97" i="2"/>
  <c r="O94" i="2"/>
  <c r="O107" i="2"/>
  <c r="O243" i="2"/>
  <c r="O230" i="2"/>
  <c r="O126" i="2"/>
  <c r="O337" i="2"/>
  <c r="O189" i="2"/>
  <c r="O104" i="2"/>
  <c r="O90" i="2"/>
  <c r="O43" i="2"/>
  <c r="O71" i="2"/>
  <c r="O293" i="2"/>
  <c r="O134" i="2"/>
  <c r="O127" i="2"/>
  <c r="O339" i="2"/>
  <c r="O100" i="2"/>
  <c r="O92" i="2"/>
  <c r="O33" i="2"/>
  <c r="O128" i="2"/>
  <c r="O74" i="2"/>
  <c r="O133" i="2"/>
  <c r="O193" i="2"/>
  <c r="O81" i="2"/>
  <c r="O258" i="2"/>
  <c r="O111" i="2"/>
  <c r="O26" i="2"/>
  <c r="O267" i="2"/>
  <c r="O251" i="2"/>
  <c r="O238" i="2"/>
  <c r="O211" i="2"/>
  <c r="O249" i="2"/>
  <c r="O52" i="2"/>
  <c r="O272" i="2"/>
  <c r="O93" i="2"/>
  <c r="O225" i="2"/>
  <c r="O311" i="2"/>
  <c r="O157" i="2"/>
  <c r="O271" i="2"/>
  <c r="O65" i="2"/>
  <c r="O166" i="2"/>
  <c r="O69" i="2"/>
  <c r="O254" i="2"/>
  <c r="O117" i="2"/>
  <c r="O179" i="2"/>
  <c r="O295" i="2"/>
  <c r="O80" i="2"/>
  <c r="O118" i="2"/>
  <c r="O28" i="2"/>
  <c r="O106" i="2"/>
  <c r="O58" i="2"/>
  <c r="O212" i="2"/>
  <c r="Q40" i="9"/>
  <c r="Q45" i="9"/>
  <c r="Q94" i="9"/>
  <c r="Q993" i="9"/>
  <c r="Q1028" i="9"/>
  <c r="Q908" i="9"/>
  <c r="Q68" i="9"/>
  <c r="Q1051" i="9"/>
  <c r="Q100" i="9"/>
  <c r="Q1137" i="9"/>
  <c r="Q1134" i="9"/>
  <c r="Q1013" i="9"/>
  <c r="Q1099" i="9"/>
  <c r="Q1096" i="9"/>
  <c r="Q644" i="9"/>
  <c r="Q772" i="9"/>
  <c r="Q853" i="9"/>
  <c r="Q1008" i="9"/>
  <c r="Q1118" i="9"/>
  <c r="Q944" i="9"/>
  <c r="Q585" i="9"/>
  <c r="Q1117" i="9"/>
  <c r="Q593" i="9"/>
  <c r="Q786" i="9"/>
  <c r="Q1019" i="9"/>
  <c r="Q1038" i="9"/>
  <c r="Q50" i="9"/>
  <c r="Q23" i="9"/>
  <c r="Q1152" i="9"/>
  <c r="Q963" i="9"/>
  <c r="Q1203" i="9"/>
  <c r="Q59" i="9"/>
  <c r="Q64" i="9"/>
  <c r="Q57" i="9"/>
  <c r="Q914" i="9"/>
  <c r="Q976" i="9"/>
  <c r="Q1129" i="9"/>
  <c r="Q1016" i="9"/>
  <c r="Q615" i="9"/>
  <c r="Q719" i="9"/>
  <c r="Q218" i="9"/>
  <c r="Q1083" i="9"/>
  <c r="Q1199" i="9"/>
  <c r="Q1155" i="9"/>
  <c r="Q1074" i="9"/>
  <c r="Q1052" i="9"/>
  <c r="Q900" i="9"/>
  <c r="Q1161" i="9"/>
  <c r="Q830" i="9"/>
  <c r="Q1153" i="9"/>
  <c r="Q1172" i="9"/>
  <c r="Q1139" i="9"/>
  <c r="Q1154" i="9"/>
  <c r="Q1006" i="9"/>
  <c r="Q1114" i="9"/>
  <c r="Q948" i="9"/>
  <c r="Q1149" i="9"/>
  <c r="Q649" i="9"/>
  <c r="Q608" i="9"/>
  <c r="Q863" i="9"/>
  <c r="Q51" i="9"/>
  <c r="Q835" i="9"/>
  <c r="Q1184" i="9"/>
  <c r="Q594" i="9"/>
  <c r="Q69" i="9"/>
  <c r="Q602" i="9"/>
  <c r="Q763" i="9"/>
  <c r="Q750" i="9"/>
  <c r="Q1021" i="9"/>
  <c r="Q1162" i="9"/>
  <c r="Q49" i="9"/>
  <c r="Q22" i="9"/>
  <c r="Q688" i="9"/>
  <c r="Q1195" i="9"/>
  <c r="Q1121" i="9"/>
  <c r="Q80" i="9"/>
  <c r="Q1031" i="9"/>
  <c r="Q741" i="9"/>
  <c r="Q836" i="9"/>
  <c r="Q950" i="9"/>
  <c r="Q958" i="9"/>
  <c r="Q37" i="9"/>
  <c r="Q737" i="9"/>
  <c r="Q183" i="9"/>
  <c r="Q1189" i="9"/>
  <c r="Q762" i="9"/>
  <c r="Q77" i="9"/>
  <c r="Q713" i="9"/>
  <c r="Q645" i="9"/>
  <c r="Q832" i="9"/>
  <c r="Q811" i="9"/>
  <c r="Q1141" i="9"/>
  <c r="Q584" i="9"/>
  <c r="Q1140" i="9"/>
  <c r="Q521" i="9"/>
  <c r="Q1057" i="9"/>
  <c r="Q1092" i="9"/>
  <c r="Q1127" i="9"/>
  <c r="Q89" i="9"/>
  <c r="Q1125" i="9"/>
  <c r="Q85" i="9"/>
  <c r="Q1053" i="9"/>
  <c r="Q1142" i="9"/>
  <c r="Q1045" i="9"/>
  <c r="Q999" i="9"/>
  <c r="Q70" i="9"/>
  <c r="Q1181" i="9"/>
  <c r="Q730" i="9"/>
  <c r="Q31" i="9"/>
  <c r="Q658" i="9"/>
  <c r="Q613" i="9"/>
  <c r="Q800" i="9"/>
  <c r="Q1156" i="9"/>
  <c r="Q784" i="9"/>
  <c r="Q1081" i="9"/>
  <c r="Q1046" i="9"/>
  <c r="Q1169" i="9"/>
  <c r="Q36" i="9"/>
  <c r="Q712" i="9"/>
  <c r="Q925" i="9"/>
  <c r="Q967" i="9"/>
  <c r="Q39" i="9"/>
  <c r="Q1041" i="9"/>
  <c r="Q1077" i="9"/>
  <c r="Q524" i="9"/>
  <c r="Q1173" i="9"/>
  <c r="Q1164" i="9"/>
  <c r="Q957" i="9"/>
  <c r="Q953" i="9"/>
  <c r="Q945" i="9"/>
  <c r="Q672" i="9"/>
  <c r="Q894" i="9"/>
  <c r="Q937" i="9"/>
  <c r="Q1144" i="9"/>
  <c r="Q1020" i="9"/>
  <c r="Q129" i="9"/>
  <c r="Q1047" i="9"/>
  <c r="Q939" i="9"/>
  <c r="Q984" i="9"/>
  <c r="Q981" i="9"/>
  <c r="Q895" i="9"/>
  <c r="Q88" i="9"/>
  <c r="Q814" i="9"/>
  <c r="Q1054" i="9"/>
  <c r="Q63" i="9"/>
  <c r="Q956" i="9"/>
  <c r="Q952" i="9"/>
  <c r="Q933" i="9"/>
  <c r="Q1148" i="9"/>
  <c r="Q1107" i="9"/>
  <c r="Q856" i="9"/>
  <c r="Q1044" i="9"/>
  <c r="Q28" i="9"/>
  <c r="Q622" i="9"/>
  <c r="Q636" i="9"/>
  <c r="Q1185" i="9"/>
  <c r="Q620" i="9"/>
  <c r="Q896" i="9"/>
  <c r="Q62" i="9"/>
  <c r="Q1000" i="9"/>
  <c r="Q1093" i="9"/>
  <c r="Q548" i="9"/>
  <c r="Q942" i="9"/>
  <c r="Q778" i="9"/>
  <c r="Q1177" i="9"/>
  <c r="Q954" i="9"/>
  <c r="Q974" i="9"/>
  <c r="Q529" i="9"/>
  <c r="Q722" i="9"/>
  <c r="Q932" i="9"/>
  <c r="Q794" i="9"/>
  <c r="Q35" i="9"/>
  <c r="Q881" i="9"/>
  <c r="Q677" i="9"/>
  <c r="Q889" i="9"/>
  <c r="Q846" i="9"/>
  <c r="Q1106" i="9"/>
  <c r="Q749" i="9"/>
  <c r="Q32" i="9"/>
  <c r="Q60" i="9"/>
  <c r="Q840" i="9"/>
  <c r="Q1135" i="9"/>
  <c r="Q1032" i="9"/>
  <c r="Q627" i="9"/>
  <c r="Q673" i="9"/>
  <c r="Q596" i="9"/>
  <c r="Q915" i="9"/>
  <c r="Q340" i="9"/>
  <c r="Q854" i="9"/>
  <c r="Q901" i="9"/>
  <c r="Q1158" i="9"/>
  <c r="Q888" i="9"/>
  <c r="Q897" i="9"/>
  <c r="Q1194" i="9"/>
  <c r="Q87" i="9"/>
  <c r="Q1072" i="9"/>
  <c r="Q1071" i="9"/>
  <c r="Q93" i="9"/>
  <c r="Q980" i="9"/>
  <c r="Q81" i="9"/>
  <c r="Q1036" i="9"/>
  <c r="Q1042" i="9"/>
  <c r="Q689" i="9"/>
  <c r="Q1014" i="9"/>
  <c r="Q1204" i="9"/>
  <c r="Q595" i="9"/>
  <c r="Q641" i="9"/>
  <c r="Q1126" i="9"/>
  <c r="Q625" i="9"/>
  <c r="Q822" i="9"/>
  <c r="Q1025" i="9"/>
  <c r="Q962" i="9"/>
  <c r="Q904" i="9"/>
  <c r="Q553" i="9"/>
  <c r="Q512" i="9"/>
  <c r="Q755" i="9"/>
  <c r="Q44" i="9"/>
  <c r="Q771" i="9"/>
  <c r="Q84" i="9"/>
  <c r="Q538" i="9"/>
  <c r="Q47" i="9"/>
  <c r="Q1150" i="9"/>
  <c r="Q21" i="9"/>
  <c r="Q1085" i="9"/>
  <c r="Q1059" i="9"/>
  <c r="Q961" i="9"/>
  <c r="Q996" i="9"/>
  <c r="Q1050" i="9"/>
  <c r="Q91" i="9"/>
  <c r="Q56" i="9"/>
  <c r="Q67" i="9"/>
  <c r="Q1023" i="9"/>
  <c r="Q711" i="9"/>
  <c r="Q868" i="9"/>
  <c r="Q936" i="9"/>
  <c r="Q71" i="9"/>
  <c r="Q650" i="9"/>
  <c r="Q27" i="9"/>
  <c r="Q634" i="9"/>
  <c r="Q795" i="9"/>
  <c r="Q29" i="9"/>
  <c r="Q803" i="9"/>
  <c r="Q1058" i="9"/>
  <c r="Q562" i="9"/>
  <c r="Q517" i="9"/>
  <c r="Q704" i="9"/>
  <c r="Q105" i="9"/>
  <c r="Q720" i="9"/>
  <c r="Q53" i="9"/>
  <c r="Q1095" i="9"/>
  <c r="Q875" i="9"/>
  <c r="Q48" i="9"/>
  <c r="Q885" i="9"/>
  <c r="Q1145" i="9"/>
  <c r="Q1084" i="9"/>
  <c r="Q659" i="9"/>
  <c r="Q743" i="9"/>
  <c r="Q628" i="9"/>
  <c r="Q861" i="9"/>
  <c r="Q372" i="9"/>
  <c r="Q767" i="9"/>
  <c r="Q870" i="9"/>
  <c r="Q1079" i="9"/>
  <c r="Q46" i="9"/>
  <c r="Q1086" i="9"/>
  <c r="Q86" i="9"/>
  <c r="Q104" i="9"/>
  <c r="Q1190" i="9"/>
  <c r="Q1115" i="9"/>
  <c r="Q1068" i="9"/>
  <c r="Q1094" i="9"/>
  <c r="Q1201" i="9"/>
  <c r="Q1120" i="9"/>
  <c r="Q65" i="9"/>
  <c r="Q729" i="9"/>
  <c r="Q883" i="9"/>
  <c r="Q891" i="9"/>
  <c r="Q1024" i="9"/>
  <c r="Q1090" i="9"/>
  <c r="Q1205" i="9"/>
  <c r="Q52" i="9"/>
  <c r="Q744" i="9"/>
  <c r="Q41" i="9"/>
  <c r="Q752" i="9"/>
  <c r="Q1033" i="9"/>
  <c r="Q1075" i="9"/>
  <c r="Q825" i="9"/>
  <c r="Q540" i="9"/>
  <c r="Q1124" i="9"/>
  <c r="Q1168" i="9"/>
  <c r="Q1001" i="9"/>
  <c r="Q997" i="9"/>
  <c r="Q58" i="9"/>
  <c r="Q1004" i="9"/>
  <c r="Q1196" i="9"/>
  <c r="Q1112" i="9"/>
  <c r="Q1116" i="9"/>
  <c r="Q1097" i="9"/>
  <c r="Q66" i="9"/>
  <c r="Q103" i="9"/>
  <c r="Q82" i="9"/>
  <c r="Q90" i="9"/>
  <c r="Q1089" i="9"/>
  <c r="Q1192" i="9"/>
  <c r="Q1062" i="9"/>
  <c r="Q61" i="9"/>
  <c r="Q808" i="9"/>
  <c r="Q823" i="9"/>
  <c r="Q998" i="9"/>
  <c r="Q43" i="9"/>
  <c r="Q1128" i="9"/>
  <c r="Q992" i="9"/>
  <c r="Q580" i="9"/>
  <c r="Q1060" i="9"/>
  <c r="Q588" i="9"/>
  <c r="Q1119" i="9"/>
  <c r="Q985" i="9"/>
  <c r="Q698" i="9"/>
  <c r="Q545" i="9"/>
  <c r="Q1159" i="9"/>
  <c r="Q1131" i="9"/>
  <c r="Q923" i="9"/>
  <c r="Q73" i="9"/>
  <c r="Q805" i="9"/>
  <c r="Q909" i="9"/>
  <c r="Q837" i="9"/>
  <c r="Q919" i="9"/>
  <c r="Q960" i="9"/>
  <c r="Q1105" i="9"/>
  <c r="Q95" i="9"/>
  <c r="Q642" i="9"/>
  <c r="Q705" i="9"/>
  <c r="Q249" i="9"/>
  <c r="Q460" i="9"/>
  <c r="Q949" i="9"/>
  <c r="Q844" i="9"/>
  <c r="Q566" i="9"/>
  <c r="Q1147" i="9"/>
  <c r="Q1007" i="9"/>
  <c r="Q972" i="9"/>
  <c r="Q855" i="9"/>
  <c r="Q820" i="9"/>
  <c r="Q186" i="9"/>
  <c r="Q754" i="9"/>
  <c r="Q773" i="9"/>
  <c r="Q827" i="9"/>
  <c r="Q819" i="9"/>
  <c r="Q745" i="9"/>
  <c r="Q574" i="9"/>
  <c r="Q943" i="9"/>
  <c r="Q787" i="9"/>
  <c r="Q674" i="9"/>
  <c r="Q542" i="9"/>
  <c r="Q1065" i="9"/>
  <c r="Q852" i="9"/>
  <c r="Q969" i="9"/>
  <c r="Q955" i="9"/>
  <c r="Q899" i="9"/>
  <c r="Q907" i="9"/>
  <c r="Q1170" i="9"/>
  <c r="Q912" i="9"/>
  <c r="Q470" i="9"/>
  <c r="Q740" i="9"/>
  <c r="Q1113" i="9"/>
  <c r="Q1197" i="9"/>
  <c r="Q374" i="9"/>
  <c r="Q1026" i="9"/>
  <c r="Q810" i="9"/>
  <c r="Q537" i="9"/>
  <c r="Q699" i="9"/>
  <c r="Q887" i="9"/>
  <c r="Q272" i="9"/>
  <c r="Q139" i="9"/>
  <c r="Q170" i="9"/>
  <c r="Q225" i="9"/>
  <c r="Q442" i="9"/>
  <c r="Q370" i="9"/>
  <c r="Q860" i="9"/>
  <c r="Q876" i="9"/>
  <c r="Q1103" i="9"/>
  <c r="Q328" i="9"/>
  <c r="Q366" i="9"/>
  <c r="Q473" i="9"/>
  <c r="Q547" i="9"/>
  <c r="Q847" i="9"/>
  <c r="Q1198" i="9"/>
  <c r="Q367" i="9"/>
  <c r="Q1098" i="9"/>
  <c r="Q511" i="9"/>
  <c r="Q454" i="9"/>
  <c r="Q331" i="9"/>
  <c r="Q332" i="9"/>
  <c r="Q796" i="9"/>
  <c r="Q310" i="9"/>
  <c r="Q305" i="9"/>
  <c r="Q299" i="9"/>
  <c r="Q112" i="9"/>
  <c r="Q815" i="9"/>
  <c r="Q702" i="9"/>
  <c r="Q245" i="9"/>
  <c r="Q703" i="9"/>
  <c r="Q115" i="9"/>
  <c r="Q758" i="9"/>
  <c r="Q739" i="9"/>
  <c r="Q425" i="9"/>
  <c r="Q227" i="9"/>
  <c r="Q229" i="9"/>
  <c r="Q164" i="9"/>
  <c r="Q678" i="9"/>
  <c r="Q356" i="9"/>
  <c r="Q335" i="9"/>
  <c r="Q381" i="9"/>
  <c r="Q211" i="9"/>
  <c r="Q146" i="9"/>
  <c r="Q462" i="9"/>
  <c r="Q302" i="9"/>
  <c r="Q144" i="9"/>
  <c r="Q114" i="9"/>
  <c r="Q259" i="9"/>
  <c r="Q498" i="9"/>
  <c r="Q723" i="9"/>
  <c r="Q120" i="9"/>
  <c r="Q812" i="9"/>
  <c r="Q526" i="9"/>
  <c r="Q474" i="9"/>
  <c r="Q166" i="9"/>
  <c r="Q291" i="9"/>
  <c r="Q701" i="9"/>
  <c r="Q441" i="9"/>
  <c r="Q265" i="9"/>
  <c r="Q287" i="9"/>
  <c r="Q192" i="9"/>
  <c r="Q450" i="9"/>
  <c r="Q501" i="9"/>
  <c r="Q274" i="9"/>
  <c r="Q158" i="9"/>
  <c r="Q1176" i="9"/>
  <c r="Q614" i="9"/>
  <c r="Q637" i="9"/>
  <c r="Q124" i="9"/>
  <c r="Q1123" i="9"/>
  <c r="Q792" i="9"/>
  <c r="Q975" i="9"/>
  <c r="Q1088" i="9"/>
  <c r="Q866" i="9"/>
  <c r="Q941" i="9"/>
  <c r="Q760" i="9"/>
  <c r="Q656" i="9"/>
  <c r="Q151" i="9"/>
  <c r="Q1138" i="9"/>
  <c r="Q1064" i="9"/>
  <c r="Q626" i="9"/>
  <c r="Q604" i="9"/>
  <c r="Q551" i="9"/>
  <c r="Q921" i="9"/>
  <c r="Q97" i="9"/>
  <c r="Q572" i="9"/>
  <c r="Q519" i="9"/>
  <c r="Q748" i="9"/>
  <c r="Q25" i="9"/>
  <c r="Q817" i="9"/>
  <c r="Q1151" i="9"/>
  <c r="Q798" i="9"/>
  <c r="Q1100" i="9"/>
  <c r="Q751" i="9"/>
  <c r="Q927" i="9"/>
  <c r="Q766" i="9"/>
  <c r="Q1039" i="9"/>
  <c r="Q581" i="9"/>
  <c r="Q802" i="9"/>
  <c r="Q734" i="9"/>
  <c r="Q379" i="9"/>
  <c r="Q516" i="9"/>
  <c r="Q736" i="9"/>
  <c r="Q747" i="9"/>
  <c r="Q826" i="9"/>
  <c r="Q1003" i="9"/>
  <c r="Q964" i="9"/>
  <c r="Q256" i="9"/>
  <c r="Q135" i="9"/>
  <c r="Q194" i="9"/>
  <c r="Q253" i="9"/>
  <c r="Q42" i="9"/>
  <c r="Q789" i="9"/>
  <c r="Q738" i="9"/>
  <c r="Q838" i="9"/>
  <c r="Q282" i="9"/>
  <c r="Q177" i="9"/>
  <c r="Q362" i="9"/>
  <c r="Q469" i="9"/>
  <c r="Q579" i="9"/>
  <c r="Q600" i="9"/>
  <c r="Q504" i="9"/>
  <c r="Q721" i="9"/>
  <c r="Q530" i="9"/>
  <c r="Q423" i="9"/>
  <c r="Q223" i="9"/>
  <c r="Q463" i="9"/>
  <c r="Q261" i="9"/>
  <c r="Q182" i="9"/>
  <c r="Q210" i="9"/>
  <c r="Q252" i="9"/>
  <c r="Q726" i="9"/>
  <c r="Q731" i="9"/>
  <c r="Q543" i="9"/>
  <c r="Q1179" i="9"/>
  <c r="Q487" i="9"/>
  <c r="Q1034" i="9"/>
  <c r="Q550" i="9"/>
  <c r="Q461" i="9"/>
  <c r="Q317" i="9"/>
  <c r="Q523" i="9"/>
  <c r="Q781" i="9"/>
  <c r="Q790" i="9"/>
  <c r="Q424" i="9"/>
  <c r="Q435" i="9"/>
  <c r="Q226" i="9"/>
  <c r="Q126" i="9"/>
  <c r="Q849" i="9"/>
  <c r="Q278" i="9"/>
  <c r="Q455" i="9"/>
  <c r="Q203" i="9"/>
  <c r="Q359" i="9"/>
  <c r="Q785" i="9"/>
  <c r="Q481" i="9"/>
  <c r="Q307" i="9"/>
  <c r="Q971" i="9"/>
  <c r="Q633" i="9"/>
  <c r="Q1200" i="9"/>
  <c r="Q966" i="9"/>
  <c r="Q865" i="9"/>
  <c r="Q947" i="9"/>
  <c r="Q601" i="9"/>
  <c r="Q661" i="9"/>
  <c r="Q316" i="9"/>
  <c r="Q733" i="9"/>
  <c r="Q1182" i="9"/>
  <c r="Q892" i="9"/>
  <c r="Q618" i="9"/>
  <c r="Q1078" i="9"/>
  <c r="Q571" i="9"/>
  <c r="Q970" i="9"/>
  <c r="Q586" i="9"/>
  <c r="Q1132" i="9"/>
  <c r="Q527" i="9"/>
  <c r="Q1010" i="9"/>
  <c r="Q931" i="9"/>
  <c r="Q779" i="9"/>
  <c r="Q886" i="9"/>
  <c r="Q816" i="9"/>
  <c r="Q693" i="9"/>
  <c r="Q1002" i="9"/>
  <c r="Q946" i="9"/>
  <c r="Q652" i="9"/>
  <c r="Q563" i="9"/>
  <c r="Q893" i="9"/>
  <c r="Q788" i="9"/>
  <c r="Q247" i="9"/>
  <c r="Q1029" i="9"/>
  <c r="Q577" i="9"/>
  <c r="Q74" i="9"/>
  <c r="Q598" i="9"/>
  <c r="Q643" i="9"/>
  <c r="Q536" i="9"/>
  <c r="Q1111" i="9"/>
  <c r="Q240" i="9"/>
  <c r="Q159" i="9"/>
  <c r="Q222" i="9"/>
  <c r="Q657" i="9"/>
  <c r="Q492" i="9"/>
  <c r="Q873" i="9"/>
  <c r="Q724" i="9"/>
  <c r="Q325" i="9"/>
  <c r="Q459" i="9"/>
  <c r="Q173" i="9"/>
  <c r="Q358" i="9"/>
  <c r="Q493" i="9"/>
  <c r="Q619" i="9"/>
  <c r="Q197" i="9"/>
  <c r="Q445" i="9"/>
  <c r="Q269" i="9"/>
  <c r="Q263" i="9"/>
  <c r="Q157" i="9"/>
  <c r="Q514" i="9"/>
  <c r="Q1171" i="9"/>
  <c r="Q692" i="9"/>
  <c r="Q165" i="9"/>
  <c r="Q973" i="9"/>
  <c r="Q906" i="9"/>
  <c r="Q457" i="9"/>
  <c r="Q411" i="9"/>
  <c r="Q419" i="9"/>
  <c r="Q172" i="9"/>
  <c r="Q541" i="9"/>
  <c r="Q388" i="9"/>
  <c r="Q403" i="9"/>
  <c r="Q329" i="9"/>
  <c r="Q365" i="9"/>
  <c r="Q243" i="9"/>
  <c r="Q515" i="9"/>
  <c r="Q426" i="9"/>
  <c r="Q266" i="9"/>
  <c r="Q447" i="9"/>
  <c r="Q110" i="9"/>
  <c r="Q327" i="9"/>
  <c r="Q867" i="9"/>
  <c r="Q101" i="9"/>
  <c r="Q983" i="9"/>
  <c r="Q1070" i="9"/>
  <c r="Q982" i="9"/>
  <c r="Q804" i="9"/>
  <c r="Q668" i="9"/>
  <c r="Q610" i="9"/>
  <c r="Q670" i="9"/>
  <c r="Q717" i="9"/>
  <c r="Q862" i="9"/>
  <c r="Q1143" i="9"/>
  <c r="Q791" i="9"/>
  <c r="Q1061" i="9"/>
  <c r="Q965" i="9"/>
  <c r="Q421" i="9"/>
  <c r="Q759" i="9"/>
  <c r="Q1009" i="9"/>
  <c r="Q1163" i="9"/>
  <c r="Q389" i="9"/>
  <c r="Q102" i="9"/>
  <c r="Q1067" i="9"/>
  <c r="Q910" i="9"/>
  <c r="Q624" i="9"/>
  <c r="Q1066" i="9"/>
  <c r="Q1178" i="9"/>
  <c r="Q843" i="9"/>
  <c r="Q592" i="9"/>
  <c r="Q1048" i="9"/>
  <c r="Q1188" i="9"/>
  <c r="Q709" i="9"/>
  <c r="Q560" i="9"/>
  <c r="Q168" i="9"/>
  <c r="Q782" i="9"/>
  <c r="Q1055" i="9"/>
  <c r="Q1101" i="9"/>
  <c r="Q404" i="9"/>
  <c r="Q829" i="9"/>
  <c r="Q599" i="9"/>
  <c r="Q520" i="9"/>
  <c r="Q1122" i="9"/>
  <c r="Q431" i="9"/>
  <c r="Q187" i="9"/>
  <c r="Q1030" i="9"/>
  <c r="Q977" i="9"/>
  <c r="Q564" i="9"/>
  <c r="Q496" i="9"/>
  <c r="Q383" i="9"/>
  <c r="Q296" i="9"/>
  <c r="Q443" i="9"/>
  <c r="Q169" i="9"/>
  <c r="Q382" i="9"/>
  <c r="Q344" i="9"/>
  <c r="Q742" i="9"/>
  <c r="Q361" i="9"/>
  <c r="Q349" i="9"/>
  <c r="Q161" i="9"/>
  <c r="Q710" i="9"/>
  <c r="Q735" i="9"/>
  <c r="Q483" i="9"/>
  <c r="Q185" i="9"/>
  <c r="Q137" i="9"/>
  <c r="Q662" i="9"/>
  <c r="Q380" i="9"/>
  <c r="Q385" i="9"/>
  <c r="Q715" i="9"/>
  <c r="Q228" i="9"/>
  <c r="Q1157" i="9"/>
  <c r="Q456" i="9"/>
  <c r="Q326" i="9"/>
  <c r="Q258" i="9"/>
  <c r="Q375" i="9"/>
  <c r="Q671" i="9"/>
  <c r="Q464" i="9"/>
  <c r="Q494" i="9"/>
  <c r="Q355" i="9"/>
  <c r="Q167" i="9"/>
  <c r="Q312" i="9"/>
  <c r="Q765" i="9"/>
  <c r="Q651" i="9"/>
  <c r="Q833" i="9"/>
  <c r="Q978" i="9"/>
  <c r="Q871" i="9"/>
  <c r="Q694" i="9"/>
  <c r="Q841" i="9"/>
  <c r="Q640" i="9"/>
  <c r="Q682" i="9"/>
  <c r="Q583" i="9"/>
  <c r="Q991" i="9"/>
  <c r="Q695" i="9"/>
  <c r="Q26" i="9"/>
  <c r="Q824" i="9"/>
  <c r="Q576" i="9"/>
  <c r="Q1110" i="9"/>
  <c r="Q930" i="9"/>
  <c r="Q1040" i="9"/>
  <c r="Q544" i="9"/>
  <c r="Q1022" i="9"/>
  <c r="Q834" i="9"/>
  <c r="Q281" i="9"/>
  <c r="Q988" i="9"/>
  <c r="Q1174" i="9"/>
  <c r="Q727" i="9"/>
  <c r="Q565" i="9"/>
  <c r="Q989" i="9"/>
  <c r="Q1109" i="9"/>
  <c r="Q665" i="9"/>
  <c r="Q533" i="9"/>
  <c r="Q940" i="9"/>
  <c r="Q872" i="9"/>
  <c r="Q569" i="9"/>
  <c r="Q864" i="9"/>
  <c r="Q806" i="9"/>
  <c r="Q708" i="9"/>
  <c r="Q1191" i="9"/>
  <c r="Q1175" i="9"/>
  <c r="Q342" i="9"/>
  <c r="Q398" i="9"/>
  <c r="Q707" i="9"/>
  <c r="Q591" i="9"/>
  <c r="Q616" i="9"/>
  <c r="Q1076" i="9"/>
  <c r="Q138" i="9"/>
  <c r="Q898" i="9"/>
  <c r="Q746" i="9"/>
  <c r="Q913" i="9"/>
  <c r="Q638" i="9"/>
  <c r="Q783" i="9"/>
  <c r="Q136" i="9"/>
  <c r="Q280" i="9"/>
  <c r="Q427" i="9"/>
  <c r="Q193" i="9"/>
  <c r="Q410" i="9"/>
  <c r="Q309" i="9"/>
  <c r="Q242" i="9"/>
  <c r="Q111" i="9"/>
  <c r="Q905" i="9"/>
  <c r="Q809" i="9"/>
  <c r="Q842" i="9"/>
  <c r="Q292" i="9"/>
  <c r="Q300" i="9"/>
  <c r="Q664" i="9"/>
  <c r="Q420" i="9"/>
  <c r="Q813" i="9"/>
  <c r="Q254" i="9"/>
  <c r="Q246" i="9"/>
  <c r="Q369" i="9"/>
  <c r="Q559" i="9"/>
  <c r="Q458" i="9"/>
  <c r="Q298" i="9"/>
  <c r="Q232" i="9"/>
  <c r="Q162" i="9"/>
  <c r="Q230" i="9"/>
  <c r="Q288" i="9"/>
  <c r="Q241" i="9"/>
  <c r="Q235" i="9"/>
  <c r="Q244" i="9"/>
  <c r="Q764" i="9"/>
  <c r="Q432" i="9"/>
  <c r="Q214" i="9"/>
  <c r="Q491" i="9"/>
  <c r="Q774" i="9"/>
  <c r="Q675" i="9"/>
  <c r="Q397" i="9"/>
  <c r="Q189" i="9"/>
  <c r="Q1082" i="9"/>
  <c r="Q697" i="9"/>
  <c r="Q655" i="9"/>
  <c r="Q979" i="9"/>
  <c r="Q676" i="9"/>
  <c r="Q654" i="9"/>
  <c r="Q96" i="9"/>
  <c r="Q78" i="9"/>
  <c r="Q611" i="9"/>
  <c r="Q1091" i="9"/>
  <c r="Q1186" i="9"/>
  <c r="Q1035" i="9"/>
  <c r="Q590" i="9"/>
  <c r="Q874" i="9"/>
  <c r="Q775" i="9"/>
  <c r="Q1183" i="9"/>
  <c r="Q558" i="9"/>
  <c r="Q922" i="9"/>
  <c r="Q995" i="9"/>
  <c r="Q373" i="9"/>
  <c r="Q776" i="9"/>
  <c r="Q918" i="9"/>
  <c r="Q578" i="9"/>
  <c r="Q761" i="9"/>
  <c r="Q986" i="9"/>
  <c r="Q850" i="9"/>
  <c r="Q546" i="9"/>
  <c r="Q79" i="9"/>
  <c r="Q612" i="9"/>
  <c r="Q768" i="9"/>
  <c r="Q777" i="9"/>
  <c r="Q990" i="9"/>
  <c r="Q920" i="9"/>
  <c r="Q549" i="9"/>
  <c r="Q770" i="9"/>
  <c r="Q1011" i="9"/>
  <c r="Q314" i="9"/>
  <c r="Q209" i="9"/>
  <c r="Q394" i="9"/>
  <c r="Q685" i="9"/>
  <c r="Q623" i="9"/>
  <c r="Q845" i="9"/>
  <c r="Q851" i="9"/>
  <c r="Q617" i="9"/>
  <c r="Q935" i="9"/>
  <c r="Q679" i="9"/>
  <c r="Q926" i="9"/>
  <c r="Q716" i="9"/>
  <c r="Q934" i="9"/>
  <c r="Q343" i="9"/>
  <c r="Q264" i="9"/>
  <c r="Q336" i="9"/>
  <c r="Q221" i="9"/>
  <c r="Q807" i="9"/>
  <c r="Q180" i="9"/>
  <c r="Q1063" i="9"/>
  <c r="Q630" i="9"/>
  <c r="Q489" i="9"/>
  <c r="Q262" i="9"/>
  <c r="Q418" i="9"/>
  <c r="Q880" i="9"/>
  <c r="Q503" i="9"/>
  <c r="Q422" i="9"/>
  <c r="Q290" i="9"/>
  <c r="Q216" i="9"/>
  <c r="Q509" i="9"/>
  <c r="Q119" i="9"/>
  <c r="Q691" i="9"/>
  <c r="Q439" i="9"/>
  <c r="Q199" i="9"/>
  <c r="Q212" i="9"/>
  <c r="Q294" i="9"/>
  <c r="Q753" i="9"/>
  <c r="Q706" i="9"/>
  <c r="Q303" i="9"/>
  <c r="Q116" i="9"/>
  <c r="Q869" i="9"/>
  <c r="Q535" i="9"/>
  <c r="Q465" i="9"/>
  <c r="Q646" i="9"/>
  <c r="Q153" i="9"/>
  <c r="Q554" i="9"/>
  <c r="Q437" i="9"/>
  <c r="Q289" i="9"/>
  <c r="Q315" i="9"/>
  <c r="Q184" i="9"/>
  <c r="Q582" i="9"/>
  <c r="Q430" i="9"/>
  <c r="Q270" i="9"/>
  <c r="Q149" i="9"/>
  <c r="Q38" i="9"/>
  <c r="Q131" i="9"/>
  <c r="Q368" i="9"/>
  <c r="Q453" i="9"/>
  <c r="Q125" i="9"/>
  <c r="Q684" i="9"/>
  <c r="Q476" i="9"/>
  <c r="Q378" i="9"/>
  <c r="Q118" i="9"/>
  <c r="Q163" i="9"/>
  <c r="Q557" i="9"/>
  <c r="Q409" i="9"/>
  <c r="Q233" i="9"/>
  <c r="Q255" i="9"/>
  <c r="Q150" i="9"/>
  <c r="Q322" i="9"/>
  <c r="Q213" i="9"/>
  <c r="Q732" i="9"/>
  <c r="Q916" i="9"/>
  <c r="Q858" i="9"/>
  <c r="Q629" i="9"/>
  <c r="Q597" i="9"/>
  <c r="Q1043" i="9"/>
  <c r="Q1146" i="9"/>
  <c r="Q1012" i="9"/>
  <c r="Q660" i="9"/>
  <c r="Q174" i="9"/>
  <c r="Q323" i="9"/>
  <c r="Q485" i="9"/>
  <c r="Q959" i="9"/>
  <c r="Q700" i="9"/>
  <c r="Q471" i="9"/>
  <c r="Q231" i="9"/>
  <c r="Q532" i="9"/>
  <c r="Q575" i="9"/>
  <c r="Q1017" i="9"/>
  <c r="Q400" i="9"/>
  <c r="Q140" i="9"/>
  <c r="Q539" i="9"/>
  <c r="Q220" i="9"/>
  <c r="Q72" i="9"/>
  <c r="Q1027" i="9"/>
  <c r="Q202" i="9"/>
  <c r="Q472" i="9"/>
  <c r="Q156" i="9"/>
  <c r="Q1005" i="9"/>
  <c r="Q683" i="9"/>
  <c r="Q107" i="9"/>
  <c r="Q440" i="9"/>
  <c r="Q134" i="9"/>
  <c r="Q377" i="9"/>
  <c r="Q639" i="9"/>
  <c r="Q236" i="9"/>
  <c r="Q346" i="9"/>
  <c r="Q34" i="9"/>
  <c r="Q98" i="9"/>
  <c r="Q1056" i="9"/>
  <c r="Q666" i="9"/>
  <c r="Q570" i="9"/>
  <c r="Q123" i="9"/>
  <c r="Q687" i="9"/>
  <c r="Q589" i="9"/>
  <c r="Q938" i="9"/>
  <c r="Q756" i="9"/>
  <c r="Q390" i="9"/>
  <c r="Q1193" i="9"/>
  <c r="Q603" i="9"/>
  <c r="Q127" i="9"/>
  <c r="Q525" i="9"/>
  <c r="Q108" i="9"/>
  <c r="Q191" i="9"/>
  <c r="Q273" i="9"/>
  <c r="Q567" i="9"/>
  <c r="Q890" i="9"/>
  <c r="Q339" i="9"/>
  <c r="Q392" i="9"/>
  <c r="Q395" i="9"/>
  <c r="Q449" i="9"/>
  <c r="Q311" i="9"/>
  <c r="Q360" i="9"/>
  <c r="Q122" i="9"/>
  <c r="Q321" i="9"/>
  <c r="Q433" i="9"/>
  <c r="Q279" i="9"/>
  <c r="Q353" i="9"/>
  <c r="Q83" i="9"/>
  <c r="Q387" i="9"/>
  <c r="Q154" i="9"/>
  <c r="Q200" i="9"/>
  <c r="Q301" i="9"/>
  <c r="Q821" i="9"/>
  <c r="Q318" i="9"/>
  <c r="Q113" i="9"/>
  <c r="Q1130" i="9"/>
  <c r="Q902" i="9"/>
  <c r="Q24" i="9"/>
  <c r="Q1087" i="9"/>
  <c r="Q106" i="9"/>
  <c r="Q505" i="9"/>
  <c r="Q468" i="9"/>
  <c r="Q436" i="9"/>
  <c r="Q528" i="9"/>
  <c r="Q201" i="9"/>
  <c r="Q718" i="9"/>
  <c r="Q477" i="9"/>
  <c r="Q208" i="9"/>
  <c r="Q452" i="9"/>
  <c r="Q1167" i="9"/>
  <c r="Q109" i="9"/>
  <c r="Q357" i="9"/>
  <c r="Q416" i="9"/>
  <c r="Q859" i="9"/>
  <c r="Q475" i="9"/>
  <c r="Q330" i="9"/>
  <c r="Q133" i="9"/>
  <c r="Q1202" i="9"/>
  <c r="Q681" i="9"/>
  <c r="Q406" i="9"/>
  <c r="Q92" i="9"/>
  <c r="Q1104" i="9"/>
  <c r="Q1136" i="9"/>
  <c r="Q1187" i="9"/>
  <c r="Q1073" i="9"/>
  <c r="Q556" i="9"/>
  <c r="Q215" i="9"/>
  <c r="Q348" i="9"/>
  <c r="Q513" i="9"/>
  <c r="Q669" i="9"/>
  <c r="Q190" i="9"/>
  <c r="Q412" i="9"/>
  <c r="Q686" i="9"/>
  <c r="Q196" i="9"/>
  <c r="Q267" i="9"/>
  <c r="Q371" i="9"/>
  <c r="Q667" i="9"/>
  <c r="Q647" i="9"/>
  <c r="Q121" i="9"/>
  <c r="Q518" i="9"/>
  <c r="Q195" i="9"/>
  <c r="Q552" i="9"/>
  <c r="Q171" i="9"/>
  <c r="Q506" i="9"/>
  <c r="Q188" i="9"/>
  <c r="Q179" i="9"/>
  <c r="Q396" i="9"/>
  <c r="Q160" i="9"/>
  <c r="Q478" i="9"/>
  <c r="Q448" i="9"/>
  <c r="Q176" i="9"/>
  <c r="Q364" i="9"/>
  <c r="Q130" i="9"/>
  <c r="Q446" i="9"/>
  <c r="Q499" i="9"/>
  <c r="Q401" i="9"/>
  <c r="Q879" i="9"/>
  <c r="Q55" i="9"/>
  <c r="Q217" i="9"/>
  <c r="Q928" i="9"/>
  <c r="Q884" i="9"/>
  <c r="Q1166" i="9"/>
  <c r="Q968" i="9"/>
  <c r="Q818" i="9"/>
  <c r="Q1037" i="9"/>
  <c r="Q141" i="9"/>
  <c r="Q414" i="9"/>
  <c r="Q1160" i="9"/>
  <c r="Q555" i="9"/>
  <c r="Q155" i="9"/>
  <c r="Q350" i="9"/>
  <c r="Q413" i="9"/>
  <c r="Q386" i="9"/>
  <c r="Q479" i="9"/>
  <c r="Q632" i="9"/>
  <c r="Q429" i="9"/>
  <c r="Q799" i="9"/>
  <c r="Q951" i="9"/>
  <c r="Q497" i="9"/>
  <c r="Q631" i="9"/>
  <c r="Q428" i="9"/>
  <c r="Q260" i="9"/>
  <c r="Q257" i="9"/>
  <c r="Q587" i="9"/>
  <c r="Q484" i="9"/>
  <c r="Q334" i="9"/>
  <c r="Q415" i="9"/>
  <c r="Q324" i="9"/>
  <c r="Q399" i="9"/>
  <c r="Q352" i="9"/>
  <c r="Q467" i="9"/>
  <c r="Q648" i="9"/>
  <c r="Q391" i="9"/>
  <c r="Q224" i="9"/>
  <c r="Q142" i="9"/>
  <c r="Q75" i="9"/>
  <c r="Q30" i="9"/>
  <c r="Q561" i="9"/>
  <c r="Q728" i="9"/>
  <c r="Q696" i="9"/>
  <c r="Q508" i="9"/>
  <c r="Q801" i="9"/>
  <c r="Q609" i="9"/>
  <c r="Q531" i="9"/>
  <c r="Q178" i="9"/>
  <c r="Q663" i="9"/>
  <c r="Q76" i="9"/>
  <c r="Q877" i="9"/>
  <c r="Q313" i="9"/>
  <c r="Q502" i="9"/>
  <c r="Q490" i="9"/>
  <c r="Q407" i="9"/>
  <c r="Q117" i="9"/>
  <c r="Q606" i="9"/>
  <c r="Q393" i="9"/>
  <c r="Q680" i="9"/>
  <c r="Q345" i="9"/>
  <c r="Q308" i="9"/>
  <c r="Q198" i="9"/>
  <c r="Q363" i="9"/>
  <c r="Q635" i="9"/>
  <c r="Q319" i="9"/>
  <c r="Q690" i="9"/>
  <c r="Q402" i="9"/>
  <c r="Q306" i="9"/>
  <c r="Q507" i="9"/>
  <c r="Q204" i="9"/>
  <c r="Q848" i="9"/>
  <c r="Q275" i="9"/>
  <c r="Q175" i="9"/>
  <c r="Q488" i="9"/>
  <c r="Q145" i="9"/>
  <c r="Q333" i="9"/>
  <c r="Q148" i="9"/>
  <c r="Q438" i="9"/>
  <c r="Q1108" i="9"/>
  <c r="Q714" i="9"/>
  <c r="Q903" i="9"/>
  <c r="Q839" i="9"/>
  <c r="Q510" i="9"/>
  <c r="Q480" i="9"/>
  <c r="Q33" i="9"/>
  <c r="Q987" i="9"/>
  <c r="Q205" i="9"/>
  <c r="Q337" i="9"/>
  <c r="Q793" i="9"/>
  <c r="Q304" i="9"/>
  <c r="Q132" i="9"/>
  <c r="Q573" i="9"/>
  <c r="Q347" i="9"/>
  <c r="Q147" i="9"/>
  <c r="Q994" i="9"/>
  <c r="Q268" i="9"/>
  <c r="Q248" i="9"/>
  <c r="Q271" i="9"/>
  <c r="Q780" i="9"/>
  <c r="Q482" i="9"/>
  <c r="Q284" i="9"/>
  <c r="Q929" i="9"/>
  <c r="Q297" i="9"/>
  <c r="Q605" i="9"/>
  <c r="Q466" i="9"/>
  <c r="Q568" i="9"/>
  <c r="Q1018" i="9"/>
  <c r="Q341" i="9"/>
  <c r="Q757" i="9"/>
  <c r="Q338" i="9"/>
  <c r="Q1015" i="9"/>
  <c r="Q828" i="9"/>
  <c r="Q295" i="9"/>
  <c r="Q408" i="9"/>
  <c r="Q277" i="9"/>
  <c r="Q99" i="9"/>
  <c r="Q320" i="9"/>
  <c r="Q234" i="9"/>
  <c r="Q878" i="9"/>
  <c r="Q238" i="9"/>
  <c r="Q882" i="9"/>
  <c r="Q434" i="9"/>
  <c r="Q54" i="9"/>
  <c r="Q286" i="9"/>
  <c r="Q534" i="9"/>
  <c r="Q351" i="9"/>
  <c r="Q522" i="9"/>
  <c r="Q276" i="9"/>
  <c r="Q607" i="9"/>
  <c r="Q1180" i="9"/>
  <c r="Q237" i="9"/>
  <c r="Q384" i="9"/>
  <c r="Q283" i="9"/>
  <c r="Q621" i="9"/>
  <c r="Q206" i="9"/>
  <c r="Q725" i="9"/>
  <c r="Q1069" i="9"/>
  <c r="Q917" i="9"/>
  <c r="Q152" i="9"/>
  <c r="Q354" i="9"/>
  <c r="Q1102" i="9"/>
  <c r="Q486" i="9"/>
  <c r="Q1080" i="9"/>
  <c r="Q143" i="9"/>
  <c r="Q831" i="9"/>
  <c r="Q924" i="9"/>
  <c r="Q128" i="9"/>
  <c r="Q251" i="9"/>
  <c r="Q444" i="9"/>
  <c r="Q1133" i="9"/>
  <c r="Q376" i="9"/>
  <c r="Q250" i="9"/>
  <c r="Q239" i="9"/>
  <c r="Q181" i="9"/>
  <c r="Q293" i="9"/>
  <c r="Q857" i="9"/>
  <c r="Q500" i="9"/>
  <c r="Q1049" i="9"/>
  <c r="Q285" i="9"/>
  <c r="Q451" i="9"/>
  <c r="Q1165" i="9"/>
  <c r="Q417" i="9"/>
  <c r="Q219" i="9"/>
  <c r="Q769" i="9"/>
  <c r="Q653" i="9"/>
  <c r="Q797" i="9"/>
  <c r="Q405" i="9"/>
  <c r="Q207" i="9"/>
  <c r="Q495" i="9"/>
  <c r="Q911" i="9"/>
  <c r="E6" i="9"/>
  <c r="E9" i="9" s="1"/>
  <c r="E10" i="9" s="1"/>
  <c r="N18" i="2"/>
  <c r="O18" i="9"/>
  <c r="O18" i="2"/>
  <c r="P18" i="9"/>
  <c r="M18" i="2"/>
  <c r="Q18" i="9"/>
  <c r="Z58" i="8" l="1"/>
  <c r="AC57" i="8"/>
  <c r="AA57" i="8"/>
  <c r="AB57" i="8"/>
  <c r="E6" i="2"/>
  <c r="E9" i="2" s="1"/>
  <c r="E5" i="2"/>
  <c r="M900" i="9"/>
  <c r="M1040" i="9"/>
  <c r="M538" i="9"/>
  <c r="M83" i="9"/>
  <c r="V11" i="9"/>
  <c r="M537" i="9"/>
  <c r="M1012" i="9"/>
  <c r="M1011" i="9"/>
  <c r="M176" i="9"/>
  <c r="M487" i="9"/>
  <c r="M593" i="9"/>
  <c r="M249" i="9"/>
  <c r="M178" i="9"/>
  <c r="M640" i="9"/>
  <c r="M929" i="9"/>
  <c r="M220" i="9"/>
  <c r="M230" i="9"/>
  <c r="M677" i="9"/>
  <c r="M1089" i="9"/>
  <c r="M663" i="9"/>
  <c r="M965" i="9"/>
  <c r="M1160" i="9"/>
  <c r="M1022" i="9"/>
  <c r="M885" i="9"/>
  <c r="M27" i="9"/>
  <c r="M781" i="9"/>
  <c r="M515" i="9"/>
  <c r="M755" i="9"/>
  <c r="M285" i="9"/>
  <c r="M419" i="9"/>
  <c r="M1164" i="9"/>
  <c r="M119" i="9"/>
  <c r="M336" i="9"/>
  <c r="M552" i="9"/>
  <c r="M891" i="9"/>
  <c r="M701" i="9"/>
  <c r="M362" i="9"/>
  <c r="M760" i="9"/>
  <c r="M1146" i="9"/>
  <c r="M1163" i="9"/>
  <c r="M96" i="9"/>
  <c r="M612" i="9"/>
  <c r="M740" i="9"/>
  <c r="M208" i="9"/>
  <c r="M346" i="9"/>
  <c r="M271" i="9"/>
  <c r="M210" i="9"/>
  <c r="M97" i="9"/>
  <c r="M766" i="9"/>
  <c r="M585" i="9"/>
  <c r="M70" i="9"/>
  <c r="M957" i="9"/>
  <c r="M1001" i="9"/>
  <c r="M673" i="9"/>
  <c r="M821" i="9"/>
  <c r="M735" i="9"/>
  <c r="M1182" i="9"/>
  <c r="M1196" i="9"/>
  <c r="M1128" i="9"/>
  <c r="M1055" i="9"/>
  <c r="M855" i="9"/>
  <c r="M790" i="9"/>
  <c r="M914" i="9"/>
  <c r="M392" i="9"/>
  <c r="M423" i="9"/>
  <c r="M434" i="9"/>
  <c r="M381" i="9"/>
  <c r="M731" i="9"/>
  <c r="M1044" i="9"/>
  <c r="M542" i="9"/>
  <c r="M995" i="9"/>
  <c r="M1201" i="9"/>
  <c r="M1113" i="9"/>
  <c r="M535" i="9"/>
  <c r="M759" i="9"/>
  <c r="M1045" i="9"/>
  <c r="M1127" i="9"/>
  <c r="M1027" i="9"/>
  <c r="M25" i="9"/>
  <c r="M924" i="9"/>
  <c r="M361" i="9"/>
  <c r="M942" i="9"/>
  <c r="M161" i="9"/>
  <c r="M488" i="9"/>
  <c r="M695" i="9"/>
  <c r="M22" i="9"/>
  <c r="M199" i="9"/>
  <c r="M405" i="9"/>
  <c r="M764" i="9"/>
  <c r="M482" i="9"/>
  <c r="M122" i="9"/>
  <c r="M879" i="9"/>
  <c r="M1063" i="9"/>
  <c r="M666" i="9"/>
  <c r="M719" i="9"/>
  <c r="V25" i="9"/>
  <c r="M665" i="9"/>
  <c r="M1200" i="9"/>
  <c r="M1129" i="9"/>
  <c r="M304" i="9"/>
  <c r="M470" i="9"/>
  <c r="M745" i="9"/>
  <c r="M328" i="9"/>
  <c r="M306" i="9"/>
  <c r="M587" i="9"/>
  <c r="M1126" i="9"/>
  <c r="M378" i="9"/>
  <c r="M337" i="9"/>
  <c r="M468" i="9"/>
  <c r="M1035" i="9"/>
  <c r="M461" i="9"/>
  <c r="M570" i="9"/>
  <c r="M1117" i="9"/>
  <c r="M711" i="9"/>
  <c r="M967" i="9"/>
  <c r="M563" i="9"/>
  <c r="M622" i="9"/>
  <c r="M657" i="9"/>
  <c r="M797" i="9"/>
  <c r="M952" i="9"/>
  <c r="M827" i="9"/>
  <c r="M1002" i="9"/>
  <c r="M1013" i="9"/>
  <c r="M55" i="9"/>
  <c r="M734" i="9"/>
  <c r="M837" i="9"/>
  <c r="M279" i="9"/>
  <c r="M218" i="9"/>
  <c r="M374" i="9"/>
  <c r="M415" i="9"/>
  <c r="M574" i="9"/>
  <c r="M769" i="9"/>
  <c r="V24" i="9"/>
  <c r="M1120" i="9"/>
  <c r="M1153" i="9"/>
  <c r="M767" i="9"/>
  <c r="M966" i="9"/>
  <c r="M1039" i="9"/>
  <c r="M123" i="9"/>
  <c r="V27" i="9"/>
  <c r="M961" i="9"/>
  <c r="M802" i="9"/>
  <c r="M882" i="9"/>
  <c r="M1175" i="9"/>
  <c r="M525" i="9"/>
  <c r="M30" i="9"/>
  <c r="V29" i="9"/>
  <c r="M547" i="9"/>
  <c r="M501" i="9"/>
  <c r="M215" i="9"/>
  <c r="M275" i="9"/>
  <c r="M352" i="9"/>
  <c r="M351" i="9"/>
  <c r="M411" i="9"/>
  <c r="M471" i="9"/>
  <c r="M829" i="9"/>
  <c r="M985" i="9"/>
  <c r="M805" i="9"/>
  <c r="M1154" i="9"/>
  <c r="M976" i="9"/>
  <c r="M1079" i="9"/>
  <c r="M644" i="9"/>
  <c r="M646" i="9"/>
  <c r="M147" i="9"/>
  <c r="M432" i="9"/>
  <c r="M207" i="9"/>
  <c r="M267" i="9"/>
  <c r="M456" i="9"/>
  <c r="M343" i="9"/>
  <c r="M152" i="9"/>
  <c r="M540" i="9"/>
  <c r="M638" i="9"/>
  <c r="V13" i="9"/>
  <c r="M23" i="9"/>
  <c r="M1125" i="9"/>
  <c r="M393" i="9"/>
  <c r="M250" i="9"/>
  <c r="M110" i="9"/>
  <c r="M513" i="9"/>
  <c r="M606" i="9"/>
  <c r="V16" i="9"/>
  <c r="M102" i="9"/>
  <c r="M1075" i="9"/>
  <c r="M499" i="9"/>
  <c r="M300" i="9"/>
  <c r="M380" i="9"/>
  <c r="M903" i="9"/>
  <c r="M553" i="9"/>
  <c r="M1028" i="9"/>
  <c r="M548" i="9"/>
  <c r="M545" i="9"/>
  <c r="M465" i="9"/>
  <c r="M175" i="9"/>
  <c r="M1176" i="9"/>
  <c r="V18" i="9"/>
  <c r="V9" i="9"/>
  <c r="V30" i="9"/>
  <c r="M1132" i="9"/>
  <c r="M1056" i="9"/>
  <c r="M516" i="9"/>
  <c r="M518" i="9"/>
  <c r="M109" i="9"/>
  <c r="M236" i="9"/>
  <c r="M296" i="9"/>
  <c r="M400" i="9"/>
  <c r="M238" i="9"/>
  <c r="M298" i="9"/>
  <c r="M66" i="9"/>
  <c r="M335" i="9"/>
  <c r="M653" i="9"/>
  <c r="M869" i="9"/>
  <c r="M1115" i="9"/>
  <c r="M84" i="9"/>
  <c r="M846" i="9"/>
  <c r="M1161" i="9"/>
  <c r="M40" i="9"/>
  <c r="M52" i="9"/>
  <c r="V8" i="9"/>
  <c r="M126" i="9"/>
  <c r="M131" i="9"/>
  <c r="M253" i="9"/>
  <c r="M160" i="9"/>
  <c r="M259" i="9"/>
  <c r="M399" i="9"/>
  <c r="M435" i="9"/>
  <c r="M670" i="9"/>
  <c r="M801" i="9"/>
  <c r="M81" i="9"/>
  <c r="M986" i="9"/>
  <c r="M1043" i="9"/>
  <c r="M812" i="9"/>
  <c r="M1036" i="9"/>
  <c r="M104" i="9"/>
  <c r="M41" i="9"/>
  <c r="M129" i="9"/>
  <c r="M120" i="9"/>
  <c r="M221" i="9"/>
  <c r="M187" i="9"/>
  <c r="M223" i="9"/>
  <c r="M92" i="9"/>
  <c r="M1077" i="9"/>
  <c r="M954" i="9"/>
  <c r="M898" i="9"/>
  <c r="M311" i="9"/>
  <c r="M29" i="9"/>
  <c r="M534" i="9"/>
  <c r="M458" i="9"/>
  <c r="M32" i="9"/>
  <c r="M1148" i="9"/>
  <c r="M1166" i="9"/>
  <c r="M840" i="9"/>
  <c r="M144" i="9"/>
  <c r="M60" i="9"/>
  <c r="M655" i="9"/>
  <c r="M728" i="9"/>
  <c r="M77" i="9"/>
  <c r="M72" i="9"/>
  <c r="M1145" i="9"/>
  <c r="M474" i="9"/>
  <c r="M268" i="9"/>
  <c r="M1139" i="9"/>
  <c r="M1188" i="9"/>
  <c r="M1143" i="9"/>
  <c r="M1090" i="9"/>
  <c r="M21" i="9"/>
  <c r="M611" i="9"/>
  <c r="M661" i="9"/>
  <c r="M183" i="9"/>
  <c r="M360" i="9"/>
  <c r="M278" i="9"/>
  <c r="M770" i="9"/>
  <c r="M475" i="9"/>
  <c r="M486" i="9"/>
  <c r="M708" i="9"/>
  <c r="M130" i="9"/>
  <c r="M1135" i="9"/>
  <c r="M103" i="9"/>
  <c r="M627" i="9"/>
  <c r="M1086" i="9"/>
  <c r="M772" i="9"/>
  <c r="M1202" i="9"/>
  <c r="M576" i="9"/>
  <c r="M559" i="9"/>
  <c r="M546" i="9"/>
  <c r="M581" i="9"/>
  <c r="M793" i="9"/>
  <c r="M1179" i="9"/>
  <c r="M1021" i="9"/>
  <c r="M1032" i="9"/>
  <c r="M779" i="9"/>
  <c r="M618" i="9"/>
  <c r="M813" i="9"/>
  <c r="M222" i="9"/>
  <c r="M321" i="9"/>
  <c r="M451" i="9"/>
  <c r="M430" i="9"/>
  <c r="M699" i="9"/>
  <c r="M756" i="9"/>
  <c r="M915" i="9"/>
  <c r="M1050" i="9"/>
  <c r="M36" i="9"/>
  <c r="M978" i="9"/>
  <c r="M100" i="9"/>
  <c r="M137" i="9"/>
  <c r="M197" i="9"/>
  <c r="M33" i="9"/>
  <c r="M599" i="9"/>
  <c r="M681" i="9"/>
  <c r="M98" i="9"/>
  <c r="M1015" i="9"/>
  <c r="M1097" i="9"/>
  <c r="M697" i="9"/>
  <c r="M808" i="9"/>
  <c r="M1203" i="9"/>
  <c r="M1049" i="9"/>
  <c r="M61" i="9"/>
  <c r="M420" i="9"/>
  <c r="M121" i="9"/>
  <c r="M624" i="9"/>
  <c r="M934" i="9"/>
  <c r="M141" i="9"/>
  <c r="M843" i="9"/>
  <c r="M397" i="9"/>
  <c r="M256" i="9"/>
  <c r="M1197" i="9"/>
  <c r="M294" i="9"/>
  <c r="M409" i="9"/>
  <c r="M325" i="9"/>
  <c r="M787" i="9"/>
  <c r="M63" i="9"/>
  <c r="M373" i="9"/>
  <c r="M226" i="9"/>
  <c r="M297" i="9"/>
  <c r="M776" i="9"/>
  <c r="M897" i="9"/>
  <c r="M262" i="9"/>
  <c r="M404" i="9"/>
  <c r="M799" i="9"/>
  <c r="M107" i="9"/>
  <c r="M379" i="9"/>
  <c r="M156" i="9"/>
  <c r="M324" i="9"/>
  <c r="M1195" i="9"/>
  <c r="M703" i="9"/>
  <c r="M1091" i="9"/>
  <c r="V22" i="9"/>
  <c r="M1098" i="9"/>
  <c r="M80" i="9"/>
  <c r="M1106" i="9"/>
  <c r="M1190" i="9"/>
  <c r="M761" i="9"/>
  <c r="M1155" i="9"/>
  <c r="M1074" i="9"/>
  <c r="M1167" i="9"/>
  <c r="M155" i="9"/>
  <c r="M293" i="9"/>
  <c r="M348" i="9"/>
  <c r="M245" i="9"/>
  <c r="M42" i="9"/>
  <c r="M632" i="9"/>
  <c r="M649" i="9"/>
  <c r="M1157" i="9"/>
  <c r="M842" i="9"/>
  <c r="M1065" i="9"/>
  <c r="M609" i="9"/>
  <c r="M849" i="9"/>
  <c r="M1186" i="9"/>
  <c r="M979" i="9"/>
  <c r="M1042" i="9"/>
  <c r="M217" i="9"/>
  <c r="M139" i="9"/>
  <c r="M198" i="9"/>
  <c r="M65" i="9"/>
  <c r="M1072" i="9"/>
  <c r="M930" i="9"/>
  <c r="M980" i="9"/>
  <c r="M800" i="9"/>
  <c r="M364" i="9"/>
  <c r="M887" i="9"/>
  <c r="M696" i="9"/>
  <c r="M1121" i="9"/>
  <c r="M1174" i="9"/>
  <c r="M857" i="9"/>
  <c r="M890" i="9"/>
  <c r="M768" i="9"/>
  <c r="M118" i="9"/>
  <c r="M529" i="9"/>
  <c r="M453" i="9"/>
  <c r="M39" i="9"/>
  <c r="M1193" i="9"/>
  <c r="M1069" i="9"/>
  <c r="M913" i="9"/>
  <c r="M247" i="9"/>
  <c r="V3" i="9"/>
  <c r="M1000" i="9"/>
  <c r="M839" i="9"/>
  <c r="M1172" i="9"/>
  <c r="M68" i="9"/>
  <c r="M1162" i="9"/>
  <c r="M1092" i="9"/>
  <c r="M775" i="9"/>
  <c r="M1078" i="9"/>
  <c r="M626" i="9"/>
  <c r="M806" i="9"/>
  <c r="M796" i="9"/>
  <c r="M723" i="9"/>
  <c r="M969" i="9"/>
  <c r="M73" i="9"/>
  <c r="M111" i="9"/>
  <c r="M452" i="9"/>
  <c r="M1067" i="9"/>
  <c r="V4" i="9"/>
  <c r="M659" i="9"/>
  <c r="M1004" i="9"/>
  <c r="M1007" i="9"/>
  <c r="M1009" i="9"/>
  <c r="M932" i="9"/>
  <c r="M951" i="9"/>
  <c r="M660" i="9"/>
  <c r="M830" i="9"/>
  <c r="M603" i="9"/>
  <c r="M754" i="9"/>
  <c r="M729" i="9"/>
  <c r="M862" i="9"/>
  <c r="M1010" i="9"/>
  <c r="M584" i="9"/>
  <c r="M974" i="9"/>
  <c r="M58" i="9"/>
  <c r="M45" i="9"/>
  <c r="M921" i="9"/>
  <c r="M817" i="9"/>
  <c r="M894" i="9"/>
  <c r="M410" i="9"/>
  <c r="M572" i="9"/>
  <c r="M652" i="9"/>
  <c r="M782" i="9"/>
  <c r="M577" i="9"/>
  <c r="M738" i="9"/>
  <c r="M713" i="9"/>
  <c r="M367" i="9"/>
  <c r="M937" i="9"/>
  <c r="M791" i="9"/>
  <c r="M38" i="9"/>
  <c r="M569" i="9"/>
  <c r="M607" i="9"/>
  <c r="M939" i="9"/>
  <c r="M504" i="9"/>
  <c r="M292" i="9"/>
  <c r="M905" i="9"/>
  <c r="M727" i="9"/>
  <c r="M1073" i="9"/>
  <c r="M505" i="9"/>
  <c r="V14" i="9"/>
  <c r="M558" i="9"/>
  <c r="M466" i="9"/>
  <c r="M1076" i="9"/>
  <c r="M1184" i="9"/>
  <c r="M926" i="9"/>
  <c r="M836" i="9"/>
  <c r="M722" i="9"/>
  <c r="M153" i="9"/>
  <c r="M758" i="9"/>
  <c r="M383" i="9"/>
  <c r="M510" i="9"/>
  <c r="M737" i="9"/>
  <c r="M49" i="9"/>
  <c r="M1019" i="9"/>
  <c r="M1084" i="9"/>
  <c r="M936" i="9"/>
  <c r="M1147" i="9"/>
  <c r="M1183" i="9"/>
  <c r="M43" i="9"/>
  <c r="M106" i="9"/>
  <c r="M436" i="9"/>
  <c r="M330" i="9"/>
  <c r="M177" i="9"/>
  <c r="M184" i="9"/>
  <c r="M947" i="9"/>
  <c r="M1102" i="9"/>
  <c r="M1026" i="9"/>
  <c r="M53" i="9"/>
  <c r="M579" i="9"/>
  <c r="M597" i="9"/>
  <c r="M448" i="9"/>
  <c r="M307" i="9"/>
  <c r="M214" i="9"/>
  <c r="M472" i="9"/>
  <c r="M443" i="9"/>
  <c r="M999" i="9"/>
  <c r="M788" i="9"/>
  <c r="M751" i="9"/>
  <c r="M1082" i="9"/>
  <c r="V7" i="9"/>
  <c r="M1093" i="9"/>
  <c r="M74" i="9"/>
  <c r="M265" i="9"/>
  <c r="M763" i="9"/>
  <c r="M521" i="9"/>
  <c r="M983" i="9"/>
  <c r="M689" i="9"/>
  <c r="M739" i="9"/>
  <c r="M427" i="9"/>
  <c r="M421" i="9"/>
  <c r="M496" i="9"/>
  <c r="M560" i="9"/>
  <c r="M594" i="9"/>
  <c r="M888" i="9"/>
  <c r="M561" i="9"/>
  <c r="M464" i="9"/>
  <c r="M1204" i="9"/>
  <c r="M1085" i="9"/>
  <c r="V19" i="9"/>
  <c r="M923" i="9"/>
  <c r="M682" i="9"/>
  <c r="M832" i="9"/>
  <c r="M326" i="9"/>
  <c r="M359" i="9"/>
  <c r="M353" i="9"/>
  <c r="M413" i="9"/>
  <c r="M489" i="9"/>
  <c r="M742" i="9"/>
  <c r="M578" i="9"/>
  <c r="M450" i="9"/>
  <c r="M880" i="9"/>
  <c r="M896" i="9"/>
  <c r="M1168" i="9"/>
  <c r="M810" i="9"/>
  <c r="M877" i="9"/>
  <c r="M528" i="9"/>
  <c r="M323" i="9"/>
  <c r="M134" i="9"/>
  <c r="M1016" i="9"/>
  <c r="M833" i="9"/>
  <c r="M1156" i="9"/>
  <c r="M580" i="9"/>
  <c r="M1023" i="9"/>
  <c r="M507" i="9"/>
  <c r="M239" i="9"/>
  <c r="M1038" i="9"/>
  <c r="M1180" i="9"/>
  <c r="M1083" i="9"/>
  <c r="M721" i="9"/>
  <c r="M614" i="9"/>
  <c r="M757" i="9"/>
  <c r="M608" i="9"/>
  <c r="M344" i="9"/>
  <c r="M664" i="9"/>
  <c r="M920" i="9"/>
  <c r="M1051" i="9"/>
  <c r="M916" i="9"/>
  <c r="M1046" i="9"/>
  <c r="M822" i="9"/>
  <c r="M693" i="9"/>
  <c r="M907" i="9"/>
  <c r="M1122" i="9"/>
  <c r="M1029" i="9"/>
  <c r="M48" i="9"/>
  <c r="M201" i="9"/>
  <c r="M342" i="9"/>
  <c r="M365" i="9"/>
  <c r="M773" i="9"/>
  <c r="M984" i="9"/>
  <c r="M1140" i="9"/>
  <c r="M1047" i="9"/>
  <c r="M473" i="9"/>
  <c r="M550" i="9"/>
  <c r="M484" i="9"/>
  <c r="M172" i="9"/>
  <c r="M338" i="9"/>
  <c r="M235" i="9"/>
  <c r="M67" i="9"/>
  <c r="M710" i="9"/>
  <c r="M892" i="9"/>
  <c r="V23" i="9"/>
  <c r="M917" i="9"/>
  <c r="M1144" i="9"/>
  <c r="M950" i="9"/>
  <c r="M944" i="9"/>
  <c r="M1198" i="9"/>
  <c r="M1114" i="9"/>
  <c r="M47" i="9"/>
  <c r="M811" i="9"/>
  <c r="M554" i="9"/>
  <c r="M841" i="9"/>
  <c r="M254" i="9"/>
  <c r="M314" i="9"/>
  <c r="M402" i="9"/>
  <c r="M462" i="9"/>
  <c r="M345" i="9"/>
  <c r="M691" i="9"/>
  <c r="M575" i="9"/>
  <c r="M329" i="9"/>
  <c r="M971" i="9"/>
  <c r="M970" i="9"/>
  <c r="M1058" i="9"/>
  <c r="M908" i="9"/>
  <c r="M675" i="9"/>
  <c r="M629" i="9"/>
  <c r="M368" i="9"/>
  <c r="M186" i="9"/>
  <c r="M246" i="9"/>
  <c r="M479" i="9"/>
  <c r="M394" i="9"/>
  <c r="M454" i="9"/>
  <c r="M628" i="9"/>
  <c r="M205" i="9"/>
  <c r="M870" i="9"/>
  <c r="M617" i="9"/>
  <c r="M960" i="9"/>
  <c r="V6" i="9"/>
  <c r="M864" i="9"/>
  <c r="M519" i="9"/>
  <c r="M136" i="9"/>
  <c r="M94" i="9"/>
  <c r="M694" i="9"/>
  <c r="M506" i="9"/>
  <c r="M1108" i="9"/>
  <c r="M57" i="9"/>
  <c r="M851" i="9"/>
  <c r="M455" i="9"/>
  <c r="M269" i="9"/>
  <c r="M795" i="9"/>
  <c r="M940" i="9"/>
  <c r="M1041" i="9"/>
  <c r="M643" i="9"/>
  <c r="M26" i="9"/>
  <c r="M679" i="9"/>
  <c r="M310" i="9"/>
  <c r="M196" i="9"/>
  <c r="M71" i="9"/>
  <c r="M702" i="9"/>
  <c r="M1177" i="9"/>
  <c r="M804" i="9"/>
  <c r="M881" i="9"/>
  <c r="M620" i="9"/>
  <c r="M615" i="9"/>
  <c r="M674" i="9"/>
  <c r="M645" i="9"/>
  <c r="M875" i="9"/>
  <c r="M819" i="9"/>
  <c r="M1111" i="9"/>
  <c r="M866" i="9"/>
  <c r="M333" i="9"/>
  <c r="M557" i="9"/>
  <c r="M820" i="9"/>
  <c r="M783" i="9"/>
  <c r="M1005" i="9"/>
  <c r="M78" i="9"/>
  <c r="M1048" i="9"/>
  <c r="V12" i="9"/>
  <c r="M114" i="9"/>
  <c r="M145" i="9"/>
  <c r="M132" i="9"/>
  <c r="M54" i="9"/>
  <c r="M568" i="9"/>
  <c r="M716" i="9"/>
  <c r="M1060" i="9"/>
  <c r="M838" i="9"/>
  <c r="M982" i="9"/>
  <c r="M562" i="9"/>
  <c r="M605" i="9"/>
  <c r="M809" i="9"/>
  <c r="M867" i="9"/>
  <c r="M991" i="9"/>
  <c r="M989" i="9"/>
  <c r="M1119" i="9"/>
  <c r="M747" i="9"/>
  <c r="M586" i="9"/>
  <c r="M749" i="9"/>
  <c r="M190" i="9"/>
  <c r="M382" i="9"/>
  <c r="M387" i="9"/>
  <c r="M398" i="9"/>
  <c r="M792" i="9"/>
  <c r="M901" i="9"/>
  <c r="M1134" i="9"/>
  <c r="M62" i="9"/>
  <c r="M676" i="9"/>
  <c r="M774" i="9"/>
  <c r="M240" i="9"/>
  <c r="M179" i="9"/>
  <c r="M303" i="9"/>
  <c r="M242" i="9"/>
  <c r="M498" i="9"/>
  <c r="M439" i="9"/>
  <c r="M403" i="9"/>
  <c r="M623" i="9"/>
  <c r="M596" i="9"/>
  <c r="M291" i="9"/>
  <c r="V2" i="9"/>
  <c r="M871" i="9"/>
  <c r="M375" i="9"/>
  <c r="M566" i="9"/>
  <c r="M366" i="9"/>
  <c r="M654" i="9"/>
  <c r="M191" i="9"/>
  <c r="M219" i="9"/>
  <c r="M115" i="9"/>
  <c r="M625" i="9"/>
  <c r="M492" i="9"/>
  <c r="M412" i="9"/>
  <c r="M340" i="9"/>
  <c r="M943" i="9"/>
  <c r="M658" i="9"/>
  <c r="M234" i="9"/>
  <c r="M287" i="9"/>
  <c r="M133" i="9"/>
  <c r="M539" i="9"/>
  <c r="M765" i="9"/>
  <c r="M414" i="9"/>
  <c r="M1017" i="9"/>
  <c r="M635" i="9"/>
  <c r="M998" i="9"/>
  <c r="M639" i="9"/>
  <c r="M228" i="9"/>
  <c r="M571" i="9"/>
  <c r="M1033" i="9"/>
  <c r="M698" i="9"/>
  <c r="M945" i="9"/>
  <c r="M621" i="9"/>
  <c r="M744" i="9"/>
  <c r="M1165" i="9"/>
  <c r="M1037" i="9"/>
  <c r="M1071" i="9"/>
  <c r="M213" i="9"/>
  <c r="M164" i="9"/>
  <c r="M227" i="9"/>
  <c r="M549" i="9"/>
  <c r="M1053" i="9"/>
  <c r="M844" i="9"/>
  <c r="M845" i="9"/>
  <c r="M327" i="9"/>
  <c r="M494" i="9"/>
  <c r="M741" i="9"/>
  <c r="M1124" i="9"/>
  <c r="M441" i="9"/>
  <c r="M193" i="9"/>
  <c r="M264" i="9"/>
  <c r="M1104" i="9"/>
  <c r="M861" i="9"/>
  <c r="M1199" i="9"/>
  <c r="M633" i="9"/>
  <c r="M726" i="9"/>
  <c r="M541" i="9"/>
  <c r="M417" i="9"/>
  <c r="M171" i="9"/>
  <c r="M101" i="9"/>
  <c r="M1133" i="9"/>
  <c r="M1018" i="9"/>
  <c r="M972" i="9"/>
  <c r="M476" i="9"/>
  <c r="M31" i="9"/>
  <c r="M598" i="9"/>
  <c r="M490" i="9"/>
  <c r="M284" i="9"/>
  <c r="M495" i="9"/>
  <c r="M854" i="9"/>
  <c r="M1080" i="9"/>
  <c r="M117" i="9"/>
  <c r="M508" i="9"/>
  <c r="M356" i="9"/>
  <c r="M224" i="9"/>
  <c r="M588" i="9"/>
  <c r="M428" i="9"/>
  <c r="M316" i="9"/>
  <c r="M216" i="9"/>
  <c r="M75" i="9"/>
  <c r="M276" i="9"/>
  <c r="M1142" i="9"/>
  <c r="M158" i="9"/>
  <c r="M384" i="9"/>
  <c r="M725" i="9"/>
  <c r="M480" i="9"/>
  <c r="M347" i="9"/>
  <c r="M1178" i="9"/>
  <c r="M154" i="9"/>
  <c r="M619" i="9"/>
  <c r="M780" i="9"/>
  <c r="M993" i="9"/>
  <c r="M685" i="9"/>
  <c r="M1070" i="9"/>
  <c r="M678" i="9"/>
  <c r="M50" i="9"/>
  <c r="M301" i="9"/>
  <c r="M863" i="9"/>
  <c r="M931" i="9"/>
  <c r="M442" i="9"/>
  <c r="M564" i="9"/>
  <c r="M530" i="9"/>
  <c r="M777" i="9"/>
  <c r="M35" i="9"/>
  <c r="M705" i="9"/>
  <c r="M949" i="9"/>
  <c r="M946" i="9"/>
  <c r="M1061" i="9"/>
  <c r="M233" i="9"/>
  <c r="M37" i="9"/>
  <c r="M1054" i="9"/>
  <c r="M977" i="9"/>
  <c r="M736" i="9"/>
  <c r="M143" i="9"/>
  <c r="M824" i="9"/>
  <c r="M848" i="9"/>
  <c r="M990" i="9"/>
  <c r="M752" i="9"/>
  <c r="M825" i="9"/>
  <c r="M656" i="9"/>
  <c r="M444" i="9"/>
  <c r="M1099" i="9"/>
  <c r="M1105" i="9"/>
  <c r="M963" i="9"/>
  <c r="M743" i="9"/>
  <c r="M904" i="9"/>
  <c r="M229" i="9"/>
  <c r="M895" i="9"/>
  <c r="M520" i="9"/>
  <c r="M263" i="9"/>
  <c r="V31" i="9"/>
  <c r="M1149" i="9"/>
  <c r="M358" i="9"/>
  <c r="M531" i="9"/>
  <c r="M431" i="9"/>
  <c r="M195" i="9"/>
  <c r="M446" i="9"/>
  <c r="M167" i="9"/>
  <c r="M408" i="9"/>
  <c r="M746" i="9"/>
  <c r="M125" i="9"/>
  <c r="M418" i="9"/>
  <c r="M647" i="9"/>
  <c r="M371" i="9"/>
  <c r="M818" i="9"/>
  <c r="M642" i="9"/>
  <c r="M180" i="9"/>
  <c r="M390" i="9"/>
  <c r="M544" i="9"/>
  <c r="M334" i="9"/>
  <c r="M927" i="9"/>
  <c r="M281" i="9"/>
  <c r="M288" i="9"/>
  <c r="M567" i="9"/>
  <c r="M363" i="9"/>
  <c r="M429" i="9"/>
  <c r="M331" i="9"/>
  <c r="M704" i="9"/>
  <c r="M460" i="9"/>
  <c r="M1096" i="9"/>
  <c r="M748" i="9"/>
  <c r="M318" i="9"/>
  <c r="M511" i="9"/>
  <c r="M512" i="9"/>
  <c r="M718" i="9"/>
  <c r="M34" i="9"/>
  <c r="M692" i="9"/>
  <c r="M912" i="9"/>
  <c r="M706" i="9"/>
  <c r="M910" i="9"/>
  <c r="M1152" i="9"/>
  <c r="M1095" i="9"/>
  <c r="M959" i="9"/>
  <c r="M707" i="9"/>
  <c r="M786" i="9"/>
  <c r="M56" i="9"/>
  <c r="M709" i="9"/>
  <c r="M634" i="9"/>
  <c r="M1024" i="9"/>
  <c r="M59" i="9"/>
  <c r="M853" i="9"/>
  <c r="M438" i="9"/>
  <c r="M232" i="9"/>
  <c r="M1025" i="9"/>
  <c r="M1066" i="9"/>
  <c r="V28" i="9"/>
  <c r="M860" i="9"/>
  <c r="M717" i="9"/>
  <c r="M1059" i="9"/>
  <c r="M555" i="9"/>
  <c r="M502" i="9"/>
  <c r="M128" i="9"/>
  <c r="M876" i="9"/>
  <c r="M255" i="9"/>
  <c r="M386" i="9"/>
  <c r="M424" i="9"/>
  <c r="M157" i="9"/>
  <c r="M241" i="9"/>
  <c r="M687" i="9"/>
  <c r="M948" i="9"/>
  <c r="M437" i="9"/>
  <c r="M377" i="9"/>
  <c r="M909" i="9"/>
  <c r="M523" i="9"/>
  <c r="M341" i="9"/>
  <c r="M433" i="9"/>
  <c r="M295" i="9"/>
  <c r="M850" i="9"/>
  <c r="M258" i="9"/>
  <c r="M396" i="9"/>
  <c r="M816" i="9"/>
  <c r="M127" i="9"/>
  <c r="M630" i="9"/>
  <c r="M1112" i="9"/>
  <c r="M826" i="9"/>
  <c r="M922" i="9"/>
  <c r="M1034" i="9"/>
  <c r="M1081" i="9"/>
  <c r="M1138" i="9"/>
  <c r="M1094" i="9"/>
  <c r="M925" i="9"/>
  <c r="M886" i="9"/>
  <c r="M893" i="9"/>
  <c r="M503" i="9"/>
  <c r="M169" i="9"/>
  <c r="M416" i="9"/>
  <c r="M206" i="9"/>
  <c r="M280" i="9"/>
  <c r="M1191" i="9"/>
  <c r="M90" i="9"/>
  <c r="M847" i="9"/>
  <c r="M527" i="9"/>
  <c r="M524" i="9"/>
  <c r="M750" i="9"/>
  <c r="M987" i="9"/>
  <c r="M85" i="9"/>
  <c r="M565" i="9"/>
  <c r="M243" i="9"/>
  <c r="M517" i="9"/>
  <c r="M631" i="9"/>
  <c r="V20" i="9"/>
  <c r="M28" i="9"/>
  <c r="M1103" i="9"/>
  <c r="M469" i="9"/>
  <c r="M211" i="9"/>
  <c r="M1205" i="9"/>
  <c r="M996" i="9"/>
  <c r="M823" i="9"/>
  <c r="M1158" i="9"/>
  <c r="M601" i="9"/>
  <c r="M671" i="9"/>
  <c r="M690" i="9"/>
  <c r="M385" i="9"/>
  <c r="M332" i="9"/>
  <c r="M1030" i="9"/>
  <c r="M497" i="9"/>
  <c r="M189" i="9"/>
  <c r="M1136" i="9"/>
  <c r="M477" i="9"/>
  <c r="M556" i="9"/>
  <c r="M906" i="9"/>
  <c r="M313" i="9"/>
  <c r="M445" i="9"/>
  <c r="M209" i="9"/>
  <c r="M174" i="9"/>
  <c r="M105" i="9"/>
  <c r="M203" i="9"/>
  <c r="M266" i="9"/>
  <c r="M317" i="9"/>
  <c r="M1189" i="9"/>
  <c r="M185" i="9"/>
  <c r="M941" i="9"/>
  <c r="M95" i="9"/>
  <c r="M166" i="9"/>
  <c r="M938" i="9"/>
  <c r="M248" i="9"/>
  <c r="M1101" i="9"/>
  <c r="M181" i="9"/>
  <c r="M170" i="9"/>
  <c r="M1173" i="9"/>
  <c r="M372" i="9"/>
  <c r="M1087" i="9"/>
  <c r="M150" i="9"/>
  <c r="M87" i="9"/>
  <c r="M149" i="9"/>
  <c r="M815" i="9"/>
  <c r="V10" i="9"/>
  <c r="M135" i="9"/>
  <c r="M289" i="9"/>
  <c r="M320" i="9"/>
  <c r="M834" i="9"/>
  <c r="M1187" i="9"/>
  <c r="M1064" i="9"/>
  <c r="M650" i="9"/>
  <c r="M286" i="9"/>
  <c r="M483" i="9"/>
  <c r="M449" i="9"/>
  <c r="M874" i="9"/>
  <c r="M1169" i="9"/>
  <c r="M794" i="9"/>
  <c r="M140" i="9"/>
  <c r="M648" i="9"/>
  <c r="M536" i="9"/>
  <c r="M82" i="9"/>
  <c r="M1088" i="9"/>
  <c r="M1159" i="9"/>
  <c r="M459" i="9"/>
  <c r="M165" i="9"/>
  <c r="M784" i="9"/>
  <c r="M884" i="9"/>
  <c r="M1008" i="9"/>
  <c r="M958" i="9"/>
  <c r="M522" i="9"/>
  <c r="M964" i="9"/>
  <c r="M616" i="9"/>
  <c r="M355" i="9"/>
  <c r="M273" i="9"/>
  <c r="M789" i="9"/>
  <c r="M672" i="9"/>
  <c r="M388" i="9"/>
  <c r="M637" i="9"/>
  <c r="M872" i="9"/>
  <c r="M302" i="9"/>
  <c r="M902" i="9"/>
  <c r="M113" i="9"/>
  <c r="M688" i="9"/>
  <c r="M370" i="9"/>
  <c r="M192" i="9"/>
  <c r="M112" i="9"/>
  <c r="M1137" i="9"/>
  <c r="M252" i="9"/>
  <c r="M251" i="9"/>
  <c r="M858" i="9"/>
  <c r="M148" i="9"/>
  <c r="M651" i="9"/>
  <c r="M828" i="9"/>
  <c r="M312" i="9"/>
  <c r="M636" i="9"/>
  <c r="M194" i="9"/>
  <c r="M911" i="9"/>
  <c r="M610" i="9"/>
  <c r="M1109" i="9"/>
  <c r="M51" i="9"/>
  <c r="M798" i="9"/>
  <c r="V21" i="9"/>
  <c r="M720" i="9"/>
  <c r="M975" i="9"/>
  <c r="M591" i="9"/>
  <c r="M973" i="9"/>
  <c r="M803" i="9"/>
  <c r="M389" i="9"/>
  <c r="M551" i="9"/>
  <c r="M573" i="9"/>
  <c r="M244" i="9"/>
  <c r="M762" i="9"/>
  <c r="V17" i="9"/>
  <c r="M1052" i="9"/>
  <c r="M988" i="9"/>
  <c r="V26" i="9"/>
  <c r="M1181" i="9"/>
  <c r="M595" i="9"/>
  <c r="M856" i="9"/>
  <c r="M532" i="9"/>
  <c r="M778" i="9"/>
  <c r="M99" i="9"/>
  <c r="M69" i="9"/>
  <c r="M962" i="9"/>
  <c r="M956" i="9"/>
  <c r="M1020" i="9"/>
  <c r="M272" i="9"/>
  <c r="M1003" i="9"/>
  <c r="M662" i="9"/>
  <c r="M899" i="9"/>
  <c r="M602" i="9"/>
  <c r="M1116" i="9"/>
  <c r="M91" i="9"/>
  <c r="M683" i="9"/>
  <c r="M406" i="9"/>
  <c r="M200" i="9"/>
  <c r="M831" i="9"/>
  <c r="M526" i="9"/>
  <c r="M1130" i="9"/>
  <c r="V5" i="9"/>
  <c r="M592" i="9"/>
  <c r="M283" i="9"/>
  <c r="M146" i="9"/>
  <c r="M319" i="9"/>
  <c r="M173" i="9"/>
  <c r="M277" i="9"/>
  <c r="M463" i="9"/>
  <c r="M852" i="9"/>
  <c r="M500" i="9"/>
  <c r="M992" i="9"/>
  <c r="M1194" i="9"/>
  <c r="M308" i="9"/>
  <c r="M583" i="9"/>
  <c r="M478" i="9"/>
  <c r="M231" i="9"/>
  <c r="M514" i="9"/>
  <c r="M376" i="9"/>
  <c r="M322" i="9"/>
  <c r="M467" i="9"/>
  <c r="M44" i="9"/>
  <c r="M168" i="9"/>
  <c r="M668" i="9"/>
  <c r="M1151" i="9"/>
  <c r="M1062" i="9"/>
  <c r="M1110" i="9"/>
  <c r="M733" i="9"/>
  <c r="M89" i="9"/>
  <c r="M1006" i="9"/>
  <c r="M919" i="9"/>
  <c r="M928" i="9"/>
  <c r="M391" i="9"/>
  <c r="M349" i="9"/>
  <c r="M680" i="9"/>
  <c r="M401" i="9"/>
  <c r="M600" i="9"/>
  <c r="M1185" i="9"/>
  <c r="M1014" i="9"/>
  <c r="M669" i="9"/>
  <c r="M859" i="9"/>
  <c r="M1150" i="9"/>
  <c r="M64" i="9"/>
  <c r="M730" i="9"/>
  <c r="M491" i="9"/>
  <c r="M457" i="9"/>
  <c r="M24" i="9"/>
  <c r="M1031" i="9"/>
  <c r="M1123" i="9"/>
  <c r="M807" i="9"/>
  <c r="M883" i="9"/>
  <c r="M159" i="9"/>
  <c r="M1171" i="9"/>
  <c r="M604" i="9"/>
  <c r="M724" i="9"/>
  <c r="M79" i="9"/>
  <c r="M715" i="9"/>
  <c r="M88" i="9"/>
  <c r="M425" i="9"/>
  <c r="M282" i="9"/>
  <c r="M162" i="9"/>
  <c r="M641" i="9"/>
  <c r="M485" i="9"/>
  <c r="M315" i="9"/>
  <c r="M868" i="9"/>
  <c r="M407" i="9"/>
  <c r="M339" i="9"/>
  <c r="M1131" i="9"/>
  <c r="M684" i="9"/>
  <c r="M955" i="9"/>
  <c r="M997" i="9"/>
  <c r="M369" i="9"/>
  <c r="M590" i="9"/>
  <c r="M1107" i="9"/>
  <c r="M426" i="9"/>
  <c r="M732" i="9"/>
  <c r="M968" i="9"/>
  <c r="M422" i="9"/>
  <c r="M686" i="9"/>
  <c r="M257" i="9"/>
  <c r="M481" i="9"/>
  <c r="M124" i="9"/>
  <c r="M309" i="9"/>
  <c r="M613" i="9"/>
  <c r="M753" i="9"/>
  <c r="M440" i="9"/>
  <c r="M994" i="9"/>
  <c r="M533" i="9"/>
  <c r="M395" i="9"/>
  <c r="M981" i="9"/>
  <c r="M237" i="9"/>
  <c r="M93" i="9"/>
  <c r="M76" i="9"/>
  <c r="M290" i="9"/>
  <c r="M814" i="9"/>
  <c r="M918" i="9"/>
  <c r="M138" i="9"/>
  <c r="M509" i="9"/>
  <c r="M261" i="9"/>
  <c r="M163" i="9"/>
  <c r="M835" i="9"/>
  <c r="M86" i="9"/>
  <c r="M354" i="9"/>
  <c r="M667" i="9"/>
  <c r="M873" i="9"/>
  <c r="M151" i="9"/>
  <c r="M260" i="9"/>
  <c r="M953" i="9"/>
  <c r="M589" i="9"/>
  <c r="M889" i="9"/>
  <c r="M182" i="9"/>
  <c r="M274" i="9"/>
  <c r="M700" i="9"/>
  <c r="M270" i="9"/>
  <c r="M188" i="9"/>
  <c r="M878" i="9"/>
  <c r="M1141" i="9"/>
  <c r="M771" i="9"/>
  <c r="M1057" i="9"/>
  <c r="M493" i="9"/>
  <c r="M202" i="9"/>
  <c r="M714" i="9"/>
  <c r="M212" i="9"/>
  <c r="M1068" i="9"/>
  <c r="M582" i="9"/>
  <c r="M357" i="9"/>
  <c r="M933" i="9"/>
  <c r="V15" i="9"/>
  <c r="M225" i="9"/>
  <c r="M1170" i="9"/>
  <c r="M1100" i="9"/>
  <c r="M785" i="9"/>
  <c r="M204" i="9"/>
  <c r="M712" i="9"/>
  <c r="M46" i="9"/>
  <c r="M1192" i="9"/>
  <c r="M305" i="9"/>
  <c r="M350" i="9"/>
  <c r="M108" i="9"/>
  <c r="M447" i="9"/>
  <c r="M299" i="9"/>
  <c r="M865" i="9"/>
  <c r="M935" i="9"/>
  <c r="M1118" i="9"/>
  <c r="M116" i="9"/>
  <c r="M142" i="9"/>
  <c r="M543" i="9"/>
  <c r="K214" i="2"/>
  <c r="K209" i="2" l="1"/>
  <c r="K253" i="2"/>
  <c r="K303" i="2"/>
  <c r="K336" i="2"/>
  <c r="L336" i="2" s="1"/>
  <c r="K168" i="2"/>
  <c r="L168" i="2" s="1"/>
  <c r="K25" i="2"/>
  <c r="L25" i="2" s="1"/>
  <c r="K262" i="2"/>
  <c r="L262" i="2" s="1"/>
  <c r="K64" i="2"/>
  <c r="P64" i="2" s="1"/>
  <c r="K115" i="2"/>
  <c r="P115" i="2" s="1"/>
  <c r="K156" i="2"/>
  <c r="L156" i="2" s="1"/>
  <c r="K62" i="2"/>
  <c r="K309" i="2"/>
  <c r="L309" i="2" s="1"/>
  <c r="K129" i="2"/>
  <c r="P129" i="2" s="1"/>
  <c r="K67" i="2"/>
  <c r="P67" i="2" s="1"/>
  <c r="K269" i="2"/>
  <c r="P269" i="2" s="1"/>
  <c r="K224" i="2"/>
  <c r="P224" i="2" s="1"/>
  <c r="K158" i="2"/>
  <c r="L158" i="2" s="1"/>
  <c r="K286" i="2"/>
  <c r="P286" i="2" s="1"/>
  <c r="K304" i="2"/>
  <c r="K159" i="2"/>
  <c r="K274" i="2"/>
  <c r="P274" i="2" s="1"/>
  <c r="K302" i="2"/>
  <c r="L302" i="2" s="1"/>
  <c r="K160" i="2"/>
  <c r="L160" i="2" s="1"/>
  <c r="K139" i="2"/>
  <c r="L139" i="2" s="1"/>
  <c r="K244" i="2"/>
  <c r="L244" i="2" s="1"/>
  <c r="K206" i="2"/>
  <c r="P206" i="2" s="1"/>
  <c r="K210" i="2"/>
  <c r="K287" i="2"/>
  <c r="P287" i="2" s="1"/>
  <c r="K317" i="2"/>
  <c r="P317" i="2" s="1"/>
  <c r="K42" i="2"/>
  <c r="P42" i="2" s="1"/>
  <c r="K152" i="2"/>
  <c r="P152" i="2" s="1"/>
  <c r="K221" i="2"/>
  <c r="P221" i="2" s="1"/>
  <c r="K85" i="2"/>
  <c r="P85" i="2" s="1"/>
  <c r="K74" i="2"/>
  <c r="P74" i="2" s="1"/>
  <c r="K275" i="2"/>
  <c r="K335" i="2"/>
  <c r="P335" i="2" s="1"/>
  <c r="K280" i="2"/>
  <c r="P280" i="2" s="1"/>
  <c r="K89" i="2"/>
  <c r="L89" i="2" s="1"/>
  <c r="K278" i="2"/>
  <c r="P278" i="2" s="1"/>
  <c r="K233" i="2"/>
  <c r="P233" i="2" s="1"/>
  <c r="K301" i="2"/>
  <c r="L301" i="2" s="1"/>
  <c r="K260" i="2"/>
  <c r="P260" i="2" s="1"/>
  <c r="K222" i="2"/>
  <c r="K33" i="2"/>
  <c r="L33" i="2" s="1"/>
  <c r="K155" i="2"/>
  <c r="L155" i="2" s="1"/>
  <c r="K59" i="2"/>
  <c r="L59" i="2" s="1"/>
  <c r="K150" i="2"/>
  <c r="P150" i="2" s="1"/>
  <c r="K249" i="2"/>
  <c r="P249" i="2" s="1"/>
  <c r="K199" i="2"/>
  <c r="L199" i="2" s="1"/>
  <c r="K240" i="2"/>
  <c r="P240" i="2" s="1"/>
  <c r="K216" i="2"/>
  <c r="K284" i="2"/>
  <c r="K112" i="2"/>
  <c r="P112" i="2" s="1"/>
  <c r="K331" i="2"/>
  <c r="P331" i="2" s="1"/>
  <c r="K329" i="2"/>
  <c r="P329" i="2" s="1"/>
  <c r="K65" i="2"/>
  <c r="P65" i="2" s="1"/>
  <c r="K75" i="2"/>
  <c r="P75" i="2" s="1"/>
  <c r="K90" i="2"/>
  <c r="L90" i="2" s="1"/>
  <c r="K24" i="2"/>
  <c r="K263" i="2"/>
  <c r="P263" i="2" s="1"/>
  <c r="K235" i="2"/>
  <c r="K228" i="2"/>
  <c r="L228" i="2" s="1"/>
  <c r="K142" i="2"/>
  <c r="P142" i="2" s="1"/>
  <c r="K41" i="2"/>
  <c r="L41" i="2" s="1"/>
  <c r="K80" i="2"/>
  <c r="L80" i="2" s="1"/>
  <c r="K181" i="2"/>
  <c r="P181" i="2" s="1"/>
  <c r="K176" i="2"/>
  <c r="K273" i="2"/>
  <c r="P273" i="2" s="1"/>
  <c r="K22" i="2"/>
  <c r="L22" i="2" s="1"/>
  <c r="K55" i="2"/>
  <c r="L55" i="2" s="1"/>
  <c r="K324" i="2"/>
  <c r="L324" i="2" s="1"/>
  <c r="K296" i="2"/>
  <c r="P296" i="2" s="1"/>
  <c r="K78" i="2"/>
  <c r="L78" i="2" s="1"/>
  <c r="K178" i="2"/>
  <c r="P178" i="2" s="1"/>
  <c r="K68" i="2"/>
  <c r="K143" i="2"/>
  <c r="P143" i="2" s="1"/>
  <c r="K45" i="2"/>
  <c r="L45" i="2" s="1"/>
  <c r="K179" i="2"/>
  <c r="L179" i="2" s="1"/>
  <c r="K47" i="2"/>
  <c r="P47" i="2" s="1"/>
  <c r="K157" i="2"/>
  <c r="P157" i="2" s="1"/>
  <c r="K77" i="2"/>
  <c r="P77" i="2" s="1"/>
  <c r="K337" i="2"/>
  <c r="L337" i="2" s="1"/>
  <c r="K35" i="2"/>
  <c r="K239" i="2"/>
  <c r="K165" i="2"/>
  <c r="L165" i="2" s="1"/>
  <c r="K291" i="2"/>
  <c r="P291" i="2" s="1"/>
  <c r="K320" i="2"/>
  <c r="L320" i="2" s="1"/>
  <c r="K204" i="2"/>
  <c r="P204" i="2" s="1"/>
  <c r="K197" i="2"/>
  <c r="L197" i="2" s="1"/>
  <c r="K114" i="2"/>
  <c r="P114" i="2" s="1"/>
  <c r="K325" i="2"/>
  <c r="K108" i="2"/>
  <c r="P108" i="2" s="1"/>
  <c r="K21" i="2"/>
  <c r="P21" i="2" s="1"/>
  <c r="K203" i="2"/>
  <c r="P203" i="2" s="1"/>
  <c r="K105" i="2"/>
  <c r="L105" i="2" s="1"/>
  <c r="K230" i="2"/>
  <c r="P230" i="2" s="1"/>
  <c r="K63" i="2"/>
  <c r="L63" i="2" s="1"/>
  <c r="K195" i="2"/>
  <c r="L195" i="2" s="1"/>
  <c r="K72" i="2"/>
  <c r="K248" i="2"/>
  <c r="L248" i="2" s="1"/>
  <c r="K91" i="2"/>
  <c r="P91" i="2" s="1"/>
  <c r="K270" i="2"/>
  <c r="L270" i="2" s="1"/>
  <c r="K169" i="2"/>
  <c r="L169" i="2" s="1"/>
  <c r="K23" i="2"/>
  <c r="L23" i="2" s="1"/>
  <c r="K246" i="2"/>
  <c r="L246" i="2" s="1"/>
  <c r="K187" i="2"/>
  <c r="P187" i="2" s="1"/>
  <c r="K323" i="2"/>
  <c r="K94" i="2"/>
  <c r="P94" i="2" s="1"/>
  <c r="K99" i="2"/>
  <c r="L99" i="2" s="1"/>
  <c r="K28" i="2"/>
  <c r="L28" i="2" s="1"/>
  <c r="K49" i="2"/>
  <c r="L49" i="2" s="1"/>
  <c r="K316" i="2"/>
  <c r="P316" i="2" s="1"/>
  <c r="K101" i="2"/>
  <c r="L101" i="2" s="1"/>
  <c r="K54" i="2"/>
  <c r="L54" i="2" s="1"/>
  <c r="K211" i="2"/>
  <c r="K109" i="2"/>
  <c r="L109" i="2" s="1"/>
  <c r="K113" i="2"/>
  <c r="P113" i="2" s="1"/>
  <c r="K127" i="2"/>
  <c r="L127" i="2" s="1"/>
  <c r="K200" i="2"/>
  <c r="L200" i="2" s="1"/>
  <c r="K177" i="2"/>
  <c r="P177" i="2" s="1"/>
  <c r="K53" i="2"/>
  <c r="P53" i="2" s="1"/>
  <c r="K328" i="2"/>
  <c r="L328" i="2" s="1"/>
  <c r="K241" i="2"/>
  <c r="K289" i="2"/>
  <c r="L289" i="2" s="1"/>
  <c r="K283" i="2"/>
  <c r="L283" i="2" s="1"/>
  <c r="K36" i="2"/>
  <c r="P36" i="2" s="1"/>
  <c r="K50" i="2"/>
  <c r="P50" i="2" s="1"/>
  <c r="K151" i="2"/>
  <c r="L151" i="2" s="1"/>
  <c r="K52" i="2"/>
  <c r="L52" i="2" s="1"/>
  <c r="K279" i="2"/>
  <c r="L279" i="2" s="1"/>
  <c r="K308" i="2"/>
  <c r="K198" i="2"/>
  <c r="P198" i="2" s="1"/>
  <c r="K218" i="2"/>
  <c r="P218" i="2" s="1"/>
  <c r="K149" i="2"/>
  <c r="L149" i="2" s="1"/>
  <c r="K290" i="2"/>
  <c r="P290" i="2" s="1"/>
  <c r="K104" i="2"/>
  <c r="L104" i="2" s="1"/>
  <c r="K26" i="2"/>
  <c r="P26" i="2" s="1"/>
  <c r="K123" i="2"/>
  <c r="P123" i="2" s="1"/>
  <c r="K60" i="2"/>
  <c r="K40" i="2"/>
  <c r="P40" i="2" s="1"/>
  <c r="K192" i="2"/>
  <c r="P192" i="2" s="1"/>
  <c r="K111" i="2"/>
  <c r="L111" i="2" s="1"/>
  <c r="K189" i="2"/>
  <c r="P189" i="2" s="1"/>
  <c r="K237" i="2"/>
  <c r="L237" i="2" s="1"/>
  <c r="K171" i="2"/>
  <c r="L171" i="2" s="1"/>
  <c r="K217" i="2"/>
  <c r="P217" i="2" s="1"/>
  <c r="K51" i="2"/>
  <c r="K293" i="2"/>
  <c r="P293" i="2" s="1"/>
  <c r="K298" i="2"/>
  <c r="L298" i="2" s="1"/>
  <c r="K315" i="2"/>
  <c r="L315" i="2" s="1"/>
  <c r="K134" i="2"/>
  <c r="P134" i="2" s="1"/>
  <c r="K110" i="2"/>
  <c r="L110" i="2" s="1"/>
  <c r="K191" i="2"/>
  <c r="P191" i="2" s="1"/>
  <c r="K172" i="2"/>
  <c r="P172" i="2" s="1"/>
  <c r="K190" i="2"/>
  <c r="K318" i="2"/>
  <c r="L318" i="2" s="1"/>
  <c r="K226" i="2"/>
  <c r="P226" i="2" s="1"/>
  <c r="K231" i="2"/>
  <c r="L231" i="2" s="1"/>
  <c r="K212" i="2"/>
  <c r="P212" i="2" s="1"/>
  <c r="K196" i="2"/>
  <c r="P196" i="2" s="1"/>
  <c r="K223" i="2"/>
  <c r="L223" i="2" s="1"/>
  <c r="K183" i="2"/>
  <c r="L183" i="2" s="1"/>
  <c r="K92" i="2"/>
  <c r="L92" i="2" s="1"/>
  <c r="K333" i="2"/>
  <c r="L333" i="2" s="1"/>
  <c r="K37" i="2"/>
  <c r="L37" i="2" s="1"/>
  <c r="K96" i="2"/>
  <c r="P96" i="2" s="1"/>
  <c r="K306" i="2"/>
  <c r="L306" i="2" s="1"/>
  <c r="K126" i="2"/>
  <c r="L126" i="2" s="1"/>
  <c r="K97" i="2"/>
  <c r="L97" i="2" s="1"/>
  <c r="K98" i="2"/>
  <c r="L98" i="2" s="1"/>
  <c r="K180" i="2"/>
  <c r="L180" i="2" s="1"/>
  <c r="K147" i="2"/>
  <c r="K161" i="2"/>
  <c r="P161" i="2" s="1"/>
  <c r="K186" i="2"/>
  <c r="P186" i="2" s="1"/>
  <c r="K257" i="2"/>
  <c r="L257" i="2" s="1"/>
  <c r="K144" i="2"/>
  <c r="L144" i="2" s="1"/>
  <c r="K117" i="2"/>
  <c r="P117" i="2" s="1"/>
  <c r="K146" i="2"/>
  <c r="P146" i="2" s="1"/>
  <c r="K282" i="2"/>
  <c r="K88" i="2"/>
  <c r="L88" i="2" s="1"/>
  <c r="K175" i="2"/>
  <c r="P175" i="2" s="1"/>
  <c r="K81" i="2"/>
  <c r="L81" i="2" s="1"/>
  <c r="K281" i="2"/>
  <c r="P281" i="2" s="1"/>
  <c r="K141" i="2"/>
  <c r="P141" i="2" s="1"/>
  <c r="K264" i="2"/>
  <c r="P264" i="2" s="1"/>
  <c r="K232" i="2"/>
  <c r="P232" i="2" s="1"/>
  <c r="K312" i="2"/>
  <c r="L312" i="2" s="1"/>
  <c r="K56" i="2"/>
  <c r="P56" i="2" s="1"/>
  <c r="K106" i="2"/>
  <c r="P106" i="2" s="1"/>
  <c r="K66" i="2"/>
  <c r="P66" i="2" s="1"/>
  <c r="K38" i="2"/>
  <c r="L38" i="2" s="1"/>
  <c r="K137" i="2"/>
  <c r="L137" i="2" s="1"/>
  <c r="K32" i="2"/>
  <c r="L32" i="2" s="1"/>
  <c r="K292" i="2"/>
  <c r="P292" i="2" s="1"/>
  <c r="K208" i="2"/>
  <c r="P208" i="2" s="1"/>
  <c r="K330" i="2"/>
  <c r="L330" i="2" s="1"/>
  <c r="K314" i="2"/>
  <c r="L314" i="2" s="1"/>
  <c r="K71" i="2"/>
  <c r="P71" i="2" s="1"/>
  <c r="K307" i="2"/>
  <c r="L307" i="2" s="1"/>
  <c r="K164" i="2"/>
  <c r="P164" i="2" s="1"/>
  <c r="K188" i="2"/>
  <c r="P188" i="2" s="1"/>
  <c r="K31" i="2"/>
  <c r="L31" i="2" s="1"/>
  <c r="K327" i="2"/>
  <c r="L327" i="2" s="1"/>
  <c r="K70" i="2"/>
  <c r="K184" i="2"/>
  <c r="L184" i="2" s="1"/>
  <c r="K297" i="2"/>
  <c r="L297" i="2" s="1"/>
  <c r="K243" i="2"/>
  <c r="L243" i="2" s="1"/>
  <c r="K87" i="2"/>
  <c r="P87" i="2" s="1"/>
  <c r="K321" i="2"/>
  <c r="L321" i="2" s="1"/>
  <c r="K271" i="2"/>
  <c r="L271" i="2" s="1"/>
  <c r="K310" i="2"/>
  <c r="P310" i="2" s="1"/>
  <c r="K133" i="2"/>
  <c r="K193" i="2"/>
  <c r="P193" i="2" s="1"/>
  <c r="K305" i="2"/>
  <c r="L305" i="2" s="1"/>
  <c r="K338" i="2"/>
  <c r="L338" i="2" s="1"/>
  <c r="K299" i="2"/>
  <c r="P299" i="2" s="1"/>
  <c r="K102" i="2"/>
  <c r="L102" i="2" s="1"/>
  <c r="K79" i="2"/>
  <c r="P79" i="2" s="1"/>
  <c r="K205" i="2"/>
  <c r="K69" i="2"/>
  <c r="L69" i="2" s="1"/>
  <c r="K76" i="2"/>
  <c r="P76" i="2" s="1"/>
  <c r="K119" i="2"/>
  <c r="L119" i="2" s="1"/>
  <c r="K294" i="2"/>
  <c r="P294" i="2" s="1"/>
  <c r="K174" i="2"/>
  <c r="L174" i="2" s="1"/>
  <c r="K295" i="2"/>
  <c r="L295" i="2" s="1"/>
  <c r="K311" i="2"/>
  <c r="P311" i="2" s="1"/>
  <c r="K251" i="2"/>
  <c r="P251" i="2" s="1"/>
  <c r="K57" i="2"/>
  <c r="L57" i="2" s="1"/>
  <c r="K326" i="2"/>
  <c r="K313" i="2"/>
  <c r="L313" i="2" s="1"/>
  <c r="K30" i="2"/>
  <c r="L30" i="2" s="1"/>
  <c r="K122" i="2"/>
  <c r="L122" i="2" s="1"/>
  <c r="K124" i="2"/>
  <c r="L124" i="2" s="1"/>
  <c r="K148" i="2"/>
  <c r="P148" i="2" s="1"/>
  <c r="K185" i="2"/>
  <c r="K162" i="2"/>
  <c r="P162" i="2" s="1"/>
  <c r="K202" i="2"/>
  <c r="K154" i="2"/>
  <c r="L154" i="2" s="1"/>
  <c r="K125" i="2"/>
  <c r="P125" i="2" s="1"/>
  <c r="K118" i="2"/>
  <c r="P118" i="2" s="1"/>
  <c r="K256" i="2"/>
  <c r="L256" i="2" s="1"/>
  <c r="K27" i="2"/>
  <c r="P27" i="2" s="1"/>
  <c r="K107" i="2"/>
  <c r="K213" i="2"/>
  <c r="L213" i="2" s="1"/>
  <c r="K132" i="2"/>
  <c r="L132" i="2" s="1"/>
  <c r="K182" i="2"/>
  <c r="P182" i="2" s="1"/>
  <c r="K43" i="2"/>
  <c r="L43" i="2" s="1"/>
  <c r="K255" i="2"/>
  <c r="P255" i="2" s="1"/>
  <c r="K86" i="2"/>
  <c r="P86" i="2" s="1"/>
  <c r="K242" i="2"/>
  <c r="L242" i="2" s="1"/>
  <c r="K267" i="2"/>
  <c r="P267" i="2" s="1"/>
  <c r="K219" i="2"/>
  <c r="L219" i="2" s="1"/>
  <c r="K84" i="2"/>
  <c r="L84" i="2" s="1"/>
  <c r="K128" i="2"/>
  <c r="L128" i="2" s="1"/>
  <c r="K163" i="2"/>
  <c r="P163" i="2" s="1"/>
  <c r="K130" i="2"/>
  <c r="L130" i="2" s="1"/>
  <c r="K48" i="2"/>
  <c r="P48" i="2" s="1"/>
  <c r="K229" i="2"/>
  <c r="L229" i="2" s="1"/>
  <c r="K34" i="2"/>
  <c r="L34" i="2" s="1"/>
  <c r="K29" i="2"/>
  <c r="P29" i="2" s="1"/>
  <c r="K82" i="2"/>
  <c r="L82" i="2" s="1"/>
  <c r="K153" i="2"/>
  <c r="L153" i="2" s="1"/>
  <c r="K207" i="2"/>
  <c r="L207" i="2" s="1"/>
  <c r="K254" i="2"/>
  <c r="L254" i="2" s="1"/>
  <c r="K201" i="2"/>
  <c r="L201" i="2" s="1"/>
  <c r="K58" i="2"/>
  <c r="P58" i="2" s="1"/>
  <c r="K44" i="2"/>
  <c r="P44" i="2" s="1"/>
  <c r="K145" i="2"/>
  <c r="L145" i="2" s="1"/>
  <c r="K252" i="2"/>
  <c r="L252" i="2" s="1"/>
  <c r="K61" i="2"/>
  <c r="L61" i="2" s="1"/>
  <c r="K167" i="2"/>
  <c r="L167" i="2" s="1"/>
  <c r="K285" i="2"/>
  <c r="P285" i="2" s="1"/>
  <c r="K332" i="2"/>
  <c r="P332" i="2" s="1"/>
  <c r="K138" i="2"/>
  <c r="L138" i="2" s="1"/>
  <c r="K265" i="2"/>
  <c r="L265" i="2" s="1"/>
  <c r="K334" i="2"/>
  <c r="P334" i="2" s="1"/>
  <c r="K225" i="2"/>
  <c r="L225" i="2" s="1"/>
  <c r="K194" i="2"/>
  <c r="P194" i="2" s="1"/>
  <c r="K276" i="2"/>
  <c r="L276" i="2" s="1"/>
  <c r="K100" i="2"/>
  <c r="P100" i="2" s="1"/>
  <c r="K266" i="2"/>
  <c r="L266" i="2" s="1"/>
  <c r="K277" i="2"/>
  <c r="P277" i="2" s="1"/>
  <c r="K173" i="2"/>
  <c r="P173" i="2" s="1"/>
  <c r="K46" i="2"/>
  <c r="L46" i="2" s="1"/>
  <c r="K227" i="2"/>
  <c r="P227" i="2" s="1"/>
  <c r="K120" i="2"/>
  <c r="P120" i="2" s="1"/>
  <c r="K319" i="2"/>
  <c r="P319" i="2" s="1"/>
  <c r="K170" i="2"/>
  <c r="L170" i="2" s="1"/>
  <c r="K234" i="2"/>
  <c r="P234" i="2" s="1"/>
  <c r="K95" i="2"/>
  <c r="L95" i="2" s="1"/>
  <c r="K250" i="2"/>
  <c r="L250" i="2" s="1"/>
  <c r="K261" i="2"/>
  <c r="L261" i="2" s="1"/>
  <c r="K288" i="2"/>
  <c r="L288" i="2" s="1"/>
  <c r="K93" i="2"/>
  <c r="P93" i="2" s="1"/>
  <c r="K39" i="2"/>
  <c r="P39" i="2" s="1"/>
  <c r="K83" i="2"/>
  <c r="P83" i="2" s="1"/>
  <c r="K116" i="2"/>
  <c r="L116" i="2" s="1"/>
  <c r="K103" i="2"/>
  <c r="P103" i="2" s="1"/>
  <c r="K300" i="2"/>
  <c r="L300" i="2" s="1"/>
  <c r="K268" i="2"/>
  <c r="P268" i="2" s="1"/>
  <c r="K131" i="2"/>
  <c r="P131" i="2" s="1"/>
  <c r="K166" i="2"/>
  <c r="L166" i="2" s="1"/>
  <c r="K247" i="2"/>
  <c r="P247" i="2" s="1"/>
  <c r="K140" i="2"/>
  <c r="P140" i="2" s="1"/>
  <c r="K258" i="2"/>
  <c r="L258" i="2" s="1"/>
  <c r="K236" i="2"/>
  <c r="L236" i="2" s="1"/>
  <c r="K220" i="2"/>
  <c r="L220" i="2" s="1"/>
  <c r="K215" i="2"/>
  <c r="P215" i="2" s="1"/>
  <c r="K121" i="2"/>
  <c r="L121" i="2" s="1"/>
  <c r="K73" i="2"/>
  <c r="P73" i="2" s="1"/>
  <c r="K135" i="2"/>
  <c r="L135" i="2" s="1"/>
  <c r="K238" i="2"/>
  <c r="L238" i="2" s="1"/>
  <c r="K322" i="2"/>
  <c r="P322" i="2" s="1"/>
  <c r="K245" i="2"/>
  <c r="P245" i="2" s="1"/>
  <c r="K272" i="2"/>
  <c r="P272" i="2" s="1"/>
  <c r="K339" i="2"/>
  <c r="P339" i="2" s="1"/>
  <c r="K136" i="2"/>
  <c r="L136" i="2" s="1"/>
  <c r="K259" i="2"/>
  <c r="L259" i="2" s="1"/>
  <c r="AA58" i="8"/>
  <c r="AB58" i="8"/>
  <c r="AC58" i="8"/>
  <c r="Z59" i="8"/>
  <c r="P92" i="2"/>
  <c r="R1118" i="9"/>
  <c r="N1118" i="9"/>
  <c r="N1192" i="9"/>
  <c r="R1192" i="9"/>
  <c r="R493" i="9"/>
  <c r="N493" i="9"/>
  <c r="R274" i="9"/>
  <c r="N274" i="9"/>
  <c r="R667" i="9"/>
  <c r="N667" i="9"/>
  <c r="R918" i="9"/>
  <c r="N918" i="9"/>
  <c r="R533" i="9"/>
  <c r="N533" i="9"/>
  <c r="R257" i="9"/>
  <c r="N257" i="9"/>
  <c r="R369" i="9"/>
  <c r="N369" i="9"/>
  <c r="N315" i="9"/>
  <c r="R315" i="9"/>
  <c r="N79" i="9"/>
  <c r="R79" i="9"/>
  <c r="R1031" i="9"/>
  <c r="N1031" i="9"/>
  <c r="N669" i="9"/>
  <c r="R669" i="9"/>
  <c r="N928" i="9"/>
  <c r="R928" i="9"/>
  <c r="N668" i="9"/>
  <c r="R668" i="9"/>
  <c r="R478" i="9"/>
  <c r="N478" i="9"/>
  <c r="N277" i="9"/>
  <c r="R277" i="9"/>
  <c r="R526" i="9"/>
  <c r="N526" i="9"/>
  <c r="R899" i="9"/>
  <c r="N899" i="9"/>
  <c r="R99" i="9"/>
  <c r="N99" i="9"/>
  <c r="N1052" i="9"/>
  <c r="R1052" i="9"/>
  <c r="N973" i="9"/>
  <c r="R973" i="9"/>
  <c r="N610" i="9"/>
  <c r="R610" i="9"/>
  <c r="R858" i="9"/>
  <c r="N858" i="9"/>
  <c r="R113" i="9"/>
  <c r="N113" i="9"/>
  <c r="R273" i="9"/>
  <c r="N273" i="9"/>
  <c r="R784" i="9"/>
  <c r="N784" i="9"/>
  <c r="N140" i="9"/>
  <c r="R140" i="9"/>
  <c r="R1064" i="9"/>
  <c r="N1064" i="9"/>
  <c r="N149" i="9"/>
  <c r="R149" i="9"/>
  <c r="N1101" i="9"/>
  <c r="R1101" i="9"/>
  <c r="R317" i="9"/>
  <c r="N317" i="9"/>
  <c r="R906" i="9"/>
  <c r="N906" i="9"/>
  <c r="R385" i="9"/>
  <c r="N385" i="9"/>
  <c r="R211" i="9"/>
  <c r="N211" i="9"/>
  <c r="N565" i="9"/>
  <c r="R565" i="9"/>
  <c r="R1191" i="9"/>
  <c r="N1191" i="9"/>
  <c r="R925" i="9"/>
  <c r="N925" i="9"/>
  <c r="R630" i="9"/>
  <c r="N630" i="9"/>
  <c r="R341" i="9"/>
  <c r="N341" i="9"/>
  <c r="R157" i="9"/>
  <c r="N157" i="9"/>
  <c r="N1059" i="9"/>
  <c r="R1059" i="9"/>
  <c r="R853" i="9"/>
  <c r="N853" i="9"/>
  <c r="R959" i="9"/>
  <c r="N959" i="9"/>
  <c r="N718" i="9"/>
  <c r="R718" i="9"/>
  <c r="N331" i="9"/>
  <c r="R331" i="9"/>
  <c r="N544" i="9"/>
  <c r="R544" i="9"/>
  <c r="R125" i="9"/>
  <c r="N125" i="9"/>
  <c r="R358" i="9"/>
  <c r="N358" i="9"/>
  <c r="R743" i="9"/>
  <c r="N743" i="9"/>
  <c r="N990" i="9"/>
  <c r="R990" i="9"/>
  <c r="N233" i="9"/>
  <c r="R233" i="9"/>
  <c r="N564" i="9"/>
  <c r="R564" i="9"/>
  <c r="N685" i="9"/>
  <c r="R685" i="9"/>
  <c r="R725" i="9"/>
  <c r="N725" i="9"/>
  <c r="N428" i="9"/>
  <c r="R428" i="9"/>
  <c r="R495" i="9"/>
  <c r="N495" i="9"/>
  <c r="R1133" i="9"/>
  <c r="N1133" i="9"/>
  <c r="R861" i="9"/>
  <c r="N861" i="9"/>
  <c r="R327" i="9"/>
  <c r="N327" i="9"/>
  <c r="R1071" i="9"/>
  <c r="N1071" i="9"/>
  <c r="N571" i="9"/>
  <c r="R571" i="9"/>
  <c r="R539" i="9"/>
  <c r="N539" i="9"/>
  <c r="N492" i="9"/>
  <c r="R492" i="9"/>
  <c r="R375" i="9"/>
  <c r="N375" i="9"/>
  <c r="R498" i="9"/>
  <c r="N498" i="9"/>
  <c r="N1134" i="9"/>
  <c r="R1134" i="9"/>
  <c r="N586" i="9"/>
  <c r="R586" i="9"/>
  <c r="N562" i="9"/>
  <c r="R562" i="9"/>
  <c r="N145" i="9"/>
  <c r="R145" i="9"/>
  <c r="N557" i="9"/>
  <c r="R557" i="9"/>
  <c r="R615" i="9"/>
  <c r="N615" i="9"/>
  <c r="N310" i="9"/>
  <c r="R310" i="9"/>
  <c r="R455" i="9"/>
  <c r="N455" i="9"/>
  <c r="R519" i="9"/>
  <c r="N519" i="9"/>
  <c r="N454" i="9"/>
  <c r="R454" i="9"/>
  <c r="N908" i="9"/>
  <c r="R908" i="9"/>
  <c r="R462" i="9"/>
  <c r="N462" i="9"/>
  <c r="R1114" i="9"/>
  <c r="N1114" i="9"/>
  <c r="N710" i="9"/>
  <c r="R710" i="9"/>
  <c r="R1047" i="9"/>
  <c r="N1047" i="9"/>
  <c r="N1029" i="9"/>
  <c r="R1029" i="9"/>
  <c r="R920" i="9"/>
  <c r="N920" i="9"/>
  <c r="R1180" i="9"/>
  <c r="N1180" i="9"/>
  <c r="N1016" i="9"/>
  <c r="R1016" i="9"/>
  <c r="N880" i="9"/>
  <c r="R880" i="9"/>
  <c r="N326" i="9"/>
  <c r="R326" i="9"/>
  <c r="R561" i="9"/>
  <c r="N561" i="9"/>
  <c r="N689" i="9"/>
  <c r="R689" i="9"/>
  <c r="R1082" i="9"/>
  <c r="N1082" i="9"/>
  <c r="N448" i="9"/>
  <c r="R448" i="9"/>
  <c r="R177" i="9"/>
  <c r="N177" i="9"/>
  <c r="R1084" i="9"/>
  <c r="N1084" i="9"/>
  <c r="R722" i="9"/>
  <c r="N722" i="9"/>
  <c r="N505" i="9"/>
  <c r="R505" i="9"/>
  <c r="R569" i="9"/>
  <c r="N569" i="9"/>
  <c r="R782" i="9"/>
  <c r="N782" i="9"/>
  <c r="N58" i="9"/>
  <c r="R58" i="9"/>
  <c r="R830" i="9"/>
  <c r="N830" i="9"/>
  <c r="N806" i="9"/>
  <c r="R806" i="9"/>
  <c r="N839" i="9"/>
  <c r="R839" i="9"/>
  <c r="N453" i="9"/>
  <c r="R453" i="9"/>
  <c r="R696" i="9"/>
  <c r="N696" i="9"/>
  <c r="R198" i="9"/>
  <c r="N198" i="9"/>
  <c r="R1065" i="9"/>
  <c r="N1065" i="9"/>
  <c r="N293" i="9"/>
  <c r="R293" i="9"/>
  <c r="R80" i="9"/>
  <c r="N80" i="9"/>
  <c r="N379" i="9"/>
  <c r="R379" i="9"/>
  <c r="R226" i="9"/>
  <c r="N226" i="9"/>
  <c r="R256" i="9"/>
  <c r="N256" i="9"/>
  <c r="N61" i="9"/>
  <c r="R61" i="9"/>
  <c r="R681" i="9"/>
  <c r="N681" i="9"/>
  <c r="N1050" i="9"/>
  <c r="R1050" i="9"/>
  <c r="R813" i="9"/>
  <c r="N813" i="9"/>
  <c r="R546" i="9"/>
  <c r="N546" i="9"/>
  <c r="R1135" i="9"/>
  <c r="N1135" i="9"/>
  <c r="N183" i="9"/>
  <c r="R183" i="9"/>
  <c r="N268" i="9"/>
  <c r="R268" i="9"/>
  <c r="R144" i="9"/>
  <c r="N144" i="9"/>
  <c r="R311" i="9"/>
  <c r="N311" i="9"/>
  <c r="R120" i="9"/>
  <c r="N120" i="9"/>
  <c r="R81" i="9"/>
  <c r="N81" i="9"/>
  <c r="N131" i="9"/>
  <c r="R131" i="9"/>
  <c r="N1115" i="9"/>
  <c r="R1115" i="9"/>
  <c r="N296" i="9"/>
  <c r="R296" i="9"/>
  <c r="N553" i="9"/>
  <c r="R553" i="9"/>
  <c r="R606" i="9"/>
  <c r="N606" i="9"/>
  <c r="N638" i="9"/>
  <c r="R638" i="9"/>
  <c r="N147" i="9"/>
  <c r="R147" i="9"/>
  <c r="N829" i="9"/>
  <c r="R829" i="9"/>
  <c r="R547" i="9"/>
  <c r="N547" i="9"/>
  <c r="N769" i="9"/>
  <c r="R769" i="9"/>
  <c r="R55" i="9"/>
  <c r="N55" i="9"/>
  <c r="N563" i="9"/>
  <c r="R563" i="9"/>
  <c r="N337" i="9"/>
  <c r="R337" i="9"/>
  <c r="R304" i="9"/>
  <c r="N304" i="9"/>
  <c r="N879" i="9"/>
  <c r="R879" i="9"/>
  <c r="N488" i="9"/>
  <c r="R488" i="9"/>
  <c r="N1045" i="9"/>
  <c r="R1045" i="9"/>
  <c r="N731" i="9"/>
  <c r="R731" i="9"/>
  <c r="R1055" i="9"/>
  <c r="N1055" i="9"/>
  <c r="R957" i="9"/>
  <c r="N957" i="9"/>
  <c r="R208" i="9"/>
  <c r="N208" i="9"/>
  <c r="N701" i="9"/>
  <c r="R701" i="9"/>
  <c r="N755" i="9"/>
  <c r="R755" i="9"/>
  <c r="N663" i="9"/>
  <c r="R663" i="9"/>
  <c r="N249" i="9"/>
  <c r="R249" i="9"/>
  <c r="N83" i="9"/>
  <c r="R83" i="9"/>
  <c r="P180" i="2"/>
  <c r="L282" i="2"/>
  <c r="P282" i="2"/>
  <c r="L107" i="2"/>
  <c r="P107" i="2"/>
  <c r="L267" i="2"/>
  <c r="P300" i="2"/>
  <c r="P220" i="2"/>
  <c r="P209" i="2"/>
  <c r="L209" i="2"/>
  <c r="N935" i="9"/>
  <c r="R935" i="9"/>
  <c r="N46" i="9"/>
  <c r="R46" i="9"/>
  <c r="R933" i="9"/>
  <c r="N933" i="9"/>
  <c r="N1057" i="9"/>
  <c r="R1057" i="9"/>
  <c r="R182" i="9"/>
  <c r="N182" i="9"/>
  <c r="N354" i="9"/>
  <c r="R354" i="9"/>
  <c r="R814" i="9"/>
  <c r="N814" i="9"/>
  <c r="R994" i="9"/>
  <c r="N994" i="9"/>
  <c r="R686" i="9"/>
  <c r="N686" i="9"/>
  <c r="R997" i="9"/>
  <c r="N997" i="9"/>
  <c r="R485" i="9"/>
  <c r="N485" i="9"/>
  <c r="R724" i="9"/>
  <c r="N724" i="9"/>
  <c r="N24" i="9"/>
  <c r="R24" i="9"/>
  <c r="N1014" i="9"/>
  <c r="R1014" i="9"/>
  <c r="N919" i="9"/>
  <c r="R919" i="9"/>
  <c r="R168" i="9"/>
  <c r="N168" i="9"/>
  <c r="N583" i="9"/>
  <c r="R583" i="9"/>
  <c r="N173" i="9"/>
  <c r="R173" i="9"/>
  <c r="R831" i="9"/>
  <c r="N831" i="9"/>
  <c r="R662" i="9"/>
  <c r="N662" i="9"/>
  <c r="R778" i="9"/>
  <c r="N778" i="9"/>
  <c r="R591" i="9"/>
  <c r="N591" i="9"/>
  <c r="N911" i="9"/>
  <c r="R911" i="9"/>
  <c r="R251" i="9"/>
  <c r="N251" i="9"/>
  <c r="R902" i="9"/>
  <c r="N902" i="9"/>
  <c r="R355" i="9"/>
  <c r="N355" i="9"/>
  <c r="R165" i="9"/>
  <c r="N165" i="9"/>
  <c r="R794" i="9"/>
  <c r="N794" i="9"/>
  <c r="R1187" i="9"/>
  <c r="N1187" i="9"/>
  <c r="N87" i="9"/>
  <c r="R87" i="9"/>
  <c r="N248" i="9"/>
  <c r="R248" i="9"/>
  <c r="N266" i="9"/>
  <c r="R266" i="9"/>
  <c r="N556" i="9"/>
  <c r="R556" i="9"/>
  <c r="R690" i="9"/>
  <c r="N690" i="9"/>
  <c r="N469" i="9"/>
  <c r="R469" i="9"/>
  <c r="R85" i="9"/>
  <c r="N85" i="9"/>
  <c r="R280" i="9"/>
  <c r="N280" i="9"/>
  <c r="R1094" i="9"/>
  <c r="N1094" i="9"/>
  <c r="R127" i="9"/>
  <c r="N127" i="9"/>
  <c r="R523" i="9"/>
  <c r="N523" i="9"/>
  <c r="R424" i="9"/>
  <c r="N424" i="9"/>
  <c r="R717" i="9"/>
  <c r="N717" i="9"/>
  <c r="R59" i="9"/>
  <c r="N59" i="9"/>
  <c r="R1095" i="9"/>
  <c r="N1095" i="9"/>
  <c r="N512" i="9"/>
  <c r="R512" i="9"/>
  <c r="N429" i="9"/>
  <c r="R429" i="9"/>
  <c r="N390" i="9"/>
  <c r="R390" i="9"/>
  <c r="N746" i="9"/>
  <c r="R746" i="9"/>
  <c r="N1149" i="9"/>
  <c r="R1149" i="9"/>
  <c r="N963" i="9"/>
  <c r="R963" i="9"/>
  <c r="R848" i="9"/>
  <c r="N848" i="9"/>
  <c r="R1061" i="9"/>
  <c r="N1061" i="9"/>
  <c r="N442" i="9"/>
  <c r="R442" i="9"/>
  <c r="R993" i="9"/>
  <c r="N993" i="9"/>
  <c r="R384" i="9"/>
  <c r="N384" i="9"/>
  <c r="R588" i="9"/>
  <c r="N588" i="9"/>
  <c r="R284" i="9"/>
  <c r="N284" i="9"/>
  <c r="N101" i="9"/>
  <c r="R101" i="9"/>
  <c r="N1104" i="9"/>
  <c r="R1104" i="9"/>
  <c r="N845" i="9"/>
  <c r="R845" i="9"/>
  <c r="R1037" i="9"/>
  <c r="N1037" i="9"/>
  <c r="N228" i="9"/>
  <c r="R228" i="9"/>
  <c r="R133" i="9"/>
  <c r="N133" i="9"/>
  <c r="R625" i="9"/>
  <c r="N625" i="9"/>
  <c r="R871" i="9"/>
  <c r="N871" i="9"/>
  <c r="N242" i="9"/>
  <c r="R242" i="9"/>
  <c r="N901" i="9"/>
  <c r="R901" i="9"/>
  <c r="N747" i="9"/>
  <c r="R747" i="9"/>
  <c r="R982" i="9"/>
  <c r="N982" i="9"/>
  <c r="N114" i="9"/>
  <c r="R114" i="9"/>
  <c r="N333" i="9"/>
  <c r="R333" i="9"/>
  <c r="R620" i="9"/>
  <c r="N620" i="9"/>
  <c r="R679" i="9"/>
  <c r="N679" i="9"/>
  <c r="N851" i="9"/>
  <c r="R851" i="9"/>
  <c r="N864" i="9"/>
  <c r="R864" i="9"/>
  <c r="R394" i="9"/>
  <c r="N394" i="9"/>
  <c r="R1058" i="9"/>
  <c r="N1058" i="9"/>
  <c r="R402" i="9"/>
  <c r="N402" i="9"/>
  <c r="R1198" i="9"/>
  <c r="N1198" i="9"/>
  <c r="N67" i="9"/>
  <c r="R67" i="9"/>
  <c r="R1140" i="9"/>
  <c r="N1140" i="9"/>
  <c r="N1122" i="9"/>
  <c r="R1122" i="9"/>
  <c r="R664" i="9"/>
  <c r="N664" i="9"/>
  <c r="R1038" i="9"/>
  <c r="N1038" i="9"/>
  <c r="R134" i="9"/>
  <c r="N134" i="9"/>
  <c r="R450" i="9"/>
  <c r="N450" i="9"/>
  <c r="R832" i="9"/>
  <c r="N832" i="9"/>
  <c r="R888" i="9"/>
  <c r="N888" i="9"/>
  <c r="R983" i="9"/>
  <c r="N983" i="9"/>
  <c r="R751" i="9"/>
  <c r="N751" i="9"/>
  <c r="R597" i="9"/>
  <c r="N597" i="9"/>
  <c r="N330" i="9"/>
  <c r="R330" i="9"/>
  <c r="N1019" i="9"/>
  <c r="R1019" i="9"/>
  <c r="N836" i="9"/>
  <c r="R836" i="9"/>
  <c r="R1073" i="9"/>
  <c r="N1073" i="9"/>
  <c r="R38" i="9"/>
  <c r="N38" i="9"/>
  <c r="R652" i="9"/>
  <c r="N652" i="9"/>
  <c r="R974" i="9"/>
  <c r="N974" i="9"/>
  <c r="R660" i="9"/>
  <c r="N660" i="9"/>
  <c r="N1067" i="9"/>
  <c r="R1067" i="9"/>
  <c r="N626" i="9"/>
  <c r="R626" i="9"/>
  <c r="R1000" i="9"/>
  <c r="N1000" i="9"/>
  <c r="R529" i="9"/>
  <c r="N529" i="9"/>
  <c r="R887" i="9"/>
  <c r="N887" i="9"/>
  <c r="R139" i="9"/>
  <c r="N139" i="9"/>
  <c r="R842" i="9"/>
  <c r="N842" i="9"/>
  <c r="R155" i="9"/>
  <c r="N155" i="9"/>
  <c r="R1098" i="9"/>
  <c r="N1098" i="9"/>
  <c r="R107" i="9"/>
  <c r="N107" i="9"/>
  <c r="R373" i="9"/>
  <c r="N373" i="9"/>
  <c r="N397" i="9"/>
  <c r="R397" i="9"/>
  <c r="N1049" i="9"/>
  <c r="R1049" i="9"/>
  <c r="N599" i="9"/>
  <c r="R599" i="9"/>
  <c r="N915" i="9"/>
  <c r="R915" i="9"/>
  <c r="N618" i="9"/>
  <c r="R618" i="9"/>
  <c r="N559" i="9"/>
  <c r="R559" i="9"/>
  <c r="R130" i="9"/>
  <c r="N130" i="9"/>
  <c r="N661" i="9"/>
  <c r="R661" i="9"/>
  <c r="N474" i="9"/>
  <c r="R474" i="9"/>
  <c r="R840" i="9"/>
  <c r="N840" i="9"/>
  <c r="R898" i="9"/>
  <c r="N898" i="9"/>
  <c r="N129" i="9"/>
  <c r="R129" i="9"/>
  <c r="N801" i="9"/>
  <c r="R801" i="9"/>
  <c r="R126" i="9"/>
  <c r="N126" i="9"/>
  <c r="R869" i="9"/>
  <c r="N869" i="9"/>
  <c r="N236" i="9"/>
  <c r="R236" i="9"/>
  <c r="R903" i="9"/>
  <c r="N903" i="9"/>
  <c r="R513" i="9"/>
  <c r="N513" i="9"/>
  <c r="R540" i="9"/>
  <c r="N540" i="9"/>
  <c r="R646" i="9"/>
  <c r="N646" i="9"/>
  <c r="N471" i="9"/>
  <c r="R471" i="9"/>
  <c r="R123" i="9"/>
  <c r="N123" i="9"/>
  <c r="R574" i="9"/>
  <c r="N574" i="9"/>
  <c r="R1013" i="9"/>
  <c r="N1013" i="9"/>
  <c r="N967" i="9"/>
  <c r="R967" i="9"/>
  <c r="N378" i="9"/>
  <c r="R378" i="9"/>
  <c r="R1129" i="9"/>
  <c r="N1129" i="9"/>
  <c r="N122" i="9"/>
  <c r="R122" i="9"/>
  <c r="R161" i="9"/>
  <c r="N161" i="9"/>
  <c r="R759" i="9"/>
  <c r="N759" i="9"/>
  <c r="R381" i="9"/>
  <c r="N381" i="9"/>
  <c r="N1128" i="9"/>
  <c r="R1128" i="9"/>
  <c r="N70" i="9"/>
  <c r="R70" i="9"/>
  <c r="N740" i="9"/>
  <c r="R740" i="9"/>
  <c r="R891" i="9"/>
  <c r="N891" i="9"/>
  <c r="N515" i="9"/>
  <c r="R515" i="9"/>
  <c r="N1089" i="9"/>
  <c r="R1089" i="9"/>
  <c r="R593" i="9"/>
  <c r="N593" i="9"/>
  <c r="R538" i="9"/>
  <c r="N538" i="9"/>
  <c r="L21" i="2"/>
  <c r="P156" i="2"/>
  <c r="L273" i="2"/>
  <c r="L317" i="2"/>
  <c r="P325" i="2"/>
  <c r="L325" i="2"/>
  <c r="P33" i="2"/>
  <c r="L263" i="2"/>
  <c r="R865" i="9"/>
  <c r="N865" i="9"/>
  <c r="R712" i="9"/>
  <c r="N712" i="9"/>
  <c r="R357" i="9"/>
  <c r="N357" i="9"/>
  <c r="R771" i="9"/>
  <c r="N771" i="9"/>
  <c r="N889" i="9"/>
  <c r="R889" i="9"/>
  <c r="R86" i="9"/>
  <c r="N86" i="9"/>
  <c r="N290" i="9"/>
  <c r="R290" i="9"/>
  <c r="N440" i="9"/>
  <c r="R440" i="9"/>
  <c r="N422" i="9"/>
  <c r="R422" i="9"/>
  <c r="N955" i="9"/>
  <c r="R955" i="9"/>
  <c r="N641" i="9"/>
  <c r="R641" i="9"/>
  <c r="N604" i="9"/>
  <c r="R604" i="9"/>
  <c r="R457" i="9"/>
  <c r="N457" i="9"/>
  <c r="R1185" i="9"/>
  <c r="N1185" i="9"/>
  <c r="R1006" i="9"/>
  <c r="N1006" i="9"/>
  <c r="N44" i="9"/>
  <c r="R44" i="9"/>
  <c r="R308" i="9"/>
  <c r="N308" i="9"/>
  <c r="N319" i="9"/>
  <c r="R319" i="9"/>
  <c r="R200" i="9"/>
  <c r="N200" i="9"/>
  <c r="N1003" i="9"/>
  <c r="R1003" i="9"/>
  <c r="R532" i="9"/>
  <c r="N532" i="9"/>
  <c r="R762" i="9"/>
  <c r="N762" i="9"/>
  <c r="N975" i="9"/>
  <c r="R975" i="9"/>
  <c r="N194" i="9"/>
  <c r="R194" i="9"/>
  <c r="R252" i="9"/>
  <c r="N252" i="9"/>
  <c r="N302" i="9"/>
  <c r="R302" i="9"/>
  <c r="N616" i="9"/>
  <c r="R616" i="9"/>
  <c r="R459" i="9"/>
  <c r="N459" i="9"/>
  <c r="R1169" i="9"/>
  <c r="N1169" i="9"/>
  <c r="N834" i="9"/>
  <c r="R834" i="9"/>
  <c r="R150" i="9"/>
  <c r="N150" i="9"/>
  <c r="N938" i="9"/>
  <c r="R938" i="9"/>
  <c r="R203" i="9"/>
  <c r="N203" i="9"/>
  <c r="N477" i="9"/>
  <c r="R477" i="9"/>
  <c r="R671" i="9"/>
  <c r="N671" i="9"/>
  <c r="N1103" i="9"/>
  <c r="R1103" i="9"/>
  <c r="R987" i="9"/>
  <c r="N987" i="9"/>
  <c r="N206" i="9"/>
  <c r="R206" i="9"/>
  <c r="R1138" i="9"/>
  <c r="N1138" i="9"/>
  <c r="N816" i="9"/>
  <c r="R816" i="9"/>
  <c r="N909" i="9"/>
  <c r="R909" i="9"/>
  <c r="R386" i="9"/>
  <c r="N386" i="9"/>
  <c r="N860" i="9"/>
  <c r="R860" i="9"/>
  <c r="N1024" i="9"/>
  <c r="R1024" i="9"/>
  <c r="N1152" i="9"/>
  <c r="R1152" i="9"/>
  <c r="R511" i="9"/>
  <c r="N511" i="9"/>
  <c r="R363" i="9"/>
  <c r="N363" i="9"/>
  <c r="R180" i="9"/>
  <c r="N180" i="9"/>
  <c r="N408" i="9"/>
  <c r="R408" i="9"/>
  <c r="R1105" i="9"/>
  <c r="N1105" i="9"/>
  <c r="R824" i="9"/>
  <c r="N824" i="9"/>
  <c r="R946" i="9"/>
  <c r="N946" i="9"/>
  <c r="N931" i="9"/>
  <c r="R931" i="9"/>
  <c r="N780" i="9"/>
  <c r="R780" i="9"/>
  <c r="N158" i="9"/>
  <c r="R158" i="9"/>
  <c r="R224" i="9"/>
  <c r="N224" i="9"/>
  <c r="R490" i="9"/>
  <c r="N490" i="9"/>
  <c r="R171" i="9"/>
  <c r="N171" i="9"/>
  <c r="R264" i="9"/>
  <c r="N264" i="9"/>
  <c r="R844" i="9"/>
  <c r="N844" i="9"/>
  <c r="R1165" i="9"/>
  <c r="N1165" i="9"/>
  <c r="R639" i="9"/>
  <c r="N639" i="9"/>
  <c r="N287" i="9"/>
  <c r="R287" i="9"/>
  <c r="R115" i="9"/>
  <c r="N115" i="9"/>
  <c r="N303" i="9"/>
  <c r="R303" i="9"/>
  <c r="R792" i="9"/>
  <c r="N792" i="9"/>
  <c r="R1119" i="9"/>
  <c r="N1119" i="9"/>
  <c r="R838" i="9"/>
  <c r="N838" i="9"/>
  <c r="R866" i="9"/>
  <c r="N866" i="9"/>
  <c r="N881" i="9"/>
  <c r="R881" i="9"/>
  <c r="N26" i="9"/>
  <c r="R26" i="9"/>
  <c r="R57" i="9"/>
  <c r="N57" i="9"/>
  <c r="R479" i="9"/>
  <c r="N479" i="9"/>
  <c r="N970" i="9"/>
  <c r="R970" i="9"/>
  <c r="N314" i="9"/>
  <c r="R314" i="9"/>
  <c r="R944" i="9"/>
  <c r="N944" i="9"/>
  <c r="N235" i="9"/>
  <c r="R235" i="9"/>
  <c r="N984" i="9"/>
  <c r="R984" i="9"/>
  <c r="N907" i="9"/>
  <c r="R907" i="9"/>
  <c r="N344" i="9"/>
  <c r="R344" i="9"/>
  <c r="N239" i="9"/>
  <c r="R239" i="9"/>
  <c r="R323" i="9"/>
  <c r="N323" i="9"/>
  <c r="R578" i="9"/>
  <c r="N578" i="9"/>
  <c r="R682" i="9"/>
  <c r="N682" i="9"/>
  <c r="N594" i="9"/>
  <c r="R594" i="9"/>
  <c r="R521" i="9"/>
  <c r="N521" i="9"/>
  <c r="N788" i="9"/>
  <c r="R788" i="9"/>
  <c r="R579" i="9"/>
  <c r="N579" i="9"/>
  <c r="R436" i="9"/>
  <c r="N436" i="9"/>
  <c r="N49" i="9"/>
  <c r="R49" i="9"/>
  <c r="R926" i="9"/>
  <c r="N926" i="9"/>
  <c r="R727" i="9"/>
  <c r="N727" i="9"/>
  <c r="R791" i="9"/>
  <c r="N791" i="9"/>
  <c r="N572" i="9"/>
  <c r="R572" i="9"/>
  <c r="R584" i="9"/>
  <c r="N584" i="9"/>
  <c r="R951" i="9"/>
  <c r="N951" i="9"/>
  <c r="N452" i="9"/>
  <c r="R452" i="9"/>
  <c r="N1078" i="9"/>
  <c r="R1078" i="9"/>
  <c r="N118" i="9"/>
  <c r="R118" i="9"/>
  <c r="R364" i="9"/>
  <c r="N364" i="9"/>
  <c r="R217" i="9"/>
  <c r="N217" i="9"/>
  <c r="N1157" i="9"/>
  <c r="R1157" i="9"/>
  <c r="N1167" i="9"/>
  <c r="R1167" i="9"/>
  <c r="R799" i="9"/>
  <c r="N799" i="9"/>
  <c r="R63" i="9"/>
  <c r="N63" i="9"/>
  <c r="N843" i="9"/>
  <c r="R843" i="9"/>
  <c r="N1203" i="9"/>
  <c r="R1203" i="9"/>
  <c r="N33" i="9"/>
  <c r="R33" i="9"/>
  <c r="R756" i="9"/>
  <c r="N756" i="9"/>
  <c r="R779" i="9"/>
  <c r="N779" i="9"/>
  <c r="R576" i="9"/>
  <c r="N576" i="9"/>
  <c r="N708" i="9"/>
  <c r="R708" i="9"/>
  <c r="R611" i="9"/>
  <c r="N611" i="9"/>
  <c r="R1145" i="9"/>
  <c r="N1145" i="9"/>
  <c r="N1166" i="9"/>
  <c r="R1166" i="9"/>
  <c r="N954" i="9"/>
  <c r="R954" i="9"/>
  <c r="R41" i="9"/>
  <c r="N41" i="9"/>
  <c r="R670" i="9"/>
  <c r="N670" i="9"/>
  <c r="N653" i="9"/>
  <c r="R653" i="9"/>
  <c r="N109" i="9"/>
  <c r="R109" i="9"/>
  <c r="N1176" i="9"/>
  <c r="R1176" i="9"/>
  <c r="R380" i="9"/>
  <c r="N380" i="9"/>
  <c r="N110" i="9"/>
  <c r="R110" i="9"/>
  <c r="R152" i="9"/>
  <c r="N152" i="9"/>
  <c r="R644" i="9"/>
  <c r="N644" i="9"/>
  <c r="R411" i="9"/>
  <c r="N411" i="9"/>
  <c r="R30" i="9"/>
  <c r="N30" i="9"/>
  <c r="R1039" i="9"/>
  <c r="N1039" i="9"/>
  <c r="R415" i="9"/>
  <c r="N415" i="9"/>
  <c r="R1002" i="9"/>
  <c r="N1002" i="9"/>
  <c r="R711" i="9"/>
  <c r="N711" i="9"/>
  <c r="R1126" i="9"/>
  <c r="N1126" i="9"/>
  <c r="R1200" i="9"/>
  <c r="N1200" i="9"/>
  <c r="R482" i="9"/>
  <c r="N482" i="9"/>
  <c r="R942" i="9"/>
  <c r="N942" i="9"/>
  <c r="R535" i="9"/>
  <c r="N535" i="9"/>
  <c r="R434" i="9"/>
  <c r="N434" i="9"/>
  <c r="N1196" i="9"/>
  <c r="R1196" i="9"/>
  <c r="N585" i="9"/>
  <c r="R585" i="9"/>
  <c r="N612" i="9"/>
  <c r="R612" i="9"/>
  <c r="R552" i="9"/>
  <c r="N552" i="9"/>
  <c r="N781" i="9"/>
  <c r="R781" i="9"/>
  <c r="R677" i="9"/>
  <c r="N677" i="9"/>
  <c r="R487" i="9"/>
  <c r="N487" i="9"/>
  <c r="N1040" i="9"/>
  <c r="R1040" i="9"/>
  <c r="L323" i="2"/>
  <c r="P323" i="2"/>
  <c r="L129" i="2"/>
  <c r="P275" i="2"/>
  <c r="L275" i="2"/>
  <c r="L241" i="2"/>
  <c r="P241" i="2"/>
  <c r="L40" i="2"/>
  <c r="L51" i="2"/>
  <c r="P51" i="2"/>
  <c r="L190" i="2"/>
  <c r="P190" i="2"/>
  <c r="P318" i="2"/>
  <c r="N299" i="9"/>
  <c r="R299" i="9"/>
  <c r="N204" i="9"/>
  <c r="R204" i="9"/>
  <c r="N582" i="9"/>
  <c r="R582" i="9"/>
  <c r="R1141" i="9"/>
  <c r="N1141" i="9"/>
  <c r="R589" i="9"/>
  <c r="N589" i="9"/>
  <c r="N835" i="9"/>
  <c r="R835" i="9"/>
  <c r="R76" i="9"/>
  <c r="N76" i="9"/>
  <c r="R753" i="9"/>
  <c r="N753" i="9"/>
  <c r="R968" i="9"/>
  <c r="N968" i="9"/>
  <c r="N684" i="9"/>
  <c r="R684" i="9"/>
  <c r="N162" i="9"/>
  <c r="R162" i="9"/>
  <c r="N1171" i="9"/>
  <c r="R1171" i="9"/>
  <c r="N491" i="9"/>
  <c r="R491" i="9"/>
  <c r="N600" i="9"/>
  <c r="R600" i="9"/>
  <c r="R89" i="9"/>
  <c r="N89" i="9"/>
  <c r="R467" i="9"/>
  <c r="N467" i="9"/>
  <c r="N1194" i="9"/>
  <c r="R1194" i="9"/>
  <c r="R146" i="9"/>
  <c r="N146" i="9"/>
  <c r="R406" i="9"/>
  <c r="N406" i="9"/>
  <c r="N272" i="9"/>
  <c r="R272" i="9"/>
  <c r="N856" i="9"/>
  <c r="R856" i="9"/>
  <c r="R244" i="9"/>
  <c r="N244" i="9"/>
  <c r="N720" i="9"/>
  <c r="R720" i="9"/>
  <c r="N636" i="9"/>
  <c r="R636" i="9"/>
  <c r="R1137" i="9"/>
  <c r="N1137" i="9"/>
  <c r="N872" i="9"/>
  <c r="R872" i="9"/>
  <c r="N964" i="9"/>
  <c r="R964" i="9"/>
  <c r="N1159" i="9"/>
  <c r="R1159" i="9"/>
  <c r="R874" i="9"/>
  <c r="N874" i="9"/>
  <c r="R320" i="9"/>
  <c r="N320" i="9"/>
  <c r="R1087" i="9"/>
  <c r="N1087" i="9"/>
  <c r="N166" i="9"/>
  <c r="R166" i="9"/>
  <c r="N105" i="9"/>
  <c r="R105" i="9"/>
  <c r="N1136" i="9"/>
  <c r="R1136" i="9"/>
  <c r="R601" i="9"/>
  <c r="N601" i="9"/>
  <c r="N28" i="9"/>
  <c r="R28" i="9"/>
  <c r="R750" i="9"/>
  <c r="N750" i="9"/>
  <c r="N416" i="9"/>
  <c r="R416" i="9"/>
  <c r="R1081" i="9"/>
  <c r="N1081" i="9"/>
  <c r="N396" i="9"/>
  <c r="R396" i="9"/>
  <c r="R377" i="9"/>
  <c r="N377" i="9"/>
  <c r="N255" i="9"/>
  <c r="R255" i="9"/>
  <c r="N634" i="9"/>
  <c r="R634" i="9"/>
  <c r="R910" i="9"/>
  <c r="N910" i="9"/>
  <c r="R318" i="9"/>
  <c r="N318" i="9"/>
  <c r="R567" i="9"/>
  <c r="N567" i="9"/>
  <c r="N642" i="9"/>
  <c r="R642" i="9"/>
  <c r="N167" i="9"/>
  <c r="R167" i="9"/>
  <c r="N263" i="9"/>
  <c r="R263" i="9"/>
  <c r="N1099" i="9"/>
  <c r="R1099" i="9"/>
  <c r="N143" i="9"/>
  <c r="R143" i="9"/>
  <c r="N949" i="9"/>
  <c r="R949" i="9"/>
  <c r="N863" i="9"/>
  <c r="R863" i="9"/>
  <c r="N619" i="9"/>
  <c r="R619" i="9"/>
  <c r="N1142" i="9"/>
  <c r="R1142" i="9"/>
  <c r="R356" i="9"/>
  <c r="N356" i="9"/>
  <c r="R598" i="9"/>
  <c r="N598" i="9"/>
  <c r="R417" i="9"/>
  <c r="N417" i="9"/>
  <c r="R193" i="9"/>
  <c r="N193" i="9"/>
  <c r="N1053" i="9"/>
  <c r="R1053" i="9"/>
  <c r="N744" i="9"/>
  <c r="R744" i="9"/>
  <c r="R998" i="9"/>
  <c r="N998" i="9"/>
  <c r="N234" i="9"/>
  <c r="R234" i="9"/>
  <c r="N219" i="9"/>
  <c r="R219" i="9"/>
  <c r="N291" i="9"/>
  <c r="R291" i="9"/>
  <c r="R179" i="9"/>
  <c r="N179" i="9"/>
  <c r="R398" i="9"/>
  <c r="N398" i="9"/>
  <c r="N989" i="9"/>
  <c r="R989" i="9"/>
  <c r="N1060" i="9"/>
  <c r="R1060" i="9"/>
  <c r="R1048" i="9"/>
  <c r="N1048" i="9"/>
  <c r="N1111" i="9"/>
  <c r="R1111" i="9"/>
  <c r="R804" i="9"/>
  <c r="N804" i="9"/>
  <c r="R643" i="9"/>
  <c r="N643" i="9"/>
  <c r="N1108" i="9"/>
  <c r="R1108" i="9"/>
  <c r="N960" i="9"/>
  <c r="R960" i="9"/>
  <c r="N246" i="9"/>
  <c r="R246" i="9"/>
  <c r="N971" i="9"/>
  <c r="R971" i="9"/>
  <c r="N254" i="9"/>
  <c r="R254" i="9"/>
  <c r="N950" i="9"/>
  <c r="R950" i="9"/>
  <c r="N338" i="9"/>
  <c r="R338" i="9"/>
  <c r="N773" i="9"/>
  <c r="R773" i="9"/>
  <c r="R693" i="9"/>
  <c r="N693" i="9"/>
  <c r="N608" i="9"/>
  <c r="R608" i="9"/>
  <c r="R507" i="9"/>
  <c r="N507" i="9"/>
  <c r="R528" i="9"/>
  <c r="N528" i="9"/>
  <c r="R742" i="9"/>
  <c r="N742" i="9"/>
  <c r="N923" i="9"/>
  <c r="R923" i="9"/>
  <c r="R560" i="9"/>
  <c r="N560" i="9"/>
  <c r="R763" i="9"/>
  <c r="N763" i="9"/>
  <c r="N999" i="9"/>
  <c r="R999" i="9"/>
  <c r="R53" i="9"/>
  <c r="N53" i="9"/>
  <c r="R106" i="9"/>
  <c r="N106" i="9"/>
  <c r="R737" i="9"/>
  <c r="N737" i="9"/>
  <c r="R1184" i="9"/>
  <c r="N1184" i="9"/>
  <c r="N905" i="9"/>
  <c r="R905" i="9"/>
  <c r="N937" i="9"/>
  <c r="R937" i="9"/>
  <c r="N410" i="9"/>
  <c r="R410" i="9"/>
  <c r="N1010" i="9"/>
  <c r="R1010" i="9"/>
  <c r="N932" i="9"/>
  <c r="R932" i="9"/>
  <c r="R111" i="9"/>
  <c r="N111" i="9"/>
  <c r="N775" i="9"/>
  <c r="R775" i="9"/>
  <c r="R247" i="9"/>
  <c r="N247" i="9"/>
  <c r="N768" i="9"/>
  <c r="R768" i="9"/>
  <c r="R800" i="9"/>
  <c r="N800" i="9"/>
  <c r="R1042" i="9"/>
  <c r="N1042" i="9"/>
  <c r="N649" i="9"/>
  <c r="R649" i="9"/>
  <c r="R1074" i="9"/>
  <c r="N1074" i="9"/>
  <c r="R1091" i="9"/>
  <c r="N1091" i="9"/>
  <c r="R404" i="9"/>
  <c r="N404" i="9"/>
  <c r="N787" i="9"/>
  <c r="R787" i="9"/>
  <c r="R141" i="9"/>
  <c r="N141" i="9"/>
  <c r="N808" i="9"/>
  <c r="R808" i="9"/>
  <c r="R197" i="9"/>
  <c r="N197" i="9"/>
  <c r="R699" i="9"/>
  <c r="N699" i="9"/>
  <c r="N1032" i="9"/>
  <c r="R1032" i="9"/>
  <c r="N1202" i="9"/>
  <c r="R1202" i="9"/>
  <c r="R486" i="9"/>
  <c r="N486" i="9"/>
  <c r="N21" i="9"/>
  <c r="R21" i="9"/>
  <c r="N72" i="9"/>
  <c r="R72" i="9"/>
  <c r="N1148" i="9"/>
  <c r="R1148" i="9"/>
  <c r="N1077" i="9"/>
  <c r="R1077" i="9"/>
  <c r="N104" i="9"/>
  <c r="R104" i="9"/>
  <c r="R435" i="9"/>
  <c r="N435" i="9"/>
  <c r="N52" i="9"/>
  <c r="R52" i="9"/>
  <c r="N335" i="9"/>
  <c r="R335" i="9"/>
  <c r="R518" i="9"/>
  <c r="N518" i="9"/>
  <c r="N175" i="9"/>
  <c r="R175" i="9"/>
  <c r="R300" i="9"/>
  <c r="N300" i="9"/>
  <c r="N250" i="9"/>
  <c r="R250" i="9"/>
  <c r="N343" i="9"/>
  <c r="R343" i="9"/>
  <c r="N1079" i="9"/>
  <c r="R1079" i="9"/>
  <c r="N351" i="9"/>
  <c r="R351" i="9"/>
  <c r="N525" i="9"/>
  <c r="R525" i="9"/>
  <c r="R966" i="9"/>
  <c r="N966" i="9"/>
  <c r="N374" i="9"/>
  <c r="R374" i="9"/>
  <c r="N827" i="9"/>
  <c r="R827" i="9"/>
  <c r="R1117" i="9"/>
  <c r="N1117" i="9"/>
  <c r="N587" i="9"/>
  <c r="R587" i="9"/>
  <c r="R665" i="9"/>
  <c r="N665" i="9"/>
  <c r="N764" i="9"/>
  <c r="R764" i="9"/>
  <c r="R361" i="9"/>
  <c r="N361" i="9"/>
  <c r="N1113" i="9"/>
  <c r="R1113" i="9"/>
  <c r="N423" i="9"/>
  <c r="R423" i="9"/>
  <c r="N1182" i="9"/>
  <c r="R1182" i="9"/>
  <c r="N766" i="9"/>
  <c r="R766" i="9"/>
  <c r="N96" i="9"/>
  <c r="R96" i="9"/>
  <c r="R336" i="9"/>
  <c r="N336" i="9"/>
  <c r="N27" i="9"/>
  <c r="R27" i="9"/>
  <c r="N230" i="9"/>
  <c r="R230" i="9"/>
  <c r="R176" i="9"/>
  <c r="N176" i="9"/>
  <c r="N900" i="9"/>
  <c r="R900" i="9"/>
  <c r="L72" i="2"/>
  <c r="P72" i="2"/>
  <c r="P289" i="2"/>
  <c r="L198" i="2"/>
  <c r="P168" i="2"/>
  <c r="P248" i="2"/>
  <c r="L112" i="2"/>
  <c r="L68" i="2"/>
  <c r="P68" i="2"/>
  <c r="P211" i="2"/>
  <c r="L211" i="2"/>
  <c r="L286" i="2"/>
  <c r="L222" i="2"/>
  <c r="P222" i="2"/>
  <c r="L24" i="2"/>
  <c r="P24" i="2"/>
  <c r="L214" i="2"/>
  <c r="P214" i="2"/>
  <c r="R447" i="9"/>
  <c r="N447" i="9"/>
  <c r="R785" i="9"/>
  <c r="N785" i="9"/>
  <c r="R1068" i="9"/>
  <c r="N1068" i="9"/>
  <c r="N878" i="9"/>
  <c r="R878" i="9"/>
  <c r="R953" i="9"/>
  <c r="N953" i="9"/>
  <c r="N163" i="9"/>
  <c r="R163" i="9"/>
  <c r="R93" i="9"/>
  <c r="N93" i="9"/>
  <c r="R613" i="9"/>
  <c r="N613" i="9"/>
  <c r="N732" i="9"/>
  <c r="R732" i="9"/>
  <c r="N1131" i="9"/>
  <c r="R1131" i="9"/>
  <c r="N282" i="9"/>
  <c r="R282" i="9"/>
  <c r="R159" i="9"/>
  <c r="N159" i="9"/>
  <c r="N730" i="9"/>
  <c r="R730" i="9"/>
  <c r="R401" i="9"/>
  <c r="N401" i="9"/>
  <c r="N733" i="9"/>
  <c r="R733" i="9"/>
  <c r="R322" i="9"/>
  <c r="N322" i="9"/>
  <c r="R992" i="9"/>
  <c r="N992" i="9"/>
  <c r="N283" i="9"/>
  <c r="R283" i="9"/>
  <c r="R683" i="9"/>
  <c r="N683" i="9"/>
  <c r="R1020" i="9"/>
  <c r="N1020" i="9"/>
  <c r="R595" i="9"/>
  <c r="N595" i="9"/>
  <c r="N573" i="9"/>
  <c r="R573" i="9"/>
  <c r="R312" i="9"/>
  <c r="N312" i="9"/>
  <c r="R112" i="9"/>
  <c r="N112" i="9"/>
  <c r="R637" i="9"/>
  <c r="N637" i="9"/>
  <c r="R522" i="9"/>
  <c r="N522" i="9"/>
  <c r="N1088" i="9"/>
  <c r="R1088" i="9"/>
  <c r="N449" i="9"/>
  <c r="R449" i="9"/>
  <c r="N289" i="9"/>
  <c r="R289" i="9"/>
  <c r="N372" i="9"/>
  <c r="R372" i="9"/>
  <c r="R95" i="9"/>
  <c r="N95" i="9"/>
  <c r="R174" i="9"/>
  <c r="N174" i="9"/>
  <c r="N189" i="9"/>
  <c r="R189" i="9"/>
  <c r="N1158" i="9"/>
  <c r="R1158" i="9"/>
  <c r="R524" i="9"/>
  <c r="N524" i="9"/>
  <c r="N169" i="9"/>
  <c r="R169" i="9"/>
  <c r="N1034" i="9"/>
  <c r="R1034" i="9"/>
  <c r="N258" i="9"/>
  <c r="R258" i="9"/>
  <c r="R437" i="9"/>
  <c r="N437" i="9"/>
  <c r="N876" i="9"/>
  <c r="R876" i="9"/>
  <c r="R1066" i="9"/>
  <c r="N1066" i="9"/>
  <c r="N709" i="9"/>
  <c r="R709" i="9"/>
  <c r="N706" i="9"/>
  <c r="R706" i="9"/>
  <c r="R748" i="9"/>
  <c r="N748" i="9"/>
  <c r="N288" i="9"/>
  <c r="R288" i="9"/>
  <c r="N818" i="9"/>
  <c r="R818" i="9"/>
  <c r="N446" i="9"/>
  <c r="R446" i="9"/>
  <c r="N520" i="9"/>
  <c r="R520" i="9"/>
  <c r="N444" i="9"/>
  <c r="R444" i="9"/>
  <c r="N736" i="9"/>
  <c r="R736" i="9"/>
  <c r="N705" i="9"/>
  <c r="R705" i="9"/>
  <c r="R301" i="9"/>
  <c r="N301" i="9"/>
  <c r="R154" i="9"/>
  <c r="N154" i="9"/>
  <c r="N276" i="9"/>
  <c r="R276" i="9"/>
  <c r="R508" i="9"/>
  <c r="N508" i="9"/>
  <c r="R31" i="9"/>
  <c r="N31" i="9"/>
  <c r="N541" i="9"/>
  <c r="R541" i="9"/>
  <c r="N441" i="9"/>
  <c r="R441" i="9"/>
  <c r="R549" i="9"/>
  <c r="N549" i="9"/>
  <c r="N621" i="9"/>
  <c r="R621" i="9"/>
  <c r="N635" i="9"/>
  <c r="R635" i="9"/>
  <c r="N658" i="9"/>
  <c r="R658" i="9"/>
  <c r="R191" i="9"/>
  <c r="N191" i="9"/>
  <c r="R596" i="9"/>
  <c r="N596" i="9"/>
  <c r="N240" i="9"/>
  <c r="R240" i="9"/>
  <c r="N387" i="9"/>
  <c r="R387" i="9"/>
  <c r="N991" i="9"/>
  <c r="R991" i="9"/>
  <c r="N716" i="9"/>
  <c r="R716" i="9"/>
  <c r="N78" i="9"/>
  <c r="R78" i="9"/>
  <c r="R819" i="9"/>
  <c r="N819" i="9"/>
  <c r="N1177" i="9"/>
  <c r="R1177" i="9"/>
  <c r="N1041" i="9"/>
  <c r="R1041" i="9"/>
  <c r="R506" i="9"/>
  <c r="N506" i="9"/>
  <c r="R617" i="9"/>
  <c r="N617" i="9"/>
  <c r="R186" i="9"/>
  <c r="N186" i="9"/>
  <c r="N329" i="9"/>
  <c r="R329" i="9"/>
  <c r="R841" i="9"/>
  <c r="N841" i="9"/>
  <c r="R1144" i="9"/>
  <c r="N1144" i="9"/>
  <c r="R172" i="9"/>
  <c r="N172" i="9"/>
  <c r="R365" i="9"/>
  <c r="N365" i="9"/>
  <c r="R822" i="9"/>
  <c r="N822" i="9"/>
  <c r="R757" i="9"/>
  <c r="N757" i="9"/>
  <c r="R1023" i="9"/>
  <c r="N1023" i="9"/>
  <c r="N877" i="9"/>
  <c r="R877" i="9"/>
  <c r="N489" i="9"/>
  <c r="R489" i="9"/>
  <c r="N496" i="9"/>
  <c r="R496" i="9"/>
  <c r="R265" i="9"/>
  <c r="N265" i="9"/>
  <c r="R443" i="9"/>
  <c r="N443" i="9"/>
  <c r="R1026" i="9"/>
  <c r="N1026" i="9"/>
  <c r="N43" i="9"/>
  <c r="R43" i="9"/>
  <c r="N510" i="9"/>
  <c r="R510" i="9"/>
  <c r="N1076" i="9"/>
  <c r="R1076" i="9"/>
  <c r="R292" i="9"/>
  <c r="N292" i="9"/>
  <c r="R367" i="9"/>
  <c r="N367" i="9"/>
  <c r="R894" i="9"/>
  <c r="N894" i="9"/>
  <c r="R862" i="9"/>
  <c r="N862" i="9"/>
  <c r="N1009" i="9"/>
  <c r="R1009" i="9"/>
  <c r="N73" i="9"/>
  <c r="R73" i="9"/>
  <c r="R1092" i="9"/>
  <c r="N1092" i="9"/>
  <c r="R913" i="9"/>
  <c r="N913" i="9"/>
  <c r="N890" i="9"/>
  <c r="R890" i="9"/>
  <c r="N980" i="9"/>
  <c r="R980" i="9"/>
  <c r="N979" i="9"/>
  <c r="R979" i="9"/>
  <c r="N632" i="9"/>
  <c r="R632" i="9"/>
  <c r="N1155" i="9"/>
  <c r="R1155" i="9"/>
  <c r="N703" i="9"/>
  <c r="R703" i="9"/>
  <c r="R262" i="9"/>
  <c r="N262" i="9"/>
  <c r="R325" i="9"/>
  <c r="N325" i="9"/>
  <c r="N934" i="9"/>
  <c r="R934" i="9"/>
  <c r="R697" i="9"/>
  <c r="N697" i="9"/>
  <c r="R137" i="9"/>
  <c r="N137" i="9"/>
  <c r="N430" i="9"/>
  <c r="R430" i="9"/>
  <c r="R1021" i="9"/>
  <c r="N1021" i="9"/>
  <c r="N772" i="9"/>
  <c r="R772" i="9"/>
  <c r="R475" i="9"/>
  <c r="N475" i="9"/>
  <c r="N1090" i="9"/>
  <c r="R1090" i="9"/>
  <c r="N77" i="9"/>
  <c r="R77" i="9"/>
  <c r="N32" i="9"/>
  <c r="R32" i="9"/>
  <c r="R92" i="9"/>
  <c r="N92" i="9"/>
  <c r="N1036" i="9"/>
  <c r="R1036" i="9"/>
  <c r="R399" i="9"/>
  <c r="N399" i="9"/>
  <c r="N40" i="9"/>
  <c r="R40" i="9"/>
  <c r="R66" i="9"/>
  <c r="N66" i="9"/>
  <c r="R516" i="9"/>
  <c r="N516" i="9"/>
  <c r="R465" i="9"/>
  <c r="N465" i="9"/>
  <c r="R499" i="9"/>
  <c r="N499" i="9"/>
  <c r="N393" i="9"/>
  <c r="R393" i="9"/>
  <c r="R456" i="9"/>
  <c r="N456" i="9"/>
  <c r="N976" i="9"/>
  <c r="R976" i="9"/>
  <c r="N352" i="9"/>
  <c r="R352" i="9"/>
  <c r="R1175" i="9"/>
  <c r="N1175" i="9"/>
  <c r="R767" i="9"/>
  <c r="N767" i="9"/>
  <c r="N218" i="9"/>
  <c r="R218" i="9"/>
  <c r="N952" i="9"/>
  <c r="R952" i="9"/>
  <c r="R570" i="9"/>
  <c r="N570" i="9"/>
  <c r="N306" i="9"/>
  <c r="R306" i="9"/>
  <c r="R405" i="9"/>
  <c r="N405" i="9"/>
  <c r="R924" i="9"/>
  <c r="N924" i="9"/>
  <c r="R1201" i="9"/>
  <c r="N1201" i="9"/>
  <c r="N392" i="9"/>
  <c r="R392" i="9"/>
  <c r="R735" i="9"/>
  <c r="N735" i="9"/>
  <c r="N97" i="9"/>
  <c r="R97" i="9"/>
  <c r="R1163" i="9"/>
  <c r="N1163" i="9"/>
  <c r="N119" i="9"/>
  <c r="R119" i="9"/>
  <c r="N885" i="9"/>
  <c r="R885" i="9"/>
  <c r="R220" i="9"/>
  <c r="N220" i="9"/>
  <c r="R1011" i="9"/>
  <c r="N1011" i="9"/>
  <c r="P304" i="2"/>
  <c r="L304" i="2"/>
  <c r="P216" i="2"/>
  <c r="L216" i="2"/>
  <c r="P165" i="2"/>
  <c r="L308" i="2"/>
  <c r="P308" i="2"/>
  <c r="P60" i="2"/>
  <c r="L60" i="2"/>
  <c r="L293" i="2"/>
  <c r="L74" i="2"/>
  <c r="P99" i="2"/>
  <c r="L287" i="2"/>
  <c r="L239" i="2"/>
  <c r="P239" i="2"/>
  <c r="L210" i="2"/>
  <c r="P210" i="2"/>
  <c r="L94" i="2"/>
  <c r="L159" i="2"/>
  <c r="P159" i="2"/>
  <c r="L35" i="2"/>
  <c r="P35" i="2"/>
  <c r="L176" i="2"/>
  <c r="P176" i="2"/>
  <c r="P284" i="2"/>
  <c r="L284" i="2"/>
  <c r="L91" i="2"/>
  <c r="P22" i="2"/>
  <c r="L143" i="2"/>
  <c r="P62" i="2"/>
  <c r="L62" i="2"/>
  <c r="L253" i="2"/>
  <c r="P253" i="2"/>
  <c r="P235" i="2"/>
  <c r="L235" i="2"/>
  <c r="P45" i="2"/>
  <c r="L303" i="2"/>
  <c r="P303" i="2"/>
  <c r="L108" i="2"/>
  <c r="P155" i="2"/>
  <c r="R543" i="9"/>
  <c r="N543" i="9"/>
  <c r="R108" i="9"/>
  <c r="N108" i="9"/>
  <c r="N1100" i="9"/>
  <c r="R1100" i="9"/>
  <c r="R212" i="9"/>
  <c r="N212" i="9"/>
  <c r="N188" i="9"/>
  <c r="R188" i="9"/>
  <c r="R260" i="9"/>
  <c r="N260" i="9"/>
  <c r="N261" i="9"/>
  <c r="R261" i="9"/>
  <c r="R237" i="9"/>
  <c r="N237" i="9"/>
  <c r="N309" i="9"/>
  <c r="R309" i="9"/>
  <c r="R426" i="9"/>
  <c r="N426" i="9"/>
  <c r="N339" i="9"/>
  <c r="R339" i="9"/>
  <c r="R425" i="9"/>
  <c r="N425" i="9"/>
  <c r="R883" i="9"/>
  <c r="N883" i="9"/>
  <c r="R64" i="9"/>
  <c r="N64" i="9"/>
  <c r="N680" i="9"/>
  <c r="R680" i="9"/>
  <c r="N1110" i="9"/>
  <c r="R1110" i="9"/>
  <c r="R376" i="9"/>
  <c r="N376" i="9"/>
  <c r="N500" i="9"/>
  <c r="R500" i="9"/>
  <c r="N592" i="9"/>
  <c r="R592" i="9"/>
  <c r="R91" i="9"/>
  <c r="N91" i="9"/>
  <c r="N956" i="9"/>
  <c r="R956" i="9"/>
  <c r="R1181" i="9"/>
  <c r="N1181" i="9"/>
  <c r="R551" i="9"/>
  <c r="N551" i="9"/>
  <c r="R798" i="9"/>
  <c r="N798" i="9"/>
  <c r="R828" i="9"/>
  <c r="N828" i="9"/>
  <c r="N192" i="9"/>
  <c r="R192" i="9"/>
  <c r="N388" i="9"/>
  <c r="R388" i="9"/>
  <c r="R958" i="9"/>
  <c r="N958" i="9"/>
  <c r="R82" i="9"/>
  <c r="N82" i="9"/>
  <c r="R483" i="9"/>
  <c r="N483" i="9"/>
  <c r="R135" i="9"/>
  <c r="N135" i="9"/>
  <c r="N1173" i="9"/>
  <c r="R1173" i="9"/>
  <c r="N941" i="9"/>
  <c r="R941" i="9"/>
  <c r="R209" i="9"/>
  <c r="N209" i="9"/>
  <c r="R497" i="9"/>
  <c r="N497" i="9"/>
  <c r="R823" i="9"/>
  <c r="N823" i="9"/>
  <c r="R631" i="9"/>
  <c r="N631" i="9"/>
  <c r="R527" i="9"/>
  <c r="N527" i="9"/>
  <c r="N503" i="9"/>
  <c r="R503" i="9"/>
  <c r="N922" i="9"/>
  <c r="R922" i="9"/>
  <c r="N850" i="9"/>
  <c r="R850" i="9"/>
  <c r="R948" i="9"/>
  <c r="N948" i="9"/>
  <c r="R128" i="9"/>
  <c r="N128" i="9"/>
  <c r="N1025" i="9"/>
  <c r="R1025" i="9"/>
  <c r="N56" i="9"/>
  <c r="R56" i="9"/>
  <c r="N912" i="9"/>
  <c r="R912" i="9"/>
  <c r="R1096" i="9"/>
  <c r="N1096" i="9"/>
  <c r="N281" i="9"/>
  <c r="R281" i="9"/>
  <c r="N371" i="9"/>
  <c r="R371" i="9"/>
  <c r="N195" i="9"/>
  <c r="R195" i="9"/>
  <c r="R895" i="9"/>
  <c r="N895" i="9"/>
  <c r="R656" i="9"/>
  <c r="N656" i="9"/>
  <c r="R977" i="9"/>
  <c r="N977" i="9"/>
  <c r="R35" i="9"/>
  <c r="N35" i="9"/>
  <c r="N50" i="9"/>
  <c r="R50" i="9"/>
  <c r="N1178" i="9"/>
  <c r="R1178" i="9"/>
  <c r="N75" i="9"/>
  <c r="R75" i="9"/>
  <c r="N117" i="9"/>
  <c r="R117" i="9"/>
  <c r="R476" i="9"/>
  <c r="N476" i="9"/>
  <c r="R726" i="9"/>
  <c r="N726" i="9"/>
  <c r="R1124" i="9"/>
  <c r="N1124" i="9"/>
  <c r="N227" i="9"/>
  <c r="R227" i="9"/>
  <c r="R945" i="9"/>
  <c r="N945" i="9"/>
  <c r="R1017" i="9"/>
  <c r="N1017" i="9"/>
  <c r="R943" i="9"/>
  <c r="N943" i="9"/>
  <c r="R654" i="9"/>
  <c r="N654" i="9"/>
  <c r="R623" i="9"/>
  <c r="N623" i="9"/>
  <c r="N774" i="9"/>
  <c r="R774" i="9"/>
  <c r="R382" i="9"/>
  <c r="N382" i="9"/>
  <c r="R867" i="9"/>
  <c r="N867" i="9"/>
  <c r="R568" i="9"/>
  <c r="N568" i="9"/>
  <c r="R1005" i="9"/>
  <c r="N1005" i="9"/>
  <c r="N875" i="9"/>
  <c r="R875" i="9"/>
  <c r="N702" i="9"/>
  <c r="R702" i="9"/>
  <c r="R940" i="9"/>
  <c r="N940" i="9"/>
  <c r="R694" i="9"/>
  <c r="N694" i="9"/>
  <c r="R870" i="9"/>
  <c r="N870" i="9"/>
  <c r="N368" i="9"/>
  <c r="R368" i="9"/>
  <c r="R575" i="9"/>
  <c r="N575" i="9"/>
  <c r="N554" i="9"/>
  <c r="R554" i="9"/>
  <c r="N917" i="9"/>
  <c r="R917" i="9"/>
  <c r="R484" i="9"/>
  <c r="N484" i="9"/>
  <c r="N342" i="9"/>
  <c r="R342" i="9"/>
  <c r="N1046" i="9"/>
  <c r="R1046" i="9"/>
  <c r="N614" i="9"/>
  <c r="R614" i="9"/>
  <c r="R580" i="9"/>
  <c r="N580" i="9"/>
  <c r="N810" i="9"/>
  <c r="R810" i="9"/>
  <c r="N413" i="9"/>
  <c r="R413" i="9"/>
  <c r="N1085" i="9"/>
  <c r="R1085" i="9"/>
  <c r="R421" i="9"/>
  <c r="N421" i="9"/>
  <c r="R74" i="9"/>
  <c r="N74" i="9"/>
  <c r="R472" i="9"/>
  <c r="N472" i="9"/>
  <c r="R1102" i="9"/>
  <c r="N1102" i="9"/>
  <c r="N1183" i="9"/>
  <c r="R1183" i="9"/>
  <c r="N383" i="9"/>
  <c r="R383" i="9"/>
  <c r="N466" i="9"/>
  <c r="R466" i="9"/>
  <c r="R504" i="9"/>
  <c r="N504" i="9"/>
  <c r="R713" i="9"/>
  <c r="N713" i="9"/>
  <c r="R817" i="9"/>
  <c r="N817" i="9"/>
  <c r="R729" i="9"/>
  <c r="N729" i="9"/>
  <c r="R1007" i="9"/>
  <c r="N1007" i="9"/>
  <c r="N969" i="9"/>
  <c r="R969" i="9"/>
  <c r="R1162" i="9"/>
  <c r="N1162" i="9"/>
  <c r="R1069" i="9"/>
  <c r="N1069" i="9"/>
  <c r="N857" i="9"/>
  <c r="R857" i="9"/>
  <c r="R930" i="9"/>
  <c r="N930" i="9"/>
  <c r="N1186" i="9"/>
  <c r="R1186" i="9"/>
  <c r="R42" i="9"/>
  <c r="N42" i="9"/>
  <c r="N761" i="9"/>
  <c r="R761" i="9"/>
  <c r="N1195" i="9"/>
  <c r="R1195" i="9"/>
  <c r="N897" i="9"/>
  <c r="R897" i="9"/>
  <c r="N409" i="9"/>
  <c r="R409" i="9"/>
  <c r="R624" i="9"/>
  <c r="N624" i="9"/>
  <c r="N1097" i="9"/>
  <c r="R1097" i="9"/>
  <c r="R100" i="9"/>
  <c r="N100" i="9"/>
  <c r="R451" i="9"/>
  <c r="N451" i="9"/>
  <c r="N1179" i="9"/>
  <c r="R1179" i="9"/>
  <c r="R1086" i="9"/>
  <c r="N1086" i="9"/>
  <c r="N770" i="9"/>
  <c r="R770" i="9"/>
  <c r="N1143" i="9"/>
  <c r="R1143" i="9"/>
  <c r="N728" i="9"/>
  <c r="R728" i="9"/>
  <c r="N458" i="9"/>
  <c r="R458" i="9"/>
  <c r="N223" i="9"/>
  <c r="R223" i="9"/>
  <c r="R812" i="9"/>
  <c r="N812" i="9"/>
  <c r="R259" i="9"/>
  <c r="N259" i="9"/>
  <c r="N1161" i="9"/>
  <c r="R1161" i="9"/>
  <c r="R298" i="9"/>
  <c r="N298" i="9"/>
  <c r="R1056" i="9"/>
  <c r="N1056" i="9"/>
  <c r="N545" i="9"/>
  <c r="R545" i="9"/>
  <c r="N1075" i="9"/>
  <c r="R1075" i="9"/>
  <c r="R1125" i="9"/>
  <c r="N1125" i="9"/>
  <c r="N267" i="9"/>
  <c r="R267" i="9"/>
  <c r="N1154" i="9"/>
  <c r="R1154" i="9"/>
  <c r="N275" i="9"/>
  <c r="R275" i="9"/>
  <c r="R882" i="9"/>
  <c r="N882" i="9"/>
  <c r="R1153" i="9"/>
  <c r="N1153" i="9"/>
  <c r="N279" i="9"/>
  <c r="R279" i="9"/>
  <c r="R797" i="9"/>
  <c r="N797" i="9"/>
  <c r="R461" i="9"/>
  <c r="N461" i="9"/>
  <c r="R328" i="9"/>
  <c r="N328" i="9"/>
  <c r="N719" i="9"/>
  <c r="R719" i="9"/>
  <c r="N199" i="9"/>
  <c r="R199" i="9"/>
  <c r="R25" i="9"/>
  <c r="N25" i="9"/>
  <c r="N995" i="9"/>
  <c r="R995" i="9"/>
  <c r="N914" i="9"/>
  <c r="R914" i="9"/>
  <c r="R821" i="9"/>
  <c r="N821" i="9"/>
  <c r="R210" i="9"/>
  <c r="N210" i="9"/>
  <c r="R1146" i="9"/>
  <c r="N1146" i="9"/>
  <c r="N1164" i="9"/>
  <c r="R1164" i="9"/>
  <c r="R1022" i="9"/>
  <c r="N1022" i="9"/>
  <c r="N929" i="9"/>
  <c r="R929" i="9"/>
  <c r="N1012" i="9"/>
  <c r="R1012" i="9"/>
  <c r="P37" i="2"/>
  <c r="L208" i="2"/>
  <c r="P330" i="2"/>
  <c r="R142" i="9"/>
  <c r="N142" i="9"/>
  <c r="N350" i="9"/>
  <c r="R350" i="9"/>
  <c r="R1170" i="9"/>
  <c r="N1170" i="9"/>
  <c r="R714" i="9"/>
  <c r="N714" i="9"/>
  <c r="R270" i="9"/>
  <c r="N270" i="9"/>
  <c r="R151" i="9"/>
  <c r="N151" i="9"/>
  <c r="R509" i="9"/>
  <c r="N509" i="9"/>
  <c r="R981" i="9"/>
  <c r="N981" i="9"/>
  <c r="N124" i="9"/>
  <c r="R124" i="9"/>
  <c r="R1107" i="9"/>
  <c r="N1107" i="9"/>
  <c r="N407" i="9"/>
  <c r="R407" i="9"/>
  <c r="N88" i="9"/>
  <c r="R88" i="9"/>
  <c r="R807" i="9"/>
  <c r="N807" i="9"/>
  <c r="R1150" i="9"/>
  <c r="N1150" i="9"/>
  <c r="R349" i="9"/>
  <c r="N349" i="9"/>
  <c r="N1062" i="9"/>
  <c r="R1062" i="9"/>
  <c r="R514" i="9"/>
  <c r="N514" i="9"/>
  <c r="N852" i="9"/>
  <c r="R852" i="9"/>
  <c r="R1116" i="9"/>
  <c r="N1116" i="9"/>
  <c r="R962" i="9"/>
  <c r="N962" i="9"/>
  <c r="R389" i="9"/>
  <c r="N389" i="9"/>
  <c r="N51" i="9"/>
  <c r="R51" i="9"/>
  <c r="R651" i="9"/>
  <c r="N651" i="9"/>
  <c r="N370" i="9"/>
  <c r="R370" i="9"/>
  <c r="R672" i="9"/>
  <c r="N672" i="9"/>
  <c r="R1008" i="9"/>
  <c r="N1008" i="9"/>
  <c r="R536" i="9"/>
  <c r="N536" i="9"/>
  <c r="R286" i="9"/>
  <c r="N286" i="9"/>
  <c r="R170" i="9"/>
  <c r="N170" i="9"/>
  <c r="R185" i="9"/>
  <c r="N185" i="9"/>
  <c r="R445" i="9"/>
  <c r="N445" i="9"/>
  <c r="R1030" i="9"/>
  <c r="N1030" i="9"/>
  <c r="N996" i="9"/>
  <c r="R996" i="9"/>
  <c r="N517" i="9"/>
  <c r="R517" i="9"/>
  <c r="R847" i="9"/>
  <c r="N847" i="9"/>
  <c r="R893" i="9"/>
  <c r="N893" i="9"/>
  <c r="R826" i="9"/>
  <c r="N826" i="9"/>
  <c r="N295" i="9"/>
  <c r="R295" i="9"/>
  <c r="N687" i="9"/>
  <c r="R687" i="9"/>
  <c r="R502" i="9"/>
  <c r="N502" i="9"/>
  <c r="N232" i="9"/>
  <c r="R232" i="9"/>
  <c r="R786" i="9"/>
  <c r="N786" i="9"/>
  <c r="R692" i="9"/>
  <c r="N692" i="9"/>
  <c r="N460" i="9"/>
  <c r="R460" i="9"/>
  <c r="N927" i="9"/>
  <c r="R927" i="9"/>
  <c r="N647" i="9"/>
  <c r="R647" i="9"/>
  <c r="N431" i="9"/>
  <c r="R431" i="9"/>
  <c r="N229" i="9"/>
  <c r="R229" i="9"/>
  <c r="R825" i="9"/>
  <c r="N825" i="9"/>
  <c r="R1054" i="9"/>
  <c r="N1054" i="9"/>
  <c r="N777" i="9"/>
  <c r="R777" i="9"/>
  <c r="N678" i="9"/>
  <c r="R678" i="9"/>
  <c r="N347" i="9"/>
  <c r="R347" i="9"/>
  <c r="R216" i="9"/>
  <c r="N216" i="9"/>
  <c r="N1080" i="9"/>
  <c r="R1080" i="9"/>
  <c r="N972" i="9"/>
  <c r="R972" i="9"/>
  <c r="N633" i="9"/>
  <c r="R633" i="9"/>
  <c r="N741" i="9"/>
  <c r="R741" i="9"/>
  <c r="N164" i="9"/>
  <c r="R164" i="9"/>
  <c r="N698" i="9"/>
  <c r="R698" i="9"/>
  <c r="N414" i="9"/>
  <c r="R414" i="9"/>
  <c r="R340" i="9"/>
  <c r="N340" i="9"/>
  <c r="N366" i="9"/>
  <c r="R366" i="9"/>
  <c r="N403" i="9"/>
  <c r="R403" i="9"/>
  <c r="R676" i="9"/>
  <c r="N676" i="9"/>
  <c r="R190" i="9"/>
  <c r="N190" i="9"/>
  <c r="N809" i="9"/>
  <c r="R809" i="9"/>
  <c r="R54" i="9"/>
  <c r="N54" i="9"/>
  <c r="N783" i="9"/>
  <c r="R783" i="9"/>
  <c r="R645" i="9"/>
  <c r="N645" i="9"/>
  <c r="N71" i="9"/>
  <c r="R71" i="9"/>
  <c r="N795" i="9"/>
  <c r="R795" i="9"/>
  <c r="R94" i="9"/>
  <c r="N94" i="9"/>
  <c r="N205" i="9"/>
  <c r="R205" i="9"/>
  <c r="N629" i="9"/>
  <c r="R629" i="9"/>
  <c r="N691" i="9"/>
  <c r="R691" i="9"/>
  <c r="N811" i="9"/>
  <c r="R811" i="9"/>
  <c r="N550" i="9"/>
  <c r="R550" i="9"/>
  <c r="R201" i="9"/>
  <c r="N201" i="9"/>
  <c r="R916" i="9"/>
  <c r="N916" i="9"/>
  <c r="N721" i="9"/>
  <c r="R721" i="9"/>
  <c r="N1156" i="9"/>
  <c r="R1156" i="9"/>
  <c r="R1168" i="9"/>
  <c r="N1168" i="9"/>
  <c r="N353" i="9"/>
  <c r="R353" i="9"/>
  <c r="R1204" i="9"/>
  <c r="N1204" i="9"/>
  <c r="N427" i="9"/>
  <c r="R427" i="9"/>
  <c r="R1093" i="9"/>
  <c r="N1093" i="9"/>
  <c r="N214" i="9"/>
  <c r="R214" i="9"/>
  <c r="R947" i="9"/>
  <c r="N947" i="9"/>
  <c r="N1147" i="9"/>
  <c r="R1147" i="9"/>
  <c r="N758" i="9"/>
  <c r="R758" i="9"/>
  <c r="R558" i="9"/>
  <c r="N558" i="9"/>
  <c r="R939" i="9"/>
  <c r="N939" i="9"/>
  <c r="R738" i="9"/>
  <c r="N738" i="9"/>
  <c r="R921" i="9"/>
  <c r="N921" i="9"/>
  <c r="N754" i="9"/>
  <c r="R754" i="9"/>
  <c r="N1004" i="9"/>
  <c r="R1004" i="9"/>
  <c r="N723" i="9"/>
  <c r="R723" i="9"/>
  <c r="R68" i="9"/>
  <c r="N68" i="9"/>
  <c r="N1193" i="9"/>
  <c r="R1193" i="9"/>
  <c r="R1174" i="9"/>
  <c r="N1174" i="9"/>
  <c r="R1072" i="9"/>
  <c r="N1072" i="9"/>
  <c r="N849" i="9"/>
  <c r="R849" i="9"/>
  <c r="N245" i="9"/>
  <c r="R245" i="9"/>
  <c r="R1190" i="9"/>
  <c r="N1190" i="9"/>
  <c r="N324" i="9"/>
  <c r="R324" i="9"/>
  <c r="R776" i="9"/>
  <c r="N776" i="9"/>
  <c r="N294" i="9"/>
  <c r="R294" i="9"/>
  <c r="N121" i="9"/>
  <c r="R121" i="9"/>
  <c r="R1015" i="9"/>
  <c r="N1015" i="9"/>
  <c r="N978" i="9"/>
  <c r="R978" i="9"/>
  <c r="R321" i="9"/>
  <c r="N321" i="9"/>
  <c r="N793" i="9"/>
  <c r="R793" i="9"/>
  <c r="R627" i="9"/>
  <c r="N627" i="9"/>
  <c r="N278" i="9"/>
  <c r="R278" i="9"/>
  <c r="R1188" i="9"/>
  <c r="N1188" i="9"/>
  <c r="N655" i="9"/>
  <c r="R655" i="9"/>
  <c r="N534" i="9"/>
  <c r="R534" i="9"/>
  <c r="R187" i="9"/>
  <c r="N187" i="9"/>
  <c r="N1043" i="9"/>
  <c r="R1043" i="9"/>
  <c r="N160" i="9"/>
  <c r="R160" i="9"/>
  <c r="N846" i="9"/>
  <c r="R846" i="9"/>
  <c r="R238" i="9"/>
  <c r="N238" i="9"/>
  <c r="R1132" i="9"/>
  <c r="N1132" i="9"/>
  <c r="N548" i="9"/>
  <c r="R548" i="9"/>
  <c r="N102" i="9"/>
  <c r="R102" i="9"/>
  <c r="R23" i="9"/>
  <c r="N23" i="9"/>
  <c r="N207" i="9"/>
  <c r="R207" i="9"/>
  <c r="R805" i="9"/>
  <c r="N805" i="9"/>
  <c r="R215" i="9"/>
  <c r="N215" i="9"/>
  <c r="N802" i="9"/>
  <c r="R802" i="9"/>
  <c r="N1120" i="9"/>
  <c r="R1120" i="9"/>
  <c r="N837" i="9"/>
  <c r="R837" i="9"/>
  <c r="R657" i="9"/>
  <c r="N657" i="9"/>
  <c r="N1035" i="9"/>
  <c r="R1035" i="9"/>
  <c r="R745" i="9"/>
  <c r="N745" i="9"/>
  <c r="N666" i="9"/>
  <c r="R666" i="9"/>
  <c r="N22" i="9"/>
  <c r="R22" i="9"/>
  <c r="R1027" i="9"/>
  <c r="N1027" i="9"/>
  <c r="N542" i="9"/>
  <c r="R542" i="9"/>
  <c r="N790" i="9"/>
  <c r="R790" i="9"/>
  <c r="R673" i="9"/>
  <c r="N673" i="9"/>
  <c r="N271" i="9"/>
  <c r="R271" i="9"/>
  <c r="R760" i="9"/>
  <c r="N760" i="9"/>
  <c r="R419" i="9"/>
  <c r="N419" i="9"/>
  <c r="R1160" i="9"/>
  <c r="N1160" i="9"/>
  <c r="N640" i="9"/>
  <c r="R640" i="9"/>
  <c r="N537" i="9"/>
  <c r="R537" i="9"/>
  <c r="L147" i="2"/>
  <c r="P147" i="2"/>
  <c r="L146" i="2"/>
  <c r="P70" i="2"/>
  <c r="L70" i="2"/>
  <c r="L133" i="2"/>
  <c r="P133" i="2"/>
  <c r="L205" i="2"/>
  <c r="P205" i="2"/>
  <c r="P57" i="2"/>
  <c r="P326" i="2"/>
  <c r="L326" i="2"/>
  <c r="P185" i="2"/>
  <c r="L185" i="2"/>
  <c r="L162" i="2"/>
  <c r="L202" i="2"/>
  <c r="P202" i="2"/>
  <c r="N116" i="9"/>
  <c r="R116" i="9"/>
  <c r="R305" i="9"/>
  <c r="N305" i="9"/>
  <c r="R225" i="9"/>
  <c r="N225" i="9"/>
  <c r="R202" i="9"/>
  <c r="N202" i="9"/>
  <c r="N700" i="9"/>
  <c r="R700" i="9"/>
  <c r="N873" i="9"/>
  <c r="R873" i="9"/>
  <c r="N138" i="9"/>
  <c r="R138" i="9"/>
  <c r="N395" i="9"/>
  <c r="R395" i="9"/>
  <c r="N481" i="9"/>
  <c r="R481" i="9"/>
  <c r="N590" i="9"/>
  <c r="R590" i="9"/>
  <c r="N868" i="9"/>
  <c r="R868" i="9"/>
  <c r="N715" i="9"/>
  <c r="R715" i="9"/>
  <c r="N1123" i="9"/>
  <c r="R1123" i="9"/>
  <c r="N859" i="9"/>
  <c r="R859" i="9"/>
  <c r="N391" i="9"/>
  <c r="R391" i="9"/>
  <c r="R1151" i="9"/>
  <c r="N1151" i="9"/>
  <c r="N231" i="9"/>
  <c r="R231" i="9"/>
  <c r="N463" i="9"/>
  <c r="R463" i="9"/>
  <c r="R1130" i="9"/>
  <c r="N1130" i="9"/>
  <c r="N602" i="9"/>
  <c r="R602" i="9"/>
  <c r="N69" i="9"/>
  <c r="R69" i="9"/>
  <c r="R988" i="9"/>
  <c r="N988" i="9"/>
  <c r="N803" i="9"/>
  <c r="R803" i="9"/>
  <c r="R1109" i="9"/>
  <c r="N1109" i="9"/>
  <c r="N148" i="9"/>
  <c r="R148" i="9"/>
  <c r="N688" i="9"/>
  <c r="R688" i="9"/>
  <c r="R789" i="9"/>
  <c r="N789" i="9"/>
  <c r="R884" i="9"/>
  <c r="N884" i="9"/>
  <c r="R648" i="9"/>
  <c r="N648" i="9"/>
  <c r="R650" i="9"/>
  <c r="N650" i="9"/>
  <c r="N815" i="9"/>
  <c r="R815" i="9"/>
  <c r="R181" i="9"/>
  <c r="N181" i="9"/>
  <c r="N1189" i="9"/>
  <c r="R1189" i="9"/>
  <c r="R313" i="9"/>
  <c r="N313" i="9"/>
  <c r="R332" i="9"/>
  <c r="N332" i="9"/>
  <c r="N1205" i="9"/>
  <c r="R1205" i="9"/>
  <c r="R243" i="9"/>
  <c r="N243" i="9"/>
  <c r="R90" i="9"/>
  <c r="N90" i="9"/>
  <c r="N886" i="9"/>
  <c r="R886" i="9"/>
  <c r="R1112" i="9"/>
  <c r="N1112" i="9"/>
  <c r="R433" i="9"/>
  <c r="N433" i="9"/>
  <c r="R241" i="9"/>
  <c r="N241" i="9"/>
  <c r="R555" i="9"/>
  <c r="N555" i="9"/>
  <c r="N438" i="9"/>
  <c r="R438" i="9"/>
  <c r="R707" i="9"/>
  <c r="N707" i="9"/>
  <c r="R34" i="9"/>
  <c r="N34" i="9"/>
  <c r="N704" i="9"/>
  <c r="R704" i="9"/>
  <c r="R334" i="9"/>
  <c r="N334" i="9"/>
  <c r="R418" i="9"/>
  <c r="N418" i="9"/>
  <c r="R531" i="9"/>
  <c r="N531" i="9"/>
  <c r="N904" i="9"/>
  <c r="R904" i="9"/>
  <c r="N752" i="9"/>
  <c r="R752" i="9"/>
  <c r="R37" i="9"/>
  <c r="N37" i="9"/>
  <c r="N530" i="9"/>
  <c r="R530" i="9"/>
  <c r="R1070" i="9"/>
  <c r="N1070" i="9"/>
  <c r="R480" i="9"/>
  <c r="N480" i="9"/>
  <c r="N316" i="9"/>
  <c r="R316" i="9"/>
  <c r="N854" i="9"/>
  <c r="R854" i="9"/>
  <c r="N1018" i="9"/>
  <c r="R1018" i="9"/>
  <c r="N1199" i="9"/>
  <c r="R1199" i="9"/>
  <c r="N494" i="9"/>
  <c r="R494" i="9"/>
  <c r="R213" i="9"/>
  <c r="N213" i="9"/>
  <c r="R1033" i="9"/>
  <c r="N1033" i="9"/>
  <c r="N765" i="9"/>
  <c r="R765" i="9"/>
  <c r="N412" i="9"/>
  <c r="R412" i="9"/>
  <c r="N566" i="9"/>
  <c r="R566" i="9"/>
  <c r="N439" i="9"/>
  <c r="R439" i="9"/>
  <c r="N62" i="9"/>
  <c r="R62" i="9"/>
  <c r="R749" i="9"/>
  <c r="N749" i="9"/>
  <c r="R605" i="9"/>
  <c r="N605" i="9"/>
  <c r="N132" i="9"/>
  <c r="R132" i="9"/>
  <c r="R820" i="9"/>
  <c r="N820" i="9"/>
  <c r="R674" i="9"/>
  <c r="N674" i="9"/>
  <c r="R196" i="9"/>
  <c r="N196" i="9"/>
  <c r="N269" i="9"/>
  <c r="R269" i="9"/>
  <c r="R136" i="9"/>
  <c r="N136" i="9"/>
  <c r="R628" i="9"/>
  <c r="N628" i="9"/>
  <c r="R675" i="9"/>
  <c r="N675" i="9"/>
  <c r="N345" i="9"/>
  <c r="R345" i="9"/>
  <c r="R47" i="9"/>
  <c r="N47" i="9"/>
  <c r="N892" i="9"/>
  <c r="R892" i="9"/>
  <c r="R473" i="9"/>
  <c r="N473" i="9"/>
  <c r="N48" i="9"/>
  <c r="R48" i="9"/>
  <c r="R1051" i="9"/>
  <c r="N1051" i="9"/>
  <c r="R1083" i="9"/>
  <c r="N1083" i="9"/>
  <c r="N833" i="9"/>
  <c r="R833" i="9"/>
  <c r="N896" i="9"/>
  <c r="R896" i="9"/>
  <c r="N359" i="9"/>
  <c r="R359" i="9"/>
  <c r="N464" i="9"/>
  <c r="R464" i="9"/>
  <c r="N739" i="9"/>
  <c r="R739" i="9"/>
  <c r="R307" i="9"/>
  <c r="N307" i="9"/>
  <c r="N184" i="9"/>
  <c r="R184" i="9"/>
  <c r="N936" i="9"/>
  <c r="R936" i="9"/>
  <c r="R153" i="9"/>
  <c r="N153" i="9"/>
  <c r="N607" i="9"/>
  <c r="R607" i="9"/>
  <c r="R577" i="9"/>
  <c r="N577" i="9"/>
  <c r="N45" i="9"/>
  <c r="R45" i="9"/>
  <c r="N603" i="9"/>
  <c r="R603" i="9"/>
  <c r="N659" i="9"/>
  <c r="R659" i="9"/>
  <c r="R796" i="9"/>
  <c r="N796" i="9"/>
  <c r="N1172" i="9"/>
  <c r="R1172" i="9"/>
  <c r="R39" i="9"/>
  <c r="N39" i="9"/>
  <c r="R1121" i="9"/>
  <c r="N1121" i="9"/>
  <c r="R65" i="9"/>
  <c r="N65" i="9"/>
  <c r="N609" i="9"/>
  <c r="R609" i="9"/>
  <c r="R348" i="9"/>
  <c r="N348" i="9"/>
  <c r="R1106" i="9"/>
  <c r="N1106" i="9"/>
  <c r="N156" i="9"/>
  <c r="R156" i="9"/>
  <c r="N297" i="9"/>
  <c r="R297" i="9"/>
  <c r="R1197" i="9"/>
  <c r="N1197" i="9"/>
  <c r="N420" i="9"/>
  <c r="R420" i="9"/>
  <c r="N98" i="9"/>
  <c r="R98" i="9"/>
  <c r="N36" i="9"/>
  <c r="R36" i="9"/>
  <c r="N222" i="9"/>
  <c r="R222" i="9"/>
  <c r="R581" i="9"/>
  <c r="N581" i="9"/>
  <c r="R103" i="9"/>
  <c r="N103" i="9"/>
  <c r="N360" i="9"/>
  <c r="R360" i="9"/>
  <c r="N1139" i="9"/>
  <c r="R1139" i="9"/>
  <c r="N60" i="9"/>
  <c r="R60" i="9"/>
  <c r="R29" i="9"/>
  <c r="N29" i="9"/>
  <c r="N221" i="9"/>
  <c r="R221" i="9"/>
  <c r="R986" i="9"/>
  <c r="N986" i="9"/>
  <c r="N253" i="9"/>
  <c r="R253" i="9"/>
  <c r="R84" i="9"/>
  <c r="N84" i="9"/>
  <c r="N400" i="9"/>
  <c r="R400" i="9"/>
  <c r="N1028" i="9"/>
  <c r="R1028" i="9"/>
  <c r="R432" i="9"/>
  <c r="N432" i="9"/>
  <c r="N985" i="9"/>
  <c r="R985" i="9"/>
  <c r="R501" i="9"/>
  <c r="N501" i="9"/>
  <c r="R961" i="9"/>
  <c r="N961" i="9"/>
  <c r="R734" i="9"/>
  <c r="N734" i="9"/>
  <c r="N622" i="9"/>
  <c r="R622" i="9"/>
  <c r="R468" i="9"/>
  <c r="N468" i="9"/>
  <c r="N470" i="9"/>
  <c r="R470" i="9"/>
  <c r="R1063" i="9"/>
  <c r="N1063" i="9"/>
  <c r="R695" i="9"/>
  <c r="N695" i="9"/>
  <c r="R1127" i="9"/>
  <c r="N1127" i="9"/>
  <c r="R1044" i="9"/>
  <c r="N1044" i="9"/>
  <c r="N855" i="9"/>
  <c r="R855" i="9"/>
  <c r="N1001" i="9"/>
  <c r="R1001" i="9"/>
  <c r="N346" i="9"/>
  <c r="R346" i="9"/>
  <c r="N362" i="9"/>
  <c r="R362" i="9"/>
  <c r="R285" i="9"/>
  <c r="N285" i="9"/>
  <c r="N965" i="9"/>
  <c r="R965" i="9"/>
  <c r="R178" i="9"/>
  <c r="N178" i="9"/>
  <c r="N18" i="9"/>
  <c r="L310" i="2" l="1"/>
  <c r="P34" i="2"/>
  <c r="P327" i="2"/>
  <c r="L274" i="2"/>
  <c r="L218" i="2"/>
  <c r="L106" i="2"/>
  <c r="L113" i="2"/>
  <c r="L148" i="2"/>
  <c r="L175" i="2"/>
  <c r="P132" i="2"/>
  <c r="P25" i="2"/>
  <c r="P333" i="2"/>
  <c r="P302" i="2"/>
  <c r="L335" i="2"/>
  <c r="P336" i="2"/>
  <c r="P109" i="2"/>
  <c r="P309" i="2"/>
  <c r="P69" i="2"/>
  <c r="P265" i="2"/>
  <c r="L42" i="2"/>
  <c r="L67" i="2"/>
  <c r="P314" i="2"/>
  <c r="P283" i="2"/>
  <c r="L280" i="2"/>
  <c r="L192" i="2"/>
  <c r="L332" i="2"/>
  <c r="L125" i="2"/>
  <c r="L152" i="2"/>
  <c r="P49" i="2"/>
  <c r="L278" i="2"/>
  <c r="P250" i="2"/>
  <c r="L44" i="2"/>
  <c r="L142" i="2"/>
  <c r="L272" i="2"/>
  <c r="P312" i="2"/>
  <c r="P231" i="2"/>
  <c r="L173" i="2"/>
  <c r="L251" i="2"/>
  <c r="P169" i="2"/>
  <c r="P237" i="2"/>
  <c r="P139" i="2"/>
  <c r="L233" i="2"/>
  <c r="P30" i="2"/>
  <c r="P338" i="2"/>
  <c r="L47" i="2"/>
  <c r="P105" i="2"/>
  <c r="P320" i="2"/>
  <c r="P324" i="2"/>
  <c r="P38" i="2"/>
  <c r="P78" i="2"/>
  <c r="L150" i="2"/>
  <c r="P307" i="2"/>
  <c r="L329" i="2"/>
  <c r="L269" i="2"/>
  <c r="L212" i="2"/>
  <c r="P135" i="2"/>
  <c r="P197" i="2"/>
  <c r="L77" i="2"/>
  <c r="L322" i="2"/>
  <c r="P63" i="2"/>
  <c r="L75" i="2"/>
  <c r="P295" i="2"/>
  <c r="P97" i="2"/>
  <c r="P80" i="2"/>
  <c r="P244" i="2"/>
  <c r="P52" i="2"/>
  <c r="L85" i="2"/>
  <c r="P32" i="2"/>
  <c r="P102" i="2"/>
  <c r="P124" i="2"/>
  <c r="L188" i="2"/>
  <c r="P171" i="2"/>
  <c r="L277" i="2"/>
  <c r="P242" i="2"/>
  <c r="L232" i="2"/>
  <c r="P90" i="2"/>
  <c r="P301" i="2"/>
  <c r="P116" i="2"/>
  <c r="P266" i="2"/>
  <c r="P199" i="2"/>
  <c r="L115" i="2"/>
  <c r="L172" i="2"/>
  <c r="L86" i="2"/>
  <c r="L117" i="2"/>
  <c r="L191" i="2"/>
  <c r="P101" i="2"/>
  <c r="P321" i="2"/>
  <c r="P223" i="2"/>
  <c r="L123" i="2"/>
  <c r="P183" i="2"/>
  <c r="L292" i="2"/>
  <c r="P246" i="2"/>
  <c r="L26" i="2"/>
  <c r="P95" i="2"/>
  <c r="L48" i="2"/>
  <c r="P158" i="2"/>
  <c r="L53" i="2"/>
  <c r="P258" i="2"/>
  <c r="L234" i="2"/>
  <c r="P31" i="2"/>
  <c r="L260" i="2"/>
  <c r="L247" i="2"/>
  <c r="P229" i="2"/>
  <c r="L311" i="2"/>
  <c r="L181" i="2"/>
  <c r="P195" i="2"/>
  <c r="L187" i="2"/>
  <c r="P279" i="2"/>
  <c r="L178" i="2"/>
  <c r="P110" i="2"/>
  <c r="P200" i="2"/>
  <c r="L206" i="2"/>
  <c r="L64" i="2"/>
  <c r="P337" i="2"/>
  <c r="L103" i="2"/>
  <c r="P137" i="2"/>
  <c r="P98" i="2"/>
  <c r="P54" i="2"/>
  <c r="P328" i="2"/>
  <c r="L224" i="2"/>
  <c r="L217" i="2"/>
  <c r="L134" i="2"/>
  <c r="P236" i="2"/>
  <c r="L319" i="2"/>
  <c r="P257" i="2"/>
  <c r="P138" i="2"/>
  <c r="L240" i="2"/>
  <c r="L114" i="2"/>
  <c r="P262" i="2"/>
  <c r="P160" i="2"/>
  <c r="L245" i="2"/>
  <c r="L27" i="2"/>
  <c r="L39" i="2"/>
  <c r="L65" i="2"/>
  <c r="L177" i="2"/>
  <c r="P41" i="2"/>
  <c r="L118" i="2"/>
  <c r="P104" i="2"/>
  <c r="L249" i="2"/>
  <c r="P23" i="2"/>
  <c r="L316" i="2"/>
  <c r="L100" i="2"/>
  <c r="L164" i="2"/>
  <c r="P122" i="2"/>
  <c r="L204" i="2"/>
  <c r="L83" i="2"/>
  <c r="P170" i="2"/>
  <c r="L255" i="2"/>
  <c r="L141" i="2"/>
  <c r="L221" i="2"/>
  <c r="L230" i="2"/>
  <c r="L296" i="2"/>
  <c r="L140" i="2"/>
  <c r="L58" i="2"/>
  <c r="P174" i="2"/>
  <c r="L157" i="2"/>
  <c r="P151" i="2"/>
  <c r="P126" i="2"/>
  <c r="P238" i="2"/>
  <c r="P201" i="2"/>
  <c r="L299" i="2"/>
  <c r="L196" i="2"/>
  <c r="P254" i="2"/>
  <c r="L29" i="2"/>
  <c r="L285" i="2"/>
  <c r="P219" i="2"/>
  <c r="L264" i="2"/>
  <c r="L96" i="2"/>
  <c r="P259" i="2"/>
  <c r="P28" i="2"/>
  <c r="L194" i="2"/>
  <c r="P145" i="2"/>
  <c r="P88" i="2"/>
  <c r="L334" i="2"/>
  <c r="P130" i="2"/>
  <c r="L87" i="2"/>
  <c r="P144" i="2"/>
  <c r="P119" i="2"/>
  <c r="L186" i="2"/>
  <c r="L291" i="2"/>
  <c r="P59" i="2"/>
  <c r="L203" i="2"/>
  <c r="L93" i="2"/>
  <c r="P127" i="2"/>
  <c r="P228" i="2"/>
  <c r="P179" i="2"/>
  <c r="P297" i="2"/>
  <c r="P149" i="2"/>
  <c r="P270" i="2"/>
  <c r="L73" i="2"/>
  <c r="L71" i="2"/>
  <c r="P55" i="2"/>
  <c r="L36" i="2"/>
  <c r="L120" i="2"/>
  <c r="P305" i="2"/>
  <c r="P111" i="2"/>
  <c r="P89" i="2"/>
  <c r="P315" i="2"/>
  <c r="P128" i="2"/>
  <c r="P154" i="2"/>
  <c r="P313" i="2"/>
  <c r="P81" i="2"/>
  <c r="L331" i="2"/>
  <c r="P166" i="2"/>
  <c r="L66" i="2"/>
  <c r="L79" i="2"/>
  <c r="L182" i="2"/>
  <c r="P61" i="2"/>
  <c r="P271" i="2"/>
  <c r="P256" i="2"/>
  <c r="P153" i="2"/>
  <c r="L193" i="2"/>
  <c r="P184" i="2"/>
  <c r="L294" i="2"/>
  <c r="P276" i="2"/>
  <c r="P167" i="2"/>
  <c r="P207" i="2"/>
  <c r="L50" i="2"/>
  <c r="L226" i="2"/>
  <c r="P298" i="2"/>
  <c r="L189" i="2"/>
  <c r="P136" i="2"/>
  <c r="P121" i="2"/>
  <c r="L131" i="2"/>
  <c r="P288" i="2"/>
  <c r="L227" i="2"/>
  <c r="L163" i="2"/>
  <c r="L281" i="2"/>
  <c r="P306" i="2"/>
  <c r="L76" i="2"/>
  <c r="P243" i="2"/>
  <c r="L290" i="2"/>
  <c r="L339" i="2"/>
  <c r="L215" i="2"/>
  <c r="L268" i="2"/>
  <c r="P261" i="2"/>
  <c r="P46" i="2"/>
  <c r="P84" i="2"/>
  <c r="P43" i="2"/>
  <c r="P225" i="2"/>
  <c r="P252" i="2"/>
  <c r="P82" i="2"/>
  <c r="P213" i="2"/>
  <c r="L56" i="2"/>
  <c r="L161" i="2"/>
  <c r="AC59" i="8"/>
  <c r="AA59" i="8"/>
  <c r="AB59" i="8"/>
  <c r="E7" i="9"/>
  <c r="L18" i="2"/>
  <c r="E7" i="2" l="1"/>
  <c r="F4" i="2" s="1"/>
  <c r="H4" i="2" s="1"/>
  <c r="F4" i="9"/>
  <c r="H4" i="9" s="1"/>
  <c r="F6" i="9"/>
  <c r="H6" i="9" s="1"/>
  <c r="F9" i="9" s="1"/>
  <c r="F10" i="9" s="1"/>
  <c r="F5" i="9"/>
  <c r="H5" i="9" s="1"/>
  <c r="F8" i="9"/>
  <c r="F8" i="2"/>
  <c r="F6" i="2" l="1"/>
  <c r="H6" i="2" s="1"/>
  <c r="F9" i="2" s="1"/>
  <c r="F5" i="2"/>
  <c r="H5" i="2" s="1"/>
  <c r="G9" i="9"/>
  <c r="G9" i="2"/>
</calcChain>
</file>

<file path=xl/sharedStrings.xml><?xml version="1.0" encoding="utf-8"?>
<sst xmlns="http://schemas.openxmlformats.org/spreadsheetml/2006/main" count="2527" uniqueCount="594">
  <si>
    <t>JAVSO..44…69</t>
  </si>
  <si>
    <t>JAVSO..45..121</t>
  </si>
  <si>
    <t>JAVSO..44..164</t>
  </si>
  <si>
    <t>VSB-059</t>
  </si>
  <si>
    <r>
      <t>w*X</t>
    </r>
    <r>
      <rPr>
        <b/>
        <vertAlign val="superscript"/>
        <sz val="10"/>
        <rFont val="Arial"/>
        <family val="2"/>
      </rPr>
      <t>2</t>
    </r>
  </si>
  <si>
    <r>
      <t>w*X</t>
    </r>
    <r>
      <rPr>
        <b/>
        <vertAlign val="superscript"/>
        <sz val="10"/>
        <rFont val="Arial"/>
        <family val="2"/>
      </rPr>
      <t>3</t>
    </r>
  </si>
  <si>
    <r>
      <t>w*X</t>
    </r>
    <r>
      <rPr>
        <b/>
        <vertAlign val="superscript"/>
        <sz val="10"/>
        <rFont val="Arial"/>
        <family val="2"/>
      </rPr>
      <t>4</t>
    </r>
  </si>
  <si>
    <r>
      <t>w*YX</t>
    </r>
    <r>
      <rPr>
        <b/>
        <vertAlign val="superscript"/>
        <sz val="10"/>
        <rFont val="Arial"/>
        <family val="2"/>
      </rPr>
      <t>2</t>
    </r>
  </si>
  <si>
    <t>dP/dt =</t>
  </si>
  <si>
    <t>dP/dt</t>
  </si>
  <si>
    <t>w</t>
  </si>
  <si>
    <t>w*X</t>
  </si>
  <si>
    <t>w*Y</t>
  </si>
  <si>
    <t>w*YX</t>
  </si>
  <si>
    <t>ZA</t>
  </si>
  <si>
    <t>ZB</t>
  </si>
  <si>
    <t>ZC</t>
  </si>
  <si>
    <t>ZD</t>
  </si>
  <si>
    <t>ZE</t>
  </si>
  <si>
    <t>ZF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</si>
  <si>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</si>
  <si>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</si>
  <si>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</si>
  <si>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</si>
  <si>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</si>
  <si>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</si>
  <si>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</si>
  <si>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</si>
  <si>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</si>
  <si>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</si>
  <si>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</si>
  <si>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</si>
  <si>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</si>
  <si>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</si>
  <si>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</si>
  <si>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</si>
  <si>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</si>
  <si>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</si>
  <si>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</si>
  <si>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</si>
  <si>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</si>
  <si>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</si>
  <si>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</si>
  <si>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</si>
  <si>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</si>
  <si>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</si>
  <si>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Misc</t>
  </si>
  <si>
    <t>Locher K</t>
  </si>
  <si>
    <t>BBSAG Bull.66</t>
  </si>
  <si>
    <t>B</t>
  </si>
  <si>
    <t>BBSAG Bull.57</t>
  </si>
  <si>
    <t>BBSAG Bull.58</t>
  </si>
  <si>
    <t>BBSAG Bull.59</t>
  </si>
  <si>
    <t>BBSAG Bull.60</t>
  </si>
  <si>
    <t>Mavrofridis G</t>
  </si>
  <si>
    <t>BBSAG Bull.71</t>
  </si>
  <si>
    <t>BBSAG Bull.72</t>
  </si>
  <si>
    <t>BBSAG Bull.75</t>
  </si>
  <si>
    <t>BBSAG Bull.76</t>
  </si>
  <si>
    <t>BBSAG Bull.80</t>
  </si>
  <si>
    <t>BBSAG Bull.83</t>
  </si>
  <si>
    <t>BBSAG Bull.90</t>
  </si>
  <si>
    <t>BBSAG Bull.94</t>
  </si>
  <si>
    <t>BBSAG Bull.95</t>
  </si>
  <si>
    <t>Diethelm R</t>
  </si>
  <si>
    <t>BBSAG Bull.115</t>
  </si>
  <si>
    <t>BBSAG Bull.118</t>
  </si>
  <si>
    <t>II</t>
  </si>
  <si>
    <t>BBSAG</t>
  </si>
  <si>
    <t>bad?</t>
  </si>
  <si>
    <t>I</t>
  </si>
  <si>
    <t>IBVS 3790</t>
  </si>
  <si>
    <t>IBVS</t>
  </si>
  <si>
    <t>Krajci</t>
  </si>
  <si>
    <t>Nelson</t>
  </si>
  <si>
    <t>IBVS 5603</t>
  </si>
  <si>
    <t>IBVS 5592</t>
  </si>
  <si>
    <t>R.Diethelm BBS 124</t>
  </si>
  <si>
    <t>R.Diethelm BBS 129</t>
  </si>
  <si>
    <t>EW</t>
  </si>
  <si>
    <t># of data points:</t>
  </si>
  <si>
    <t xml:space="preserve">BM UMa / GSC 03444-00164 </t>
  </si>
  <si>
    <t>IBVS 5672</t>
  </si>
  <si>
    <t>IBVS 5657</t>
  </si>
  <si>
    <t>IBVS 5438</t>
  </si>
  <si>
    <t>Or &gt;&gt;&gt;&gt;&gt;&gt;</t>
  </si>
  <si>
    <t>Quad</t>
  </si>
  <si>
    <t>IBVS 5676</t>
  </si>
  <si>
    <t>IBVS 5795</t>
  </si>
  <si>
    <t>IBVS 5814</t>
  </si>
  <si>
    <t>Start of linear fit (row #)</t>
  </si>
  <si>
    <t>IBVS 5820</t>
  </si>
  <si>
    <t>IBVS 5875</t>
  </si>
  <si>
    <t>IBVS 5894</t>
  </si>
  <si>
    <t>OEJV 0074</t>
  </si>
  <si>
    <t>OEJV</t>
  </si>
  <si>
    <t>Quad Fit</t>
  </si>
  <si>
    <r>
      <t>Y = A + B.X + C.X</t>
    </r>
    <r>
      <rPr>
        <b/>
        <vertAlign val="superscript"/>
        <sz val="10"/>
        <rFont val="Arial"/>
        <family val="2"/>
      </rPr>
      <t>2</t>
    </r>
  </si>
  <si>
    <t>ZA =</t>
  </si>
  <si>
    <t>X2.X4-X3.X3</t>
  </si>
  <si>
    <t>A</t>
  </si>
  <si>
    <t xml:space="preserve">ZB = </t>
  </si>
  <si>
    <t>X1.X4-X2.X3</t>
  </si>
  <si>
    <t>File:</t>
  </si>
  <si>
    <t>Quad_Fit.xls</t>
  </si>
  <si>
    <t>Quantity</t>
  </si>
  <si>
    <t>Error</t>
  </si>
  <si>
    <t>Power</t>
  </si>
  <si>
    <t>%</t>
  </si>
  <si>
    <t xml:space="preserve">ZC = </t>
  </si>
  <si>
    <t>X1.X3-X2.X2</t>
  </si>
  <si>
    <t>C</t>
  </si>
  <si>
    <t>By:</t>
  </si>
  <si>
    <t>Bob Nelson</t>
  </si>
  <si>
    <t xml:space="preserve">A = </t>
  </si>
  <si>
    <t xml:space="preserve">ZD = </t>
  </si>
  <si>
    <t>N.X4-X2.X2</t>
  </si>
  <si>
    <t>D</t>
  </si>
  <si>
    <t>Date:</t>
  </si>
  <si>
    <t xml:space="preserve">B = </t>
  </si>
  <si>
    <t xml:space="preserve">ZE = </t>
  </si>
  <si>
    <t>N.X3-X1.X2</t>
  </si>
  <si>
    <t>E</t>
  </si>
  <si>
    <t xml:space="preserve">C = </t>
  </si>
  <si>
    <t xml:space="preserve">ZF = </t>
  </si>
  <si>
    <t>N.X2-X1.X1</t>
  </si>
  <si>
    <t>F</t>
  </si>
  <si>
    <t xml:space="preserve">δy = </t>
  </si>
  <si>
    <t>MM =</t>
  </si>
  <si>
    <t>many terms</t>
  </si>
  <si>
    <t>G</t>
  </si>
  <si>
    <t xml:space="preserve">Correlation = </t>
  </si>
  <si>
    <t>H</t>
  </si>
  <si>
    <t>J</t>
  </si>
  <si>
    <t>K</t>
  </si>
  <si>
    <t>Start Row</t>
  </si>
  <si>
    <t>L</t>
  </si>
  <si>
    <t>End Row</t>
  </si>
  <si>
    <t>M</t>
  </si>
  <si>
    <t>N</t>
  </si>
  <si>
    <t>O</t>
  </si>
  <si>
    <t>P</t>
  </si>
  <si>
    <t>SCALE FACTORS</t>
  </si>
  <si>
    <t xml:space="preserve">N = </t>
  </si>
  <si>
    <t>Q</t>
  </si>
  <si>
    <t>Sum &gt;&gt;&gt;</t>
  </si>
  <si>
    <t>R</t>
  </si>
  <si>
    <t>DUMP DATA HERE</t>
  </si>
  <si>
    <t>X1</t>
  </si>
  <si>
    <t>Y1</t>
  </si>
  <si>
    <t>X2</t>
  </si>
  <si>
    <t>X3</t>
  </si>
  <si>
    <t>X4</t>
  </si>
  <si>
    <t>W1</t>
  </si>
  <si>
    <t>W2</t>
  </si>
  <si>
    <t>S</t>
  </si>
  <si>
    <t>X</t>
  </si>
  <si>
    <t>Y</t>
  </si>
  <si>
    <r>
      <t>X</t>
    </r>
    <r>
      <rPr>
        <b/>
        <vertAlign val="superscript"/>
        <sz val="10"/>
        <rFont val="Arial"/>
        <family val="2"/>
      </rPr>
      <t>2</t>
    </r>
  </si>
  <si>
    <r>
      <t>X</t>
    </r>
    <r>
      <rPr>
        <b/>
        <vertAlign val="superscript"/>
        <sz val="10"/>
        <rFont val="Arial"/>
        <family val="2"/>
      </rPr>
      <t>3</t>
    </r>
  </si>
  <si>
    <r>
      <t>X</t>
    </r>
    <r>
      <rPr>
        <b/>
        <vertAlign val="superscript"/>
        <sz val="10"/>
        <rFont val="Arial"/>
        <family val="2"/>
      </rPr>
      <t>4</t>
    </r>
  </si>
  <si>
    <t>YX</t>
  </si>
  <si>
    <r>
      <t>YX</t>
    </r>
    <r>
      <rPr>
        <b/>
        <vertAlign val="superscript"/>
        <sz val="10"/>
        <rFont val="Arial"/>
        <family val="2"/>
      </rPr>
      <t>2</t>
    </r>
  </si>
  <si>
    <t>Q.Fit</t>
  </si>
  <si>
    <r>
      <t>err</t>
    </r>
    <r>
      <rPr>
        <b/>
        <vertAlign val="superscript"/>
        <sz val="10"/>
        <rFont val="Arial"/>
        <family val="2"/>
      </rPr>
      <t>2</t>
    </r>
  </si>
  <si>
    <t>for δA</t>
  </si>
  <si>
    <t>for δB</t>
  </si>
  <si>
    <t>for δC</t>
  </si>
  <si>
    <t>Dev'n</t>
  </si>
  <si>
    <t>T</t>
  </si>
  <si>
    <t>U</t>
  </si>
  <si>
    <t>V</t>
  </si>
  <si>
    <t>W</t>
  </si>
  <si>
    <t>Z</t>
  </si>
  <si>
    <t>IBVS 5945</t>
  </si>
  <si>
    <t>Q.fit</t>
  </si>
  <si>
    <t>IBVS 5959</t>
  </si>
  <si>
    <t>IBVS 5992</t>
  </si>
  <si>
    <t>JAVSO..38...85</t>
  </si>
  <si>
    <t>Yang 2009</t>
  </si>
  <si>
    <t>Yang 2009PASJ...61...13</t>
  </si>
  <si>
    <t>pg</t>
  </si>
  <si>
    <t>Busch et al 1966</t>
  </si>
  <si>
    <t>PE</t>
  </si>
  <si>
    <t>vis</t>
  </si>
  <si>
    <t>Locher 1983</t>
  </si>
  <si>
    <t>Nagai 2004</t>
  </si>
  <si>
    <t>BAD</t>
  </si>
  <si>
    <t>IBVS 6029</t>
  </si>
  <si>
    <t>IBVS 6063</t>
  </si>
  <si>
    <t>s</t>
  </si>
  <si>
    <t> 17.10.1977 00:30 </t>
  </si>
  <si>
    <t> -0.009 </t>
  </si>
  <si>
    <t> K.Locher </t>
  </si>
  <si>
    <t> BBS 66 </t>
  </si>
  <si>
    <t> 08.10.1981 03:28 </t>
  </si>
  <si>
    <t> -0.001 </t>
  </si>
  <si>
    <t> BBS 57 </t>
  </si>
  <si>
    <t> 02.11.1981 02:58 </t>
  </si>
  <si>
    <t> 0.026 </t>
  </si>
  <si>
    <t> 18.01.1982 03:01 </t>
  </si>
  <si>
    <t> 0.001 </t>
  </si>
  <si>
    <t> BBS 58 </t>
  </si>
  <si>
    <t> 25.03.1982 00:54 </t>
  </si>
  <si>
    <t> 0.007 </t>
  </si>
  <si>
    <t> BBS 59 </t>
  </si>
  <si>
    <t> 27.03.1982 21:07 </t>
  </si>
  <si>
    <t> 01.04.1982 21:25 </t>
  </si>
  <si>
    <t> -0.004 </t>
  </si>
  <si>
    <t> BBS 60 </t>
  </si>
  <si>
    <t> 15.04.1982 20:45 </t>
  </si>
  <si>
    <t> 0.000 </t>
  </si>
  <si>
    <t> 31.03.1984 01:50 </t>
  </si>
  <si>
    <t> 0.003 </t>
  </si>
  <si>
    <t> BBS 71 </t>
  </si>
  <si>
    <t> 22.04.1984 23:25 </t>
  </si>
  <si>
    <t> -0.016 </t>
  </si>
  <si>
    <t> 09.05.1984 22:40 </t>
  </si>
  <si>
    <t> 0.002 </t>
  </si>
  <si>
    <t> BBS 72 </t>
  </si>
  <si>
    <t> 05.12.1984 04:36 </t>
  </si>
  <si>
    <t> BBS 75 </t>
  </si>
  <si>
    <t> 17.04.1985 21:36 </t>
  </si>
  <si>
    <t> -0.002 </t>
  </si>
  <si>
    <t> BBS 76 </t>
  </si>
  <si>
    <t> 10.05.1986 21:14 </t>
  </si>
  <si>
    <t> BBS 80 </t>
  </si>
  <si>
    <t> 21.04.1987 20:12 </t>
  </si>
  <si>
    <t> 0.017 </t>
  </si>
  <si>
    <t> BBS 83 </t>
  </si>
  <si>
    <t> 29.12.1988 03:08 </t>
  </si>
  <si>
    <t> 0.008 </t>
  </si>
  <si>
    <t> BBS 90 </t>
  </si>
  <si>
    <t> 04.02.1990 21:10 </t>
  </si>
  <si>
    <t> BBS 94 </t>
  </si>
  <si>
    <t> 27.05.1990 21:44 </t>
  </si>
  <si>
    <t> 0.006 </t>
  </si>
  <si>
    <t> BBS 95 </t>
  </si>
  <si>
    <t> 10.04.1997 21:54 </t>
  </si>
  <si>
    <t> 0.0011 </t>
  </si>
  <si>
    <t>?</t>
  </si>
  <si>
    <t> R.Diethelm </t>
  </si>
  <si>
    <t> BBS 115 </t>
  </si>
  <si>
    <t> 19.05.1998 21:33 </t>
  </si>
  <si>
    <t> BBS 118 </t>
  </si>
  <si>
    <t> 17.01.2001 00:54 </t>
  </si>
  <si>
    <t> 0.0031 </t>
  </si>
  <si>
    <t> BBS 124 </t>
  </si>
  <si>
    <t> 26.02.2001 23:55 </t>
  </si>
  <si>
    <t> 0.0074 </t>
  </si>
  <si>
    <t> 16.03.2003 21:14 </t>
  </si>
  <si>
    <t> 0.005 </t>
  </si>
  <si>
    <t> BBS 129 </t>
  </si>
  <si>
    <t> 17.03.2003 00:32 </t>
  </si>
  <si>
    <t> 0.0063 </t>
  </si>
  <si>
    <t> 06.04.2003 14:58 </t>
  </si>
  <si>
    <t> -0.0045 </t>
  </si>
  <si>
    <t> Nakajima </t>
  </si>
  <si>
    <t>VSB 42 </t>
  </si>
  <si>
    <t> 06.04.2003 18:11 </t>
  </si>
  <si>
    <t> -0.0066 </t>
  </si>
  <si>
    <t> 09.06.2003 21:56 </t>
  </si>
  <si>
    <t> 0.0062 </t>
  </si>
  <si>
    <t> L.Kotková &amp; M.Wolf </t>
  </si>
  <si>
    <t>IBVS 5676 </t>
  </si>
  <si>
    <t> 10.06.2003 20:43 </t>
  </si>
  <si>
    <t> 0.0061 </t>
  </si>
  <si>
    <t> 12.03.2004 03:40 </t>
  </si>
  <si>
    <t> 0.0066 </t>
  </si>
  <si>
    <t> S.Dvorak </t>
  </si>
  <si>
    <t>IBVS 5603 </t>
  </si>
  <si>
    <t> 16.03.2004 21:34 </t>
  </si>
  <si>
    <t> 27.03.2004 21:12 </t>
  </si>
  <si>
    <t> 0.0068 </t>
  </si>
  <si>
    <t> T.Krajci </t>
  </si>
  <si>
    <t>IBVS 5592 </t>
  </si>
  <si>
    <t> 26.04.2004 23:46 </t>
  </si>
  <si>
    <t> 0.0080 </t>
  </si>
  <si>
    <t>-I</t>
  </si>
  <si>
    <t> F.Agerer </t>
  </si>
  <si>
    <t>BAVM 173 </t>
  </si>
  <si>
    <t> 17.02.2005 07:09 </t>
  </si>
  <si>
    <t> 0.0071 </t>
  </si>
  <si>
    <t> R. Nelson </t>
  </si>
  <si>
    <t>IBVS 5672 </t>
  </si>
  <si>
    <t> 21.03.2005 20:18 </t>
  </si>
  <si>
    <t> 0.0084 </t>
  </si>
  <si>
    <t> 21.03.2005 23:33 </t>
  </si>
  <si>
    <t> 0.0085 </t>
  </si>
  <si>
    <t> 22.03.2005 02:45 </t>
  </si>
  <si>
    <t> 09.01.2006 10:36 </t>
  </si>
  <si>
    <t> 0.0076 </t>
  </si>
  <si>
    <t>IBVS 5814 </t>
  </si>
  <si>
    <t> 28.01.2006 03:44 </t>
  </si>
  <si>
    <t> 0.00727 </t>
  </si>
  <si>
    <t> P.Svoboda </t>
  </si>
  <si>
    <t>OEJV 0074 </t>
  </si>
  <si>
    <t> 20.04.2007 22:36 </t>
  </si>
  <si>
    <t> 0.0079 </t>
  </si>
  <si>
    <t>o</t>
  </si>
  <si>
    <t> S.Dogru et al. </t>
  </si>
  <si>
    <t>IBVS 5795 </t>
  </si>
  <si>
    <t> 14.11.2007 13:28 </t>
  </si>
  <si>
    <t> 0.0081 </t>
  </si>
  <si>
    <t> R.Nelson </t>
  </si>
  <si>
    <t>IBVS 5820 </t>
  </si>
  <si>
    <t> 29.02.2008 16:40 </t>
  </si>
  <si>
    <t> 0.0092 </t>
  </si>
  <si>
    <t>Ic</t>
  </si>
  <si>
    <t> K.Nakajima </t>
  </si>
  <si>
    <t>VSB 48 </t>
  </si>
  <si>
    <t> 29.02.2008 19:54 </t>
  </si>
  <si>
    <t> 0.0088 </t>
  </si>
  <si>
    <t> 02.03.2008 07:42 </t>
  </si>
  <si>
    <t> 0.0087 </t>
  </si>
  <si>
    <t>IBVS 5875 </t>
  </si>
  <si>
    <t> 24.03.2008 13:30 </t>
  </si>
  <si>
    <t> 0.0098 </t>
  </si>
  <si>
    <t> 24.03.2008 16:45 </t>
  </si>
  <si>
    <t> 0.0097 </t>
  </si>
  <si>
    <t> 29.03.2008 10:39 </t>
  </si>
  <si>
    <t>Rc</t>
  </si>
  <si>
    <t> 06.04.2008 10:40 </t>
  </si>
  <si>
    <t> 0.0091 </t>
  </si>
  <si>
    <t> 06.04.2008 13:55 </t>
  </si>
  <si>
    <t> 08.04.2008 11:32 </t>
  </si>
  <si>
    <t> 0.0107 </t>
  </si>
  <si>
    <t> 08.04.2008 14:48 </t>
  </si>
  <si>
    <t> 0.0113 </t>
  </si>
  <si>
    <t> 14.01.2009 07:52 </t>
  </si>
  <si>
    <t> 0.009 </t>
  </si>
  <si>
    <t>IBVS 5894 </t>
  </si>
  <si>
    <t> 25.02.2009 02:18 </t>
  </si>
  <si>
    <t>ns</t>
  </si>
  <si>
    <t> L.Corp </t>
  </si>
  <si>
    <t> JAAVSO 38;85 </t>
  </si>
  <si>
    <t> 13.04.2009 19:58 </t>
  </si>
  <si>
    <t> 0.0106 </t>
  </si>
  <si>
    <t>BAVM 215 </t>
  </si>
  <si>
    <t> 14.04.2009 02:28 </t>
  </si>
  <si>
    <t> 24.04.2009 19:25 </t>
  </si>
  <si>
    <t> 0.0032 </t>
  </si>
  <si>
    <t> Y.Ogmen </t>
  </si>
  <si>
    <t> 12.05.2009 20:20 </t>
  </si>
  <si>
    <t> 0.0048 </t>
  </si>
  <si>
    <t> 16.02.2010 04:58 </t>
  </si>
  <si>
    <t> 0.0075 </t>
  </si>
  <si>
    <t>IBVS 5945 </t>
  </si>
  <si>
    <t> 24.04.2010 21:05 </t>
  </si>
  <si>
    <t> 0.0095 </t>
  </si>
  <si>
    <t>BAVM 214 </t>
  </si>
  <si>
    <t> 25.04.2010 00:21 </t>
  </si>
  <si>
    <t> 0.0099 </t>
  </si>
  <si>
    <t> 13.05.2010 07:41 </t>
  </si>
  <si>
    <t> 22.01.2011 07:41 </t>
  </si>
  <si>
    <t> 0.0103 </t>
  </si>
  <si>
    <t>IBVS 5992 </t>
  </si>
  <si>
    <t> 22.01.2011 10:55 </t>
  </si>
  <si>
    <t> 0.0089 </t>
  </si>
  <si>
    <t> 14.04.2011 05:30 </t>
  </si>
  <si>
    <t> 0.0104 </t>
  </si>
  <si>
    <t> 06.02.2012 10:27 </t>
  </si>
  <si>
    <t>IBVS 6029 </t>
  </si>
  <si>
    <t> 16.04.2012 06:38 </t>
  </si>
  <si>
    <t> 0.0112 </t>
  </si>
  <si>
    <t> 22.04.2013 04:06 </t>
  </si>
  <si>
    <t> 0.0114 </t>
  </si>
  <si>
    <t>IBVS 6063 </t>
  </si>
  <si>
    <t> 22.04.2013 04:08 </t>
  </si>
  <si>
    <t> 0.0124 </t>
  </si>
  <si>
    <t> 22.04.2013 04:09 </t>
  </si>
  <si>
    <t> 0.0133 </t>
  </si>
  <si>
    <t>CCD</t>
  </si>
  <si>
    <t>Minima of BM UMa from the Lichtenknecker Database of the BAV</t>
  </si>
  <si>
    <t>http://www.bav-astro.de/LkDB/index.php</t>
  </si>
  <si>
    <t>s6</t>
  </si>
  <si>
    <t>s5</t>
  </si>
  <si>
    <t>Hoffmann</t>
  </si>
  <si>
    <t>I,1934,0,GCVS,BasisMinimum,</t>
  </si>
  <si>
    <t>Locher</t>
  </si>
  <si>
    <t>Kurt</t>
  </si>
  <si>
    <t>B,0066,B,0066,,</t>
  </si>
  <si>
    <t>I,1934,I,3790,,</t>
  </si>
  <si>
    <t>B,0057,B,0057,,</t>
  </si>
  <si>
    <t>B,0058,B,0058,,</t>
  </si>
  <si>
    <t>B,0059,B,0059,,</t>
  </si>
  <si>
    <t>B,0060,B,0060,,</t>
  </si>
  <si>
    <t>B,0071,B,0071,,</t>
  </si>
  <si>
    <t>B,0072,B,0072,,</t>
  </si>
  <si>
    <t>B,0075,B,0075,,</t>
  </si>
  <si>
    <t>B,0076,B,0076,,</t>
  </si>
  <si>
    <t>B,0080,B,0080,,</t>
  </si>
  <si>
    <t>B,0083,B,0083,,</t>
  </si>
  <si>
    <t>B,0090,B,0090,,</t>
  </si>
  <si>
    <t>B,0094,B,0094,,</t>
  </si>
  <si>
    <t>B,0095,B,0095,,</t>
  </si>
  <si>
    <t>pe</t>
  </si>
  <si>
    <t>Samec</t>
  </si>
  <si>
    <t>I,3790,I,3790,BM</t>
  </si>
  <si>
    <t>UMa,</t>
  </si>
  <si>
    <t>ccd</t>
  </si>
  <si>
    <t>Diethelm</t>
  </si>
  <si>
    <t>Roger</t>
  </si>
  <si>
    <t>B,0115,B,0115,,</t>
  </si>
  <si>
    <t>B,0118,B,0118,,</t>
  </si>
  <si>
    <t>Paschke</t>
  </si>
  <si>
    <t>Anton</t>
  </si>
  <si>
    <t>0,home,,,,Rotse</t>
  </si>
  <si>
    <t>B,0124,B,0124,,</t>
  </si>
  <si>
    <t>B,0129,I,5438,,</t>
  </si>
  <si>
    <t>Nakajima</t>
  </si>
  <si>
    <t>Kazuhir</t>
  </si>
  <si>
    <t>W,0945,J,0042,,</t>
  </si>
  <si>
    <t>Kotkova</t>
  </si>
  <si>
    <t>Lenka</t>
  </si>
  <si>
    <t>I,5676,,,,</t>
  </si>
  <si>
    <t>Dvorak</t>
  </si>
  <si>
    <t>I,5603,,,,</t>
  </si>
  <si>
    <t>I,5592,,,,</t>
  </si>
  <si>
    <t>Agerer</t>
  </si>
  <si>
    <t>Franz</t>
  </si>
  <si>
    <t>D,0173,I,5657,,</t>
  </si>
  <si>
    <t>Robert</t>
  </si>
  <si>
    <t>I,5672,,,,</t>
  </si>
  <si>
    <t>I,5814,,,,</t>
  </si>
  <si>
    <t>Dogru</t>
  </si>
  <si>
    <t>I,5795,,,,30cm+ST237</t>
  </si>
  <si>
    <t>I,5820,,,,ST-7</t>
  </si>
  <si>
    <t>J,0048,,,,20SC+CV-04</t>
  </si>
  <si>
    <t>I,5875,,,,ST-7XME</t>
  </si>
  <si>
    <t>J,0048,,,,25SC+CV-04</t>
  </si>
  <si>
    <t>I,5894,,,,</t>
  </si>
  <si>
    <t>Corp</t>
  </si>
  <si>
    <t>A,0109,,,,</t>
  </si>
  <si>
    <t>D,0215,I,5984,,Sigma</t>
  </si>
  <si>
    <t>Ogmen</t>
  </si>
  <si>
    <t>I,5945,,,,Astrokolchoz</t>
  </si>
  <si>
    <t>D,0214,I,5959,,Sigma</t>
  </si>
  <si>
    <t>I,5992,,,,</t>
  </si>
  <si>
    <t>I,6029,,,,Astrokolchoz</t>
  </si>
  <si>
    <t>I,6063,,,,</t>
  </si>
  <si>
    <t>ccdR</t>
  </si>
  <si>
    <t>Svoboda</t>
  </si>
  <si>
    <t>C,0034,E,0074,,RL200</t>
  </si>
  <si>
    <t>O-C gateway</t>
  </si>
  <si>
    <t>http://var.astro.cz/ocgate/ocgate.php?star=BM+UMa&amp;submit=Submit&amp;lang=en</t>
  </si>
  <si>
    <t>Yang, Y.-G., Wei, J.-Y. &amp; Nakajima, K., 2009b, PASJ, 61, 13</t>
  </si>
  <si>
    <t>_x0003_25602.0</t>
  </si>
  <si>
    <t>_x0003_0.0205</t>
  </si>
  <si>
    <t>Busch</t>
  </si>
  <si>
    <t>et</t>
  </si>
  <si>
    <t>al.</t>
  </si>
  <si>
    <t>(1966</t>
  </si>
  <si>
    <t>_x0003_25506.5</t>
  </si>
  <si>
    <t>_x0003_0.0163</t>
  </si>
  <si>
    <t>_x0003_25491.0</t>
  </si>
  <si>
    <t>_x0003_0.0262</t>
  </si>
  <si>
    <t>_x0003_0.0043</t>
  </si>
  <si>
    <t>_x0003_23227.0</t>
  </si>
  <si>
    <t>_x0003_0.0143</t>
  </si>
  <si>
    <t>_x0003_23197.5</t>
  </si>
  <si>
    <t>_x0003_0.0253</t>
  </si>
  <si>
    <t>_x0003_0.0052</t>
  </si>
  <si>
    <t>_x0003_19507.0</t>
  </si>
  <si>
    <t>_x0003_0.0198</t>
  </si>
  <si>
    <t>_x0003_0.0046</t>
  </si>
  <si>
    <t>_x0003_6566.5</t>
  </si>
  <si>
    <t>Shugarov</t>
  </si>
  <si>
    <t>(1975</t>
  </si>
  <si>
    <t>_x0003_0.0010</t>
  </si>
  <si>
    <t>(1981</t>
  </si>
  <si>
    <t>_x0003_0.0009</t>
  </si>
  <si>
    <t>_x0003_0.0020</t>
  </si>
  <si>
    <t>discarded</t>
  </si>
  <si>
    <t>(1982a</t>
  </si>
  <si>
    <t>(1982b</t>
  </si>
  <si>
    <t>_x0003_0.0005</t>
  </si>
  <si>
    <t>_x0003_0.0050</t>
  </si>
  <si>
    <t>(1982c</t>
  </si>
  <si>
    <t>(1983</t>
  </si>
  <si>
    <t>(1984a</t>
  </si>
  <si>
    <t>_x0003_0.0150</t>
  </si>
  <si>
    <t>_x0003_0.0165</t>
  </si>
  <si>
    <t>(1984b</t>
  </si>
  <si>
    <t>(1985a</t>
  </si>
  <si>
    <t>_x0003_0.0029</t>
  </si>
  <si>
    <t>_x0003_0.0017</t>
  </si>
  <si>
    <t>(1985b</t>
  </si>
  <si>
    <t>_x0003_0.0012</t>
  </si>
  <si>
    <t>(1986</t>
  </si>
  <si>
    <t>(1987</t>
  </si>
  <si>
    <t>(1989</t>
  </si>
  <si>
    <t>_x0003_0.0148</t>
  </si>
  <si>
    <t>(1990</t>
  </si>
  <si>
    <t>_x0003_0.0056</t>
  </si>
  <si>
    <t>_x0003_0.0236</t>
  </si>
  <si>
    <t>_x0003_0.0051</t>
  </si>
  <si>
    <t>&amp;</t>
  </si>
  <si>
    <t>Kreidl</t>
  </si>
  <si>
    <t>(1992</t>
  </si>
  <si>
    <t>_x0003_0.0246</t>
  </si>
  <si>
    <t>_x0003_0.0061</t>
  </si>
  <si>
    <t>_x0003_0.0204</t>
  </si>
  <si>
    <t>_x0003_0.0019</t>
  </si>
  <si>
    <t>_x0003_0.0245</t>
  </si>
  <si>
    <t>(1997</t>
  </si>
  <si>
    <t>_x0003_0.0249</t>
  </si>
  <si>
    <t>(1998</t>
  </si>
  <si>
    <t>_x0003_0.0301</t>
  </si>
  <si>
    <t>(2001</t>
  </si>
  <si>
    <t>_x0003_0.0260</t>
  </si>
  <si>
    <t>_x0003_0.0329</t>
  </si>
  <si>
    <t>_x0003_0.0018</t>
  </si>
  <si>
    <t>(2003</t>
  </si>
  <si>
    <t>_x0003_0.0313</t>
  </si>
  <si>
    <t>_x0003_0.0002</t>
  </si>
  <si>
    <t>_x0003_0.0421</t>
  </si>
  <si>
    <t>Nagai</t>
  </si>
  <si>
    <t>(2004</t>
  </si>
  <si>
    <t>_x0003_0.0443</t>
  </si>
  <si>
    <t>_x0003_0.0318</t>
  </si>
  <si>
    <t>Kotkov´</t>
  </si>
  <si>
    <t>a</t>
  </si>
  <si>
    <t>Wolf</t>
  </si>
  <si>
    <t>(2006</t>
  </si>
  <si>
    <t>_x0003_0.0319</t>
  </si>
  <si>
    <t>_x0003_0.0006</t>
  </si>
  <si>
    <t>_x0003_0.0333</t>
  </si>
  <si>
    <t>_x0003_0.0014</t>
  </si>
  <si>
    <t>_x0003_0.0328</t>
  </si>
  <si>
    <t>(2005</t>
  </si>
  <si>
    <t>H¨</t>
  </si>
  <si>
    <t>ubscher</t>
  </si>
  <si>
    <t>_x0003_0.0343</t>
  </si>
  <si>
    <t>_x0003_0.0332</t>
  </si>
  <si>
    <t>_x0003_0.0331</t>
  </si>
  <si>
    <t>_x0003_0.0001</t>
  </si>
  <si>
    <t>_x0003_0.0355</t>
  </si>
  <si>
    <t>_x0003_0.0025</t>
  </si>
  <si>
    <t>_x0003_0.0360</t>
  </si>
  <si>
    <t>Br´</t>
  </si>
  <si>
    <t>at</t>
  </si>
  <si>
    <t>(2007</t>
  </si>
  <si>
    <t>_x0003_0.0379</t>
  </si>
  <si>
    <t>_x0003_0.0013</t>
  </si>
  <si>
    <t>Doˇ</t>
  </si>
  <si>
    <t>gru</t>
  </si>
  <si>
    <t>_x0003_0.0393</t>
  </si>
  <si>
    <t>Present</t>
  </si>
  <si>
    <t>work</t>
  </si>
  <si>
    <t>_x0003_0.0383</t>
  </si>
  <si>
    <t>_x0003_0.0384</t>
  </si>
  <si>
    <t>_x0003_0.0388</t>
  </si>
  <si>
    <t>_x0003_0.0385</t>
  </si>
  <si>
    <t>_x0003_0.0387</t>
  </si>
  <si>
    <t>_x0003_0.0390</t>
  </si>
  <si>
    <t>_x0003_0.0370</t>
  </si>
  <si>
    <t>_x0003_0.0364</t>
  </si>
  <si>
    <t>Yang et al. (2009)</t>
  </si>
  <si>
    <t>wt</t>
  </si>
  <si>
    <r>
      <t>diff</t>
    </r>
    <r>
      <rPr>
        <b/>
        <vertAlign val="superscript"/>
        <sz val="10"/>
        <rFont val="Arial"/>
        <family val="2"/>
      </rPr>
      <t>2</t>
    </r>
  </si>
  <si>
    <r>
      <t>wt.diff</t>
    </r>
    <r>
      <rPr>
        <b/>
        <vertAlign val="superscript"/>
        <sz val="10"/>
        <rFont val="Arial"/>
        <family val="2"/>
      </rPr>
      <t>2</t>
    </r>
  </si>
  <si>
    <t>sin ampl</t>
  </si>
  <si>
    <t>ang freq</t>
  </si>
  <si>
    <t>Ph. Cnst</t>
  </si>
  <si>
    <t>Q+sin fit</t>
  </si>
  <si>
    <t>Q fit</t>
  </si>
  <si>
    <t>Sin fit</t>
  </si>
  <si>
    <t>Residuals</t>
  </si>
  <si>
    <t>Q+S.Fit</t>
  </si>
  <si>
    <t>data-Q fit</t>
  </si>
  <si>
    <t>my best fit</t>
  </si>
  <si>
    <t>Yang et al</t>
  </si>
  <si>
    <t>Different from their paper - adjusted to fit</t>
  </si>
  <si>
    <t>d?/dt =</t>
  </si>
  <si>
    <t>days/year</t>
  </si>
  <si>
    <t>P3 =</t>
  </si>
  <si>
    <t>cycles</t>
  </si>
  <si>
    <t>days</t>
  </si>
  <si>
    <t>years</t>
  </si>
  <si>
    <t>data-Sin fit</t>
  </si>
  <si>
    <t>My time zone &gt;&gt;&gt;&gt;&gt;</t>
  </si>
  <si>
    <t>(PST=8, PDT=MDT=7, MDT=CST=6, etc.)</t>
  </si>
  <si>
    <t>Add cycle</t>
  </si>
  <si>
    <t>JD today</t>
  </si>
  <si>
    <t>Old Cycle</t>
  </si>
  <si>
    <t>New Cycle</t>
  </si>
  <si>
    <t>Next ToM</t>
  </si>
  <si>
    <t>Lin. Ephemeris =</t>
  </si>
  <si>
    <t>Quad. Ephemeris =</t>
  </si>
  <si>
    <t>IBVS 5984</t>
  </si>
  <si>
    <t>IBVS 6149</t>
  </si>
  <si>
    <t>OEJV 0248 2024</t>
  </si>
  <si>
    <t>Mag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</si>
</sst>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0.E+00"/>
    <numFmt numFmtId="167" formatCode="0.0%"/>
  </numFmts>
  <fonts count="4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b/>
      <sz val="10"/>
      <color indexed="20"/>
      <name val="Arial"/>
      <family val="2"/>
    </font>
    <font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sz val="14"/>
      <name val="Arial"/>
      <family val="2"/>
    </font>
    <font>
      <b/>
      <vertAlign val="superscript"/>
      <sz val="10"/>
      <name val="Arial"/>
      <family val="2"/>
    </font>
    <font>
      <sz val="10"/>
      <color indexed="16"/>
      <name val="Arial"/>
      <family val="2"/>
    </font>
    <font>
      <b/>
      <sz val="10"/>
      <color indexed="10"/>
      <name val="Arial"/>
      <family val="2"/>
    </font>
    <font>
      <b/>
      <sz val="10"/>
      <color indexed="8"/>
      <name val="Arial"/>
      <family val="2"/>
    </font>
    <font>
      <b/>
      <sz val="10"/>
      <color indexed="14"/>
      <name val="Arial"/>
      <family val="2"/>
    </font>
    <font>
      <sz val="10"/>
      <color indexed="16"/>
      <name val="Arial"/>
      <family val="2"/>
    </font>
    <font>
      <sz val="10"/>
      <color indexed="14"/>
      <name val="Arial"/>
      <family val="2"/>
    </font>
    <font>
      <sz val="10"/>
      <color indexed="8"/>
      <name val="Arial"/>
      <family val="2"/>
    </font>
    <font>
      <strike/>
      <sz val="10"/>
      <name val="Arial"/>
      <family val="2"/>
    </font>
    <font>
      <u/>
      <sz val="10"/>
      <color indexed="12"/>
      <name val="Arial"/>
      <family val="2"/>
    </font>
    <font>
      <b/>
      <sz val="12"/>
      <color indexed="8"/>
      <name val="Arial"/>
      <family val="2"/>
    </font>
    <font>
      <sz val="10"/>
      <color indexed="12"/>
      <name val="Arial"/>
      <family val="2"/>
    </font>
    <font>
      <i/>
      <sz val="10"/>
      <color indexed="2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b/>
      <sz val="10"/>
      <color indexed="30"/>
      <name val="Arial"/>
      <family val="2"/>
    </font>
    <font>
      <sz val="10"/>
      <color rgb="FF00B05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ck">
        <color indexed="8"/>
      </right>
      <top style="medium">
        <color indexed="64"/>
      </top>
      <bottom style="medium">
        <color indexed="64"/>
      </bottom>
      <diagonal/>
    </border>
  </borders>
  <cellStyleXfs count="49">
    <xf numFmtId="0" fontId="0" fillId="0" borderId="0">
      <alignment vertical="top"/>
    </xf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4" fillId="3" borderId="0" applyNumberFormat="0" applyBorder="0" applyAlignment="0" applyProtection="0"/>
    <xf numFmtId="0" fontId="35" fillId="20" borderId="1" applyNumberFormat="0" applyAlignment="0" applyProtection="0"/>
    <xf numFmtId="0" fontId="36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37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38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9" fillId="0" borderId="3" applyNumberFormat="0" applyFill="0" applyAlignment="0" applyProtection="0"/>
    <xf numFmtId="0" fontId="39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40" fillId="7" borderId="1" applyNumberFormat="0" applyAlignment="0" applyProtection="0"/>
    <xf numFmtId="0" fontId="41" fillId="0" borderId="4" applyNumberFormat="0" applyFill="0" applyAlignment="0" applyProtection="0"/>
    <xf numFmtId="0" fontId="42" fillId="22" borderId="0" applyNumberFormat="0" applyBorder="0" applyAlignment="0" applyProtection="0"/>
    <xf numFmtId="0" fontId="6" fillId="0" borderId="0"/>
    <xf numFmtId="0" fontId="10" fillId="0" borderId="0"/>
    <xf numFmtId="0" fontId="10" fillId="23" borderId="5" applyNumberFormat="0" applyFont="0" applyAlignment="0" applyProtection="0"/>
    <xf numFmtId="0" fontId="43" fillId="20" borderId="6" applyNumberFormat="0" applyAlignment="0" applyProtection="0"/>
    <xf numFmtId="0" fontId="44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45" fillId="0" borderId="0" applyNumberFormat="0" applyFill="0" applyBorder="0" applyAlignment="0" applyProtection="0"/>
  </cellStyleXfs>
  <cellXfs count="162">
    <xf numFmtId="0" fontId="0" fillId="0" borderId="0" xfId="0" applyAlignment="1"/>
    <xf numFmtId="0" fontId="3" fillId="0" borderId="0" xfId="0" applyFont="1" applyAlignment="1"/>
    <xf numFmtId="0" fontId="0" fillId="0" borderId="8" xfId="0" applyBorder="1" applyAlignment="1"/>
    <xf numFmtId="0" fontId="0" fillId="0" borderId="9" xfId="0" applyBorder="1" applyAlignment="1"/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7" fillId="0" borderId="0" xfId="0" applyFont="1" applyAlignment="1"/>
    <xf numFmtId="0" fontId="7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5" fillId="0" borderId="0" xfId="0" applyFont="1">
      <alignment vertical="top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0" fontId="10" fillId="0" borderId="0" xfId="0" applyFont="1" applyAlignment="1"/>
    <xf numFmtId="0" fontId="10" fillId="0" borderId="0" xfId="0" applyFont="1" applyAlignment="1">
      <alignment horizontal="left"/>
    </xf>
    <xf numFmtId="14" fontId="10" fillId="0" borderId="0" xfId="0" applyNumberFormat="1" applyFont="1" applyAlignment="1"/>
    <xf numFmtId="0" fontId="10" fillId="0" borderId="0" xfId="0" applyFont="1" applyAlignment="1">
      <alignment horizontal="center"/>
    </xf>
    <xf numFmtId="0" fontId="11" fillId="0" borderId="0" xfId="0" applyFont="1" applyAlignment="1"/>
    <xf numFmtId="165" fontId="10" fillId="0" borderId="0" xfId="0" applyNumberFormat="1" applyFont="1" applyAlignment="1">
      <alignment horizontal="left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wrapText="1"/>
    </xf>
    <xf numFmtId="0" fontId="0" fillId="0" borderId="12" xfId="0" applyBorder="1" applyAlignment="1"/>
    <xf numFmtId="0" fontId="0" fillId="0" borderId="13" xfId="0" applyBorder="1" applyAlignment="1"/>
    <xf numFmtId="0" fontId="0" fillId="0" borderId="14" xfId="0" applyBorder="1" applyAlignment="1"/>
    <xf numFmtId="11" fontId="0" fillId="0" borderId="0" xfId="0" applyNumberFormat="1" applyAlignment="1"/>
    <xf numFmtId="11" fontId="0" fillId="0" borderId="0" xfId="0" applyNumberFormat="1" applyAlignment="1">
      <alignment horizontal="center"/>
    </xf>
    <xf numFmtId="11" fontId="10" fillId="0" borderId="0" xfId="0" applyNumberFormat="1" applyFont="1" applyAlignment="1"/>
    <xf numFmtId="0" fontId="9" fillId="0" borderId="0" xfId="0" applyFont="1" applyAlignment="1"/>
    <xf numFmtId="0" fontId="0" fillId="0" borderId="15" xfId="0" applyBorder="1" applyAlignment="1"/>
    <xf numFmtId="0" fontId="0" fillId="0" borderId="16" xfId="0" applyBorder="1" applyAlignment="1"/>
    <xf numFmtId="0" fontId="12" fillId="0" borderId="0" xfId="0" applyFont="1" applyAlignment="1"/>
    <xf numFmtId="0" fontId="13" fillId="0" borderId="0" xfId="0" applyFont="1" applyAlignment="1"/>
    <xf numFmtId="0" fontId="10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5" fillId="0" borderId="0" xfId="0" applyFont="1" applyAlignment="1">
      <alignment horizontal="center" wrapText="1"/>
    </xf>
    <xf numFmtId="0" fontId="9" fillId="0" borderId="0" xfId="0" applyFont="1" applyAlignment="1">
      <alignment horizontal="left" vertical="top"/>
    </xf>
    <xf numFmtId="0" fontId="14" fillId="0" borderId="0" xfId="0" applyFont="1" applyAlignment="1">
      <alignment horizontal="left"/>
    </xf>
    <xf numFmtId="0" fontId="15" fillId="0" borderId="0" xfId="0" applyFont="1" applyAlignment="1"/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center"/>
    </xf>
    <xf numFmtId="0" fontId="7" fillId="0" borderId="17" xfId="0" applyFont="1" applyBorder="1" applyAlignment="1"/>
    <xf numFmtId="0" fontId="7" fillId="0" borderId="18" xfId="0" applyFont="1" applyBorder="1" applyAlignment="1"/>
    <xf numFmtId="0" fontId="18" fillId="0" borderId="0" xfId="0" applyFont="1">
      <alignment vertical="top"/>
    </xf>
    <xf numFmtId="0" fontId="0" fillId="0" borderId="0" xfId="0">
      <alignment vertical="top"/>
    </xf>
    <xf numFmtId="0" fontId="7" fillId="0" borderId="0" xfId="0" applyFont="1">
      <alignment vertical="top"/>
    </xf>
    <xf numFmtId="0" fontId="20" fillId="0" borderId="0" xfId="0" applyFont="1">
      <alignment vertical="top"/>
    </xf>
    <xf numFmtId="0" fontId="7" fillId="0" borderId="0" xfId="0" applyFont="1" applyAlignment="1">
      <alignment horizontal="center"/>
    </xf>
    <xf numFmtId="0" fontId="7" fillId="0" borderId="19" xfId="0" applyFont="1" applyBorder="1">
      <alignment vertical="top"/>
    </xf>
    <xf numFmtId="0" fontId="21" fillId="0" borderId="20" xfId="0" applyFont="1" applyBorder="1">
      <alignment vertical="top"/>
    </xf>
    <xf numFmtId="0" fontId="9" fillId="0" borderId="12" xfId="0" applyFont="1" applyBorder="1">
      <alignment vertical="top"/>
    </xf>
    <xf numFmtId="166" fontId="9" fillId="0" borderId="12" xfId="0" applyNumberFormat="1" applyFont="1" applyBorder="1" applyAlignment="1">
      <alignment horizontal="center"/>
    </xf>
    <xf numFmtId="167" fontId="7" fillId="0" borderId="0" xfId="0" applyNumberFormat="1" applyFont="1">
      <alignment vertical="top"/>
    </xf>
    <xf numFmtId="14" fontId="0" fillId="0" borderId="0" xfId="0" applyNumberFormat="1">
      <alignment vertical="top"/>
    </xf>
    <xf numFmtId="0" fontId="7" fillId="0" borderId="21" xfId="0" applyFont="1" applyBorder="1">
      <alignment vertical="top"/>
    </xf>
    <xf numFmtId="0" fontId="21" fillId="0" borderId="22" xfId="0" applyFont="1" applyBorder="1">
      <alignment vertical="top"/>
    </xf>
    <xf numFmtId="0" fontId="9" fillId="0" borderId="13" xfId="0" applyFont="1" applyBorder="1">
      <alignment vertical="top"/>
    </xf>
    <xf numFmtId="166" fontId="9" fillId="0" borderId="13" xfId="0" applyNumberFormat="1" applyFont="1" applyBorder="1" applyAlignment="1">
      <alignment horizontal="center"/>
    </xf>
    <xf numFmtId="0" fontId="7" fillId="0" borderId="23" xfId="0" applyFont="1" applyBorder="1">
      <alignment vertical="top"/>
    </xf>
    <xf numFmtId="0" fontId="21" fillId="0" borderId="24" xfId="0" applyFont="1" applyBorder="1">
      <alignment vertical="top"/>
    </xf>
    <xf numFmtId="0" fontId="9" fillId="0" borderId="14" xfId="0" applyFont="1" applyBorder="1">
      <alignment vertical="top"/>
    </xf>
    <xf numFmtId="166" fontId="9" fillId="0" borderId="14" xfId="0" applyNumberFormat="1" applyFont="1" applyBorder="1" applyAlignment="1">
      <alignment horizontal="center"/>
    </xf>
    <xf numFmtId="0" fontId="20" fillId="0" borderId="10" xfId="0" applyFont="1" applyBorder="1">
      <alignment vertical="top"/>
    </xf>
    <xf numFmtId="0" fontId="0" fillId="0" borderId="10" xfId="0" applyBorder="1">
      <alignment vertical="top"/>
    </xf>
    <xf numFmtId="0" fontId="21" fillId="0" borderId="0" xfId="0" applyFont="1">
      <alignment vertical="top"/>
    </xf>
    <xf numFmtId="166" fontId="9" fillId="0" borderId="0" xfId="0" applyNumberFormat="1" applyFont="1" applyAlignment="1">
      <alignment horizontal="center"/>
    </xf>
    <xf numFmtId="10" fontId="10" fillId="0" borderId="0" xfId="0" applyNumberFormat="1" applyFont="1">
      <alignment vertical="top"/>
    </xf>
    <xf numFmtId="0" fontId="22" fillId="0" borderId="0" xfId="0" applyFont="1">
      <alignment vertical="top"/>
    </xf>
    <xf numFmtId="167" fontId="22" fillId="0" borderId="0" xfId="0" applyNumberFormat="1" applyFont="1">
      <alignment vertical="top"/>
    </xf>
    <xf numFmtId="10" fontId="22" fillId="0" borderId="0" xfId="0" applyNumberFormat="1" applyFont="1">
      <alignment vertical="top"/>
    </xf>
    <xf numFmtId="0" fontId="9" fillId="0" borderId="0" xfId="0" applyFont="1">
      <alignment vertical="top"/>
    </xf>
    <xf numFmtId="0" fontId="14" fillId="0" borderId="0" xfId="0" applyFont="1" applyProtection="1">
      <alignment vertical="top"/>
      <protection locked="0"/>
    </xf>
    <xf numFmtId="0" fontId="14" fillId="0" borderId="0" xfId="0" applyFont="1" applyAlignment="1">
      <alignment horizontal="center"/>
    </xf>
    <xf numFmtId="0" fontId="23" fillId="0" borderId="0" xfId="0" applyFont="1">
      <alignment vertical="top"/>
    </xf>
    <xf numFmtId="0" fontId="24" fillId="0" borderId="0" xfId="0" applyFont="1" applyAlignment="1">
      <alignment horizontal="center"/>
    </xf>
    <xf numFmtId="0" fontId="10" fillId="0" borderId="0" xfId="0" applyFont="1">
      <alignment vertical="top"/>
    </xf>
    <xf numFmtId="0" fontId="12" fillId="0" borderId="10" xfId="0" applyFont="1" applyBorder="1" applyAlignment="1">
      <alignment horizontal="center"/>
    </xf>
    <xf numFmtId="0" fontId="14" fillId="24" borderId="5" xfId="0" applyFont="1" applyFill="1" applyBorder="1">
      <alignment vertical="top"/>
    </xf>
    <xf numFmtId="0" fontId="9" fillId="0" borderId="25" xfId="0" applyFont="1" applyBorder="1">
      <alignment vertical="top"/>
    </xf>
    <xf numFmtId="0" fontId="7" fillId="0" borderId="5" xfId="0" applyFont="1" applyBorder="1">
      <alignment vertical="top"/>
    </xf>
    <xf numFmtId="0" fontId="7" fillId="0" borderId="15" xfId="0" applyFont="1" applyBorder="1" applyAlignment="1"/>
    <xf numFmtId="0" fontId="7" fillId="0" borderId="16" xfId="0" applyFont="1" applyBorder="1" applyAlignment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2" fillId="0" borderId="0" xfId="0" applyFont="1" applyAlignment="1"/>
    <xf numFmtId="0" fontId="5" fillId="0" borderId="0" xfId="0" applyFont="1" applyAlignment="1"/>
    <xf numFmtId="0" fontId="2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3" fillId="25" borderId="0" xfId="0" applyFont="1" applyFill="1" applyAlignment="1"/>
    <xf numFmtId="0" fontId="0" fillId="0" borderId="0" xfId="0" applyAlignment="1">
      <alignment horizontal="left"/>
    </xf>
    <xf numFmtId="0" fontId="23" fillId="0" borderId="10" xfId="0" applyFont="1" applyBorder="1" applyAlignment="1">
      <alignment horizontal="center"/>
    </xf>
    <xf numFmtId="14" fontId="25" fillId="0" borderId="0" xfId="0" applyNumberFormat="1" applyFont="1" applyAlignment="1"/>
    <xf numFmtId="0" fontId="25" fillId="0" borderId="0" xfId="0" applyFont="1" applyAlignment="1"/>
    <xf numFmtId="0" fontId="26" fillId="0" borderId="0" xfId="0" applyFont="1">
      <alignment vertical="top"/>
    </xf>
    <xf numFmtId="0" fontId="26" fillId="0" borderId="0" xfId="0" applyFont="1" applyAlignment="1">
      <alignment horizontal="center"/>
    </xf>
    <xf numFmtId="0" fontId="26" fillId="0" borderId="0" xfId="0" applyFont="1" applyAlignment="1">
      <alignment horizontal="left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center" vertical="center"/>
    </xf>
    <xf numFmtId="0" fontId="16" fillId="0" borderId="0" xfId="0" applyFont="1">
      <alignment vertical="top"/>
    </xf>
    <xf numFmtId="0" fontId="27" fillId="0" borderId="17" xfId="0" applyFont="1" applyBorder="1" applyAlignment="1"/>
    <xf numFmtId="0" fontId="27" fillId="0" borderId="18" xfId="0" applyFont="1" applyBorder="1" applyAlignment="1"/>
    <xf numFmtId="0" fontId="5" fillId="26" borderId="5" xfId="0" applyFont="1" applyFill="1" applyBorder="1" applyAlignment="1">
      <alignment horizontal="left" vertical="top" wrapText="1" indent="1"/>
    </xf>
    <xf numFmtId="0" fontId="5" fillId="26" borderId="5" xfId="0" applyFont="1" applyFill="1" applyBorder="1" applyAlignment="1">
      <alignment horizontal="center" vertical="top" wrapText="1"/>
    </xf>
    <xf numFmtId="0" fontId="5" fillId="26" borderId="5" xfId="0" applyFont="1" applyFill="1" applyBorder="1" applyAlignment="1">
      <alignment horizontal="right" vertical="top" wrapText="1"/>
    </xf>
    <xf numFmtId="0" fontId="5" fillId="26" borderId="5" xfId="0" applyFont="1" applyFill="1" applyBorder="1" applyAlignment="1">
      <alignment horizontal="left" vertical="top" wrapText="1"/>
    </xf>
    <xf numFmtId="0" fontId="28" fillId="26" borderId="5" xfId="38" applyFill="1" applyBorder="1" applyAlignment="1" applyProtection="1">
      <alignment horizontal="left" vertical="top" wrapText="1"/>
    </xf>
    <xf numFmtId="0" fontId="29" fillId="0" borderId="0" xfId="0" applyFont="1" applyAlignment="1"/>
    <xf numFmtId="0" fontId="30" fillId="0" borderId="0" xfId="0" applyFont="1" applyAlignment="1"/>
    <xf numFmtId="0" fontId="30" fillId="0" borderId="0" xfId="0" applyFont="1" applyAlignment="1">
      <alignment horizontal="left"/>
    </xf>
    <xf numFmtId="0" fontId="28" fillId="0" borderId="0" xfId="38" applyAlignment="1" applyProtection="1"/>
    <xf numFmtId="0" fontId="21" fillId="0" borderId="0" xfId="0" applyFont="1" applyAlignment="1"/>
    <xf numFmtId="0" fontId="11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10" fillId="0" borderId="10" xfId="0" applyFont="1" applyBorder="1" applyAlignment="1">
      <alignment horizontal="left"/>
    </xf>
    <xf numFmtId="0" fontId="10" fillId="0" borderId="10" xfId="0" applyFont="1" applyBorder="1" applyAlignment="1"/>
    <xf numFmtId="0" fontId="9" fillId="0" borderId="0" xfId="0" applyFont="1" applyAlignment="1">
      <alignment horizontal="left"/>
    </xf>
    <xf numFmtId="0" fontId="0" fillId="0" borderId="10" xfId="0" applyBorder="1" applyAlignment="1">
      <alignment horizontal="left"/>
    </xf>
    <xf numFmtId="0" fontId="23" fillId="0" borderId="0" xfId="0" applyFont="1" applyAlignment="1"/>
    <xf numFmtId="0" fontId="14" fillId="0" borderId="0" xfId="0" applyFont="1" applyAlignment="1" applyProtection="1">
      <alignment horizontal="left"/>
      <protection locked="0"/>
    </xf>
    <xf numFmtId="10" fontId="7" fillId="0" borderId="0" xfId="0" applyNumberFormat="1" applyFont="1">
      <alignment vertical="top"/>
    </xf>
    <xf numFmtId="0" fontId="31" fillId="0" borderId="0" xfId="0" applyFont="1">
      <alignment vertical="top"/>
    </xf>
    <xf numFmtId="0" fontId="14" fillId="24" borderId="25" xfId="0" applyFont="1" applyFill="1" applyBorder="1">
      <alignment vertical="top"/>
    </xf>
    <xf numFmtId="0" fontId="1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14" fillId="0" borderId="0" xfId="0" applyFont="1" applyAlignment="1"/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left"/>
    </xf>
    <xf numFmtId="0" fontId="26" fillId="0" borderId="0" xfId="0" applyFont="1" applyAlignment="1"/>
    <xf numFmtId="0" fontId="26" fillId="0" borderId="0" xfId="0" applyFont="1" applyAlignment="1">
      <alignment horizontal="left" wrapText="1"/>
    </xf>
    <xf numFmtId="0" fontId="26" fillId="0" borderId="0" xfId="0" applyFont="1" applyAlignment="1">
      <alignment horizontal="center" wrapText="1"/>
    </xf>
    <xf numFmtId="0" fontId="46" fillId="0" borderId="0" xfId="42" applyFont="1" applyAlignment="1">
      <alignment horizontal="left" vertical="center"/>
    </xf>
    <xf numFmtId="0" fontId="46" fillId="0" borderId="0" xfId="42" applyFont="1" applyAlignment="1">
      <alignment horizontal="center" vertical="center"/>
    </xf>
    <xf numFmtId="0" fontId="17" fillId="0" borderId="0" xfId="43" applyFont="1" applyAlignment="1">
      <alignment horizontal="left"/>
    </xf>
    <xf numFmtId="0" fontId="17" fillId="0" borderId="0" xfId="43" applyFont="1" applyAlignment="1">
      <alignment horizontal="center"/>
    </xf>
    <xf numFmtId="0" fontId="14" fillId="0" borderId="0" xfId="0" applyFont="1" applyAlignment="1">
      <alignment horizontal="right" vertical="top"/>
    </xf>
    <xf numFmtId="0" fontId="26" fillId="0" borderId="0" xfId="0" applyFont="1" applyAlignment="1">
      <alignment horizontal="center" vertical="top"/>
    </xf>
    <xf numFmtId="0" fontId="30" fillId="0" borderId="0" xfId="0" applyFont="1" applyAlignment="1">
      <alignment horizontal="center"/>
    </xf>
    <xf numFmtId="0" fontId="47" fillId="0" borderId="0" xfId="0" applyFont="1" applyAlignment="1">
      <alignment vertical="center" wrapText="1"/>
    </xf>
    <xf numFmtId="0" fontId="47" fillId="0" borderId="0" xfId="0" applyFont="1" applyAlignment="1" applyProtection="1">
      <alignment horizontal="center"/>
      <protection locked="0"/>
    </xf>
    <xf numFmtId="0" fontId="47" fillId="0" borderId="0" xfId="0" applyFont="1" applyAlignment="1">
      <alignment horizontal="left" vertical="center" wrapText="1"/>
    </xf>
    <xf numFmtId="0" fontId="0" fillId="27" borderId="0" xfId="0" applyFill="1" applyAlignment="1">
      <alignment horizontal="right"/>
    </xf>
    <xf numFmtId="0" fontId="0" fillId="27" borderId="0" xfId="0" applyFill="1" applyAlignment="1">
      <alignment horizontal="center" vertical="center"/>
    </xf>
    <xf numFmtId="0" fontId="15" fillId="0" borderId="26" xfId="0" applyFont="1" applyBorder="1" applyAlignment="1">
      <alignment horizontal="right" vertical="top"/>
    </xf>
    <xf numFmtId="0" fontId="14" fillId="0" borderId="27" xfId="0" applyFont="1" applyBorder="1">
      <alignment vertical="top"/>
    </xf>
    <xf numFmtId="0" fontId="15" fillId="0" borderId="28" xfId="0" applyFont="1" applyBorder="1" applyAlignment="1">
      <alignment horizontal="right" vertical="top"/>
    </xf>
    <xf numFmtId="0" fontId="11" fillId="0" borderId="29" xfId="0" applyFont="1" applyBorder="1">
      <alignment vertical="top"/>
    </xf>
    <xf numFmtId="0" fontId="9" fillId="0" borderId="29" xfId="0" applyFont="1" applyBorder="1" applyAlignment="1"/>
    <xf numFmtId="22" fontId="9" fillId="0" borderId="30" xfId="0" applyNumberFormat="1" applyFont="1" applyBorder="1">
      <alignment vertical="top"/>
    </xf>
    <xf numFmtId="0" fontId="15" fillId="0" borderId="0" xfId="0" applyFont="1" applyBorder="1" applyAlignment="1">
      <alignment horizontal="right" vertical="top"/>
    </xf>
    <xf numFmtId="0" fontId="15" fillId="0" borderId="31" xfId="0" applyFont="1" applyBorder="1" applyAlignment="1">
      <alignment horizontal="right" vertical="top"/>
    </xf>
    <xf numFmtId="0" fontId="27" fillId="0" borderId="32" xfId="0" applyFont="1" applyBorder="1" applyAlignment="1"/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rmal_A_1" xfId="43" xr:uid="{00000000-0005-0000-0000-00002B000000}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9154189628070024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278316501052837"/>
          <c:y val="0.15"/>
          <c:w val="0.83492552207159287"/>
          <c:h val="0.65312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1'!$H$21:$H$992</c:f>
              <c:numCache>
                <c:formatCode>General</c:formatCode>
                <c:ptCount val="972"/>
                <c:pt idx="0">
                  <c:v>-6.7999999999301508E-2</c:v>
                </c:pt>
                <c:pt idx="1">
                  <c:v>0</c:v>
                </c:pt>
                <c:pt idx="2">
                  <c:v>-6.3576849999662954E-2</c:v>
                </c:pt>
                <c:pt idx="3">
                  <c:v>-7.3497700002917554E-2</c:v>
                </c:pt>
                <c:pt idx="4">
                  <c:v>-5.8162499997706618E-2</c:v>
                </c:pt>
                <c:pt idx="5">
                  <c:v>-6.9173149997368455E-2</c:v>
                </c:pt>
                <c:pt idx="6">
                  <c:v>-5.8166499999060761E-2</c:v>
                </c:pt>
                <c:pt idx="7">
                  <c:v>-4.6348499963642098E-3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583-4292-8A4E-2C4037CCC236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  <c:pt idx="73">
                    <c:v>1.9E-3</c:v>
                  </c:pt>
                  <c:pt idx="74">
                    <c:v>1E-4</c:v>
                  </c:pt>
                  <c:pt idx="75">
                    <c:v>2.0000000000000001E-4</c:v>
                  </c:pt>
                  <c:pt idx="76">
                    <c:v>2.0000000000000001E-4</c:v>
                  </c:pt>
                  <c:pt idx="77">
                    <c:v>2.9999999999999997E-4</c:v>
                  </c:pt>
                  <c:pt idx="78">
                    <c:v>2.2000000000000001E-3</c:v>
                  </c:pt>
                  <c:pt idx="79">
                    <c:v>1.6999999999999999E-3</c:v>
                  </c:pt>
                  <c:pt idx="80">
                    <c:v>4.0000000000000002E-4</c:v>
                  </c:pt>
                  <c:pt idx="81">
                    <c:v>1.1999999999999999E-3</c:v>
                  </c:pt>
                  <c:pt idx="82">
                    <c:v>2.9999999999999997E-4</c:v>
                  </c:pt>
                  <c:pt idx="83">
                    <c:v>8.0000000000000004E-4</c:v>
                  </c:pt>
                  <c:pt idx="84">
                    <c:v>6.9999999999999999E-4</c:v>
                  </c:pt>
                  <c:pt idx="85">
                    <c:v>1.9E-3</c:v>
                  </c:pt>
                  <c:pt idx="86">
                    <c:v>2.4000000000000001E-4</c:v>
                  </c:pt>
                  <c:pt idx="87">
                    <c:v>0</c:v>
                  </c:pt>
                  <c:pt idx="88">
                    <c:v>1.2E-4</c:v>
                  </c:pt>
                  <c:pt idx="89">
                    <c:v>2.5000000000000001E-4</c:v>
                  </c:pt>
                  <c:pt idx="90">
                    <c:v>1.8E-3</c:v>
                  </c:pt>
                  <c:pt idx="91">
                    <c:v>6.9999999999999999E-4</c:v>
                  </c:pt>
                  <c:pt idx="92">
                    <c:v>5.0000000000000001E-4</c:v>
                  </c:pt>
                  <c:pt idx="93">
                    <c:v>2.3999999999999998E-3</c:v>
                  </c:pt>
                  <c:pt idx="94">
                    <c:v>6.9999999999999999E-4</c:v>
                  </c:pt>
                  <c:pt idx="95">
                    <c:v>0</c:v>
                  </c:pt>
                  <c:pt idx="96">
                    <c:v>0</c:v>
                  </c:pt>
                  <c:pt idx="97">
                    <c:v>1E-4</c:v>
                  </c:pt>
                  <c:pt idx="98">
                    <c:v>1E-4</c:v>
                  </c:pt>
                  <c:pt idx="99">
                    <c:v>1E-3</c:v>
                  </c:pt>
                  <c:pt idx="100">
                    <c:v>5.0000000000000001E-4</c:v>
                  </c:pt>
                  <c:pt idx="101">
                    <c:v>4.0000000000000002E-4</c:v>
                  </c:pt>
                  <c:pt idx="102">
                    <c:v>1E-3</c:v>
                  </c:pt>
                  <c:pt idx="103">
                    <c:v>8.9999999999999998E-4</c:v>
                  </c:pt>
                  <c:pt idx="104">
                    <c:v>6.9999999999999999E-4</c:v>
                  </c:pt>
                  <c:pt idx="105">
                    <c:v>1E-3</c:v>
                  </c:pt>
                </c:numCache>
              </c:numRef>
            </c:plus>
            <c:minus>
              <c:numRef>
                <c:f>'Active 1'!$D$21:$D$992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  <c:pt idx="73">
                    <c:v>1.9E-3</c:v>
                  </c:pt>
                  <c:pt idx="74">
                    <c:v>1E-4</c:v>
                  </c:pt>
                  <c:pt idx="75">
                    <c:v>2.0000000000000001E-4</c:v>
                  </c:pt>
                  <c:pt idx="76">
                    <c:v>2.0000000000000001E-4</c:v>
                  </c:pt>
                  <c:pt idx="77">
                    <c:v>2.9999999999999997E-4</c:v>
                  </c:pt>
                  <c:pt idx="78">
                    <c:v>2.2000000000000001E-3</c:v>
                  </c:pt>
                  <c:pt idx="79">
                    <c:v>1.6999999999999999E-3</c:v>
                  </c:pt>
                  <c:pt idx="80">
                    <c:v>4.0000000000000002E-4</c:v>
                  </c:pt>
                  <c:pt idx="81">
                    <c:v>1.1999999999999999E-3</c:v>
                  </c:pt>
                  <c:pt idx="82">
                    <c:v>2.9999999999999997E-4</c:v>
                  </c:pt>
                  <c:pt idx="83">
                    <c:v>8.0000000000000004E-4</c:v>
                  </c:pt>
                  <c:pt idx="84">
                    <c:v>6.9999999999999999E-4</c:v>
                  </c:pt>
                  <c:pt idx="85">
                    <c:v>1.9E-3</c:v>
                  </c:pt>
                  <c:pt idx="86">
                    <c:v>2.4000000000000001E-4</c:v>
                  </c:pt>
                  <c:pt idx="87">
                    <c:v>0</c:v>
                  </c:pt>
                  <c:pt idx="88">
                    <c:v>1.2E-4</c:v>
                  </c:pt>
                  <c:pt idx="89">
                    <c:v>2.5000000000000001E-4</c:v>
                  </c:pt>
                  <c:pt idx="90">
                    <c:v>1.8E-3</c:v>
                  </c:pt>
                  <c:pt idx="91">
                    <c:v>6.9999999999999999E-4</c:v>
                  </c:pt>
                  <c:pt idx="92">
                    <c:v>5.0000000000000001E-4</c:v>
                  </c:pt>
                  <c:pt idx="93">
                    <c:v>2.3999999999999998E-3</c:v>
                  </c:pt>
                  <c:pt idx="94">
                    <c:v>6.9999999999999999E-4</c:v>
                  </c:pt>
                  <c:pt idx="95">
                    <c:v>0</c:v>
                  </c:pt>
                  <c:pt idx="96">
                    <c:v>0</c:v>
                  </c:pt>
                  <c:pt idx="97">
                    <c:v>1E-4</c:v>
                  </c:pt>
                  <c:pt idx="98">
                    <c:v>1E-4</c:v>
                  </c:pt>
                  <c:pt idx="99">
                    <c:v>1E-3</c:v>
                  </c:pt>
                  <c:pt idx="100">
                    <c:v>5.0000000000000001E-4</c:v>
                  </c:pt>
                  <c:pt idx="101">
                    <c:v>4.0000000000000002E-4</c:v>
                  </c:pt>
                  <c:pt idx="102">
                    <c:v>1E-3</c:v>
                  </c:pt>
                  <c:pt idx="103">
                    <c:v>8.9999999999999998E-4</c:v>
                  </c:pt>
                  <c:pt idx="104">
                    <c:v>6.9999999999999999E-4</c:v>
                  </c:pt>
                  <c:pt idx="105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1'!$I$21:$I$992</c:f>
              <c:numCache>
                <c:formatCode>General</c:formatCode>
                <c:ptCount val="972"/>
                <c:pt idx="8">
                  <c:v>-9.0148499948554672E-3</c:v>
                </c:pt>
                <c:pt idx="11">
                  <c:v>-6.4264999673468992E-4</c:v>
                </c:pt>
                <c:pt idx="12">
                  <c:v>2.6052950008306652E-2</c:v>
                </c:pt>
                <c:pt idx="13">
                  <c:v>1.3741500006290153E-3</c:v>
                </c:pt>
                <c:pt idx="14">
                  <c:v>5.6359500013059005E-3</c:v>
                </c:pt>
                <c:pt idx="15">
                  <c:v>6.744050006091129E-3</c:v>
                </c:pt>
                <c:pt idx="16">
                  <c:v>9.2669999867212027E-4</c:v>
                </c:pt>
                <c:pt idx="17">
                  <c:v>-3.6562500026775524E-3</c:v>
                </c:pt>
                <c:pt idx="18">
                  <c:v>4.7769999946467578E-4</c:v>
                </c:pt>
                <c:pt idx="19">
                  <c:v>0</c:v>
                </c:pt>
                <c:pt idx="20">
                  <c:v>9.5433500027866103E-3</c:v>
                </c:pt>
                <c:pt idx="21">
                  <c:v>3.4918000019388273E-3</c:v>
                </c:pt>
                <c:pt idx="22">
                  <c:v>-1.5657349991670344E-2</c:v>
                </c:pt>
                <c:pt idx="23">
                  <c:v>2.0489000016823411E-3</c:v>
                </c:pt>
                <c:pt idx="24">
                  <c:v>2.2788500064052641E-3</c:v>
                </c:pt>
                <c:pt idx="25">
                  <c:v>-1.5262499946402386E-3</c:v>
                </c:pt>
                <c:pt idx="26">
                  <c:v>2.2624000048381276E-3</c:v>
                </c:pt>
                <c:pt idx="27">
                  <c:v>1.725954999710666E-2</c:v>
                </c:pt>
                <c:pt idx="28">
                  <c:v>7.9463500078418292E-3</c:v>
                </c:pt>
                <c:pt idx="29">
                  <c:v>-3.7931499973637983E-3</c:v>
                </c:pt>
                <c:pt idx="30">
                  <c:v>6.0577500044018961E-3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583-4292-8A4E-2C4037CCC236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8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plus>
            <c:minus>
              <c:numRef>
                <c:f>'Active 1'!$D$21:$D$52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1'!$J$21:$J$992</c:f>
              <c:numCache>
                <c:formatCode>General</c:formatCode>
                <c:ptCount val="972"/>
                <c:pt idx="9">
                  <c:v>-7.6139999146107584E-4</c:v>
                </c:pt>
                <c:pt idx="10">
                  <c:v>-6.7174999276176095E-4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583-4292-8A4E-2C4037CCC236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1'!$K$21:$K$992</c:f>
              <c:numCache>
                <c:formatCode>General</c:formatCode>
                <c:ptCount val="972"/>
                <c:pt idx="31">
                  <c:v>-1.0305399999197107E-2</c:v>
                </c:pt>
                <c:pt idx="32">
                  <c:v>-1.1267499998211861E-2</c:v>
                </c:pt>
                <c:pt idx="33">
                  <c:v>-1.0277850000420585E-2</c:v>
                </c:pt>
                <c:pt idx="34">
                  <c:v>-7.0502999951713718E-3</c:v>
                </c:pt>
                <c:pt idx="35">
                  <c:v>1.0896000021602958E-3</c:v>
                </c:pt>
                <c:pt idx="36">
                  <c:v>2.8569500063895248E-3</c:v>
                </c:pt>
                <c:pt idx="37">
                  <c:v>2.0399000059114769E-3</c:v>
                </c:pt>
                <c:pt idx="38">
                  <c:v>3.0853499993099831E-3</c:v>
                </c:pt>
                <c:pt idx="39">
                  <c:v>7.3596500078565441E-3</c:v>
                </c:pt>
                <c:pt idx="40">
                  <c:v>4.5794000034220517E-3</c:v>
                </c:pt>
                <c:pt idx="41">
                  <c:v>6.2690499980817549E-3</c:v>
                </c:pt>
                <c:pt idx="44">
                  <c:v>6.1899499996798113E-3</c:v>
                </c:pt>
                <c:pt idx="45">
                  <c:v>6.1175000009825453E-3</c:v>
                </c:pt>
                <c:pt idx="46">
                  <c:v>6.6070000029867515E-3</c:v>
                </c:pt>
                <c:pt idx="47">
                  <c:v>6.244750002224464E-3</c:v>
                </c:pt>
                <c:pt idx="48">
                  <c:v>6.8064000006415881E-3</c:v>
                </c:pt>
                <c:pt idx="49">
                  <c:v>8.0087000023922883E-3</c:v>
                </c:pt>
                <c:pt idx="50">
                  <c:v>7.0939500001259148E-3</c:v>
                </c:pt>
                <c:pt idx="51">
                  <c:v>8.4099500018055551E-3</c:v>
                </c:pt>
                <c:pt idx="52">
                  <c:v>8.49960000050487E-3</c:v>
                </c:pt>
                <c:pt idx="53">
                  <c:v>6.089250004151836E-3</c:v>
                </c:pt>
                <c:pt idx="54">
                  <c:v>7.6021999993827194E-3</c:v>
                </c:pt>
                <c:pt idx="55">
                  <c:v>7.2739000024739653E-3</c:v>
                </c:pt>
                <c:pt idx="56">
                  <c:v>7.8982000050018542E-3</c:v>
                </c:pt>
                <c:pt idx="57">
                  <c:v>8.0523500073468313E-3</c:v>
                </c:pt>
                <c:pt idx="58">
                  <c:v>8.0738500037114136E-3</c:v>
                </c:pt>
                <c:pt idx="59">
                  <c:v>9.063500001502689E-3</c:v>
                </c:pt>
                <c:pt idx="60">
                  <c:v>9.1758500057039782E-3</c:v>
                </c:pt>
                <c:pt idx="61">
                  <c:v>8.7655000024824403E-3</c:v>
                </c:pt>
                <c:pt idx="62">
                  <c:v>8.6516500014113262E-3</c:v>
                </c:pt>
                <c:pt idx="63">
                  <c:v>9.7542500006966293E-3</c:v>
                </c:pt>
                <c:pt idx="64">
                  <c:v>9.7439000019221567E-3</c:v>
                </c:pt>
                <c:pt idx="65">
                  <c:v>9.1816500062122941E-3</c:v>
                </c:pt>
                <c:pt idx="66">
                  <c:v>9.071000007679686E-3</c:v>
                </c:pt>
                <c:pt idx="67">
                  <c:v>8.7606500019319355E-3</c:v>
                </c:pt>
                <c:pt idx="68">
                  <c:v>1.0715750002418645E-2</c:v>
                </c:pt>
                <c:pt idx="69">
                  <c:v>1.1305400003038812E-2</c:v>
                </c:pt>
                <c:pt idx="70">
                  <c:v>8.980900005553849E-3</c:v>
                </c:pt>
                <c:pt idx="71">
                  <c:v>9.1931000060867518E-3</c:v>
                </c:pt>
                <c:pt idx="72">
                  <c:v>1.0649900003045332E-2</c:v>
                </c:pt>
                <c:pt idx="73">
                  <c:v>9.8292000038782135E-3</c:v>
                </c:pt>
                <c:pt idx="74">
                  <c:v>8.2076000035158359E-3</c:v>
                </c:pt>
                <c:pt idx="75">
                  <c:v>3.2115500071085989E-3</c:v>
                </c:pt>
                <c:pt idx="76">
                  <c:v>4.8350000070058741E-3</c:v>
                </c:pt>
                <c:pt idx="77">
                  <c:v>7.5140000044484623E-3</c:v>
                </c:pt>
                <c:pt idx="78">
                  <c:v>9.5493500048178248E-3</c:v>
                </c:pt>
                <c:pt idx="79">
                  <c:v>9.9390000032144599E-3</c:v>
                </c:pt>
                <c:pt idx="80">
                  <c:v>8.441750003839843E-3</c:v>
                </c:pt>
                <c:pt idx="81">
                  <c:v>1.0256200010189787E-2</c:v>
                </c:pt>
                <c:pt idx="82">
                  <c:v>8.9458500078762881E-3</c:v>
                </c:pt>
                <c:pt idx="83">
                  <c:v>1.0404799999378156E-2</c:v>
                </c:pt>
                <c:pt idx="84">
                  <c:v>9.1451500047696754E-3</c:v>
                </c:pt>
                <c:pt idx="85">
                  <c:v>1.1214900005143136E-2</c:v>
                </c:pt>
                <c:pt idx="86">
                  <c:v>1.1407650003093295E-2</c:v>
                </c:pt>
                <c:pt idx="87">
                  <c:v>1.2407650006935E-2</c:v>
                </c:pt>
                <c:pt idx="88">
                  <c:v>1.2457650002033915E-2</c:v>
                </c:pt>
                <c:pt idx="89">
                  <c:v>1.3307650006026961E-2</c:v>
                </c:pt>
                <c:pt idx="90">
                  <c:v>1.3446950004436076E-2</c:v>
                </c:pt>
                <c:pt idx="91">
                  <c:v>1.1636600000201724E-2</c:v>
                </c:pt>
                <c:pt idx="92">
                  <c:v>1.1319099998218007E-2</c:v>
                </c:pt>
                <c:pt idx="93">
                  <c:v>1.2708750000456348E-2</c:v>
                </c:pt>
                <c:pt idx="94">
                  <c:v>1.1298400000669062E-2</c:v>
                </c:pt>
                <c:pt idx="95">
                  <c:v>1.0678000122425146E-2</c:v>
                </c:pt>
                <c:pt idx="96">
                  <c:v>1.1567650144570507E-2</c:v>
                </c:pt>
                <c:pt idx="97">
                  <c:v>1.2876000007963739E-2</c:v>
                </c:pt>
                <c:pt idx="98">
                  <c:v>1.4090900003793649E-2</c:v>
                </c:pt>
                <c:pt idx="99">
                  <c:v>1.833305000764085E-2</c:v>
                </c:pt>
                <c:pt idx="100">
                  <c:v>1.892270000098506E-2</c:v>
                </c:pt>
                <c:pt idx="101">
                  <c:v>1.851235000503948E-2</c:v>
                </c:pt>
                <c:pt idx="102">
                  <c:v>1.6098850006528664E-2</c:v>
                </c:pt>
                <c:pt idx="103">
                  <c:v>1.2394600002153311E-2</c:v>
                </c:pt>
                <c:pt idx="104">
                  <c:v>1.523165000253357E-2</c:v>
                </c:pt>
                <c:pt idx="105">
                  <c:v>1.5552850003587082E-2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583-4292-8A4E-2C4037CCC236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583-4292-8A4E-2C4037CCC236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583-4292-8A4E-2C4037CCC236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583-4292-8A4E-2C4037CCC236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1'!$O$21:$O$992</c:f>
              <c:numCache>
                <c:formatCode>General</c:formatCode>
                <c:ptCount val="972"/>
                <c:pt idx="35">
                  <c:v>2.6394165871677193E-3</c:v>
                </c:pt>
                <c:pt idx="36">
                  <c:v>3.2512435541571932E-3</c:v>
                </c:pt>
                <c:pt idx="37">
                  <c:v>4.0651644236366496E-3</c:v>
                </c:pt>
                <c:pt idx="38">
                  <c:v>4.7250503064621557E-3</c:v>
                </c:pt>
                <c:pt idx="39">
                  <c:v>4.7870750610881432E-3</c:v>
                </c:pt>
                <c:pt idx="40">
                  <c:v>5.9197456629501641E-3</c:v>
                </c:pt>
                <c:pt idx="41">
                  <c:v>5.9199510429323692E-3</c:v>
                </c:pt>
                <c:pt idx="42">
                  <c:v>5.9511688002275714E-3</c:v>
                </c:pt>
                <c:pt idx="43">
                  <c:v>5.9513741802097765E-3</c:v>
                </c:pt>
                <c:pt idx="44">
                  <c:v>6.0485189117928627E-3</c:v>
                </c:pt>
                <c:pt idx="45">
                  <c:v>6.0499565716683017E-3</c:v>
                </c:pt>
                <c:pt idx="46">
                  <c:v>6.4668779355449846E-3</c:v>
                </c:pt>
                <c:pt idx="47">
                  <c:v>6.4740662349221691E-3</c:v>
                </c:pt>
                <c:pt idx="48">
                  <c:v>6.4907020134807938E-3</c:v>
                </c:pt>
                <c:pt idx="49">
                  <c:v>6.5362963695303616E-3</c:v>
                </c:pt>
                <c:pt idx="50">
                  <c:v>6.9850516306488586E-3</c:v>
                </c:pt>
                <c:pt idx="51">
                  <c:v>7.0343428263781212E-3</c:v>
                </c:pt>
                <c:pt idx="52">
                  <c:v>7.0345482063603262E-3</c:v>
                </c:pt>
                <c:pt idx="53">
                  <c:v>7.0347535863425313E-3</c:v>
                </c:pt>
                <c:pt idx="54">
                  <c:v>7.4789904878525132E-3</c:v>
                </c:pt>
                <c:pt idx="55">
                  <c:v>7.507332925396841E-3</c:v>
                </c:pt>
                <c:pt idx="56">
                  <c:v>8.1854976266386159E-3</c:v>
                </c:pt>
                <c:pt idx="57">
                  <c:v>8.4999343793948738E-3</c:v>
                </c:pt>
                <c:pt idx="58">
                  <c:v>8.6046781703195581E-3</c:v>
                </c:pt>
                <c:pt idx="59">
                  <c:v>8.6048835503017632E-3</c:v>
                </c:pt>
                <c:pt idx="60">
                  <c:v>8.6621845653370305E-3</c:v>
                </c:pt>
                <c:pt idx="61">
                  <c:v>8.6623899453192356E-3</c:v>
                </c:pt>
                <c:pt idx="62">
                  <c:v>8.6646491251234914E-3</c:v>
                </c:pt>
                <c:pt idx="63">
                  <c:v>8.6983314422051546E-3</c:v>
                </c:pt>
                <c:pt idx="64">
                  <c:v>8.6985368221873596E-3</c:v>
                </c:pt>
                <c:pt idx="65">
                  <c:v>8.7057251215645441E-3</c:v>
                </c:pt>
                <c:pt idx="66">
                  <c:v>8.7178425405146573E-3</c:v>
                </c:pt>
                <c:pt idx="67">
                  <c:v>8.7180479204968624E-3</c:v>
                </c:pt>
                <c:pt idx="68">
                  <c:v>8.7209232402477334E-3</c:v>
                </c:pt>
                <c:pt idx="69">
                  <c:v>8.7211286202299385E-3</c:v>
                </c:pt>
                <c:pt idx="70">
                  <c:v>9.1462651833948312E-3</c:v>
                </c:pt>
                <c:pt idx="71">
                  <c:v>9.2095222179140526E-3</c:v>
                </c:pt>
                <c:pt idx="72">
                  <c:v>9.2818159716503042E-3</c:v>
                </c:pt>
                <c:pt idx="73">
                  <c:v>9.2822267316147143E-3</c:v>
                </c:pt>
                <c:pt idx="74">
                  <c:v>8.0860937152512705E-3</c:v>
                </c:pt>
                <c:pt idx="75">
                  <c:v>9.2984517502089324E-3</c:v>
                </c:pt>
                <c:pt idx="76">
                  <c:v>9.3257672878422314E-3</c:v>
                </c:pt>
                <c:pt idx="77">
                  <c:v>9.7488500511850699E-3</c:v>
                </c:pt>
                <c:pt idx="78">
                  <c:v>9.8513346623054984E-3</c:v>
                </c:pt>
                <c:pt idx="79">
                  <c:v>9.8515400422877035E-3</c:v>
                </c:pt>
                <c:pt idx="80">
                  <c:v>9.8792663398854126E-3</c:v>
                </c:pt>
                <c:pt idx="81">
                  <c:v>1.0263943046555868E-2</c:v>
                </c:pt>
                <c:pt idx="82">
                  <c:v>1.0264148426538073E-2</c:v>
                </c:pt>
                <c:pt idx="83">
                  <c:v>1.0387992555807846E-2</c:v>
                </c:pt>
                <c:pt idx="84">
                  <c:v>1.0839623136677218E-2</c:v>
                </c:pt>
                <c:pt idx="85">
                  <c:v>1.0945393827512927E-2</c:v>
                </c:pt>
                <c:pt idx="86">
                  <c:v>1.1507108078844322E-2</c:v>
                </c:pt>
                <c:pt idx="87">
                  <c:v>1.1507108078844322E-2</c:v>
                </c:pt>
                <c:pt idx="88">
                  <c:v>1.1507108078844322E-2</c:v>
                </c:pt>
                <c:pt idx="89">
                  <c:v>1.1507108078844322E-2</c:v>
                </c:pt>
                <c:pt idx="90">
                  <c:v>1.2000430796101361E-2</c:v>
                </c:pt>
                <c:pt idx="91">
                  <c:v>1.2000636176083566E-2</c:v>
                </c:pt>
                <c:pt idx="92">
                  <c:v>1.2010905175193827E-2</c:v>
                </c:pt>
                <c:pt idx="93">
                  <c:v>1.2011110555176032E-2</c:v>
                </c:pt>
                <c:pt idx="94">
                  <c:v>1.2011315935158237E-2</c:v>
                </c:pt>
                <c:pt idx="95">
                  <c:v>1.241057462056527E-2</c:v>
                </c:pt>
                <c:pt idx="96">
                  <c:v>1.2410780000547475E-2</c:v>
                </c:pt>
                <c:pt idx="97">
                  <c:v>1.3174588154368842E-2</c:v>
                </c:pt>
                <c:pt idx="98">
                  <c:v>1.3541396802587442E-2</c:v>
                </c:pt>
                <c:pt idx="99">
                  <c:v>1.4743075078470433E-2</c:v>
                </c:pt>
                <c:pt idx="100">
                  <c:v>1.4743280458452634E-2</c:v>
                </c:pt>
                <c:pt idx="101">
                  <c:v>1.4743485838434843E-2</c:v>
                </c:pt>
                <c:pt idx="102">
                  <c:v>1.5279527591990576E-2</c:v>
                </c:pt>
                <c:pt idx="103">
                  <c:v>1.5311361489232393E-2</c:v>
                </c:pt>
                <c:pt idx="104">
                  <c:v>1.5894024498748716E-2</c:v>
                </c:pt>
                <c:pt idx="105">
                  <c:v>1.6421440293051828E-2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583-4292-8A4E-2C4037CCC236}"/>
            </c:ext>
          </c:extLst>
        </c:ser>
        <c:ser>
          <c:idx val="8"/>
          <c:order val="8"/>
          <c:tx>
            <c:strRef>
              <c:f>'Active 1'!$P$20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1'!$P$21:$P$992</c:f>
              <c:numCache>
                <c:formatCode>0.00E+00</c:formatCode>
                <c:ptCount val="972"/>
                <c:pt idx="0">
                  <c:v>-5.5084761360257209E-2</c:v>
                </c:pt>
                <c:pt idx="1">
                  <c:v>-5.5084761360257209E-2</c:v>
                </c:pt>
                <c:pt idx="2">
                  <c:v>-5.4848351452092194E-2</c:v>
                </c:pt>
                <c:pt idx="3">
                  <c:v>-5.481002175133045E-2</c:v>
                </c:pt>
                <c:pt idx="4">
                  <c:v>-4.9332877070081403E-2</c:v>
                </c:pt>
                <c:pt idx="5">
                  <c:v>-4.926310208863862E-2</c:v>
                </c:pt>
                <c:pt idx="6">
                  <c:v>-4.0857251941263266E-2</c:v>
                </c:pt>
                <c:pt idx="7">
                  <c:v>-1.6447953603905885E-2</c:v>
                </c:pt>
                <c:pt idx="8">
                  <c:v>-1.1342238241834576E-2</c:v>
                </c:pt>
                <c:pt idx="9">
                  <c:v>-7.0765460912252578E-3</c:v>
                </c:pt>
                <c:pt idx="10">
                  <c:v>-7.0759097947545313E-3</c:v>
                </c:pt>
                <c:pt idx="11">
                  <c:v>-4.4053469191619489E-3</c:v>
                </c:pt>
                <c:pt idx="12">
                  <c:v>-4.2979397511193201E-3</c:v>
                </c:pt>
                <c:pt idx="13">
                  <c:v>-3.9688917657664247E-3</c:v>
                </c:pt>
                <c:pt idx="14">
                  <c:v>-3.938957354915399E-3</c:v>
                </c:pt>
                <c:pt idx="15">
                  <c:v>-3.6903612355950952E-3</c:v>
                </c:pt>
                <c:pt idx="16">
                  <c:v>-3.6783886128279042E-3</c:v>
                </c:pt>
                <c:pt idx="17">
                  <c:v>-3.6573066188474862E-3</c:v>
                </c:pt>
                <c:pt idx="18">
                  <c:v>-3.5987037532998999E-3</c:v>
                </c:pt>
                <c:pt idx="19">
                  <c:v>-3.4479379697463577E-3</c:v>
                </c:pt>
                <c:pt idx="20">
                  <c:v>-2.1387216198578349E-3</c:v>
                </c:pt>
                <c:pt idx="21">
                  <c:v>-7.6486996382794589E-4</c:v>
                </c:pt>
                <c:pt idx="22">
                  <c:v>-6.7947513064319648E-4</c:v>
                </c:pt>
                <c:pt idx="23">
                  <c:v>-6.1652950914817609E-4</c:v>
                </c:pt>
                <c:pt idx="24">
                  <c:v>1.453274246976527E-4</c:v>
                </c:pt>
                <c:pt idx="25">
                  <c:v>6.1749302952213148E-4</c:v>
                </c:pt>
                <c:pt idx="26">
                  <c:v>1.9227784894939558E-3</c:v>
                </c:pt>
                <c:pt idx="27">
                  <c:v>3.0053966975909507E-3</c:v>
                </c:pt>
                <c:pt idx="28">
                  <c:v>4.7469719110699235E-3</c:v>
                </c:pt>
                <c:pt idx="29">
                  <c:v>5.7518300855159549E-3</c:v>
                </c:pt>
                <c:pt idx="30">
                  <c:v>6.0128464022970729E-3</c:v>
                </c:pt>
                <c:pt idx="31">
                  <c:v>6.6714429926195903E-3</c:v>
                </c:pt>
                <c:pt idx="32">
                  <c:v>6.673153648604005E-3</c:v>
                </c:pt>
                <c:pt idx="33">
                  <c:v>6.6734387167466797E-3</c:v>
                </c:pt>
                <c:pt idx="34">
                  <c:v>6.6754338642407776E-3</c:v>
                </c:pt>
                <c:pt idx="35">
                  <c:v>9.7559779089128329E-3</c:v>
                </c:pt>
                <c:pt idx="36">
                  <c:v>9.9817784860493503E-3</c:v>
                </c:pt>
                <c:pt idx="37">
                  <c:v>1.0120287885637597E-2</c:v>
                </c:pt>
                <c:pt idx="38">
                  <c:v>1.0096919695544326E-2</c:v>
                </c:pt>
                <c:pt idx="39">
                  <c:v>1.0088477192490661E-2</c:v>
                </c:pt>
                <c:pt idx="40">
                  <c:v>9.7455401832666766E-3</c:v>
                </c:pt>
                <c:pt idx="41">
                  <c:v>9.745445544472639E-3</c:v>
                </c:pt>
                <c:pt idx="42">
                  <c:v>9.7309236092390505E-3</c:v>
                </c:pt>
                <c:pt idx="43">
                  <c:v>9.7308271699379362E-3</c:v>
                </c:pt>
                <c:pt idx="44">
                  <c:v>9.6838921736828731E-3</c:v>
                </c:pt>
                <c:pt idx="45">
                  <c:v>9.6831778051558459E-3</c:v>
                </c:pt>
                <c:pt idx="46">
                  <c:v>9.4516799035104099E-3</c:v>
                </c:pt>
                <c:pt idx="47">
                  <c:v>9.4472632935520551E-3</c:v>
                </c:pt>
                <c:pt idx="48">
                  <c:v>9.4369867100613791E-3</c:v>
                </c:pt>
                <c:pt idx="49">
                  <c:v>9.4084254651926047E-3</c:v>
                </c:pt>
                <c:pt idx="50">
                  <c:v>9.0963701708210998E-3</c:v>
                </c:pt>
                <c:pt idx="51">
                  <c:v>9.058669580563547E-3</c:v>
                </c:pt>
                <c:pt idx="52">
                  <c:v>9.0585110767243682E-3</c:v>
                </c:pt>
                <c:pt idx="53">
                  <c:v>9.0583525611172E-3</c:v>
                </c:pt>
                <c:pt idx="54">
                  <c:v>8.6879418286393423E-3</c:v>
                </c:pt>
                <c:pt idx="55">
                  <c:v>8.662441124374004E-3</c:v>
                </c:pt>
                <c:pt idx="56">
                  <c:v>7.9854363350197327E-3</c:v>
                </c:pt>
                <c:pt idx="57">
                  <c:v>7.6279996942257428E-3</c:v>
                </c:pt>
                <c:pt idx="58">
                  <c:v>7.5028072444329463E-3</c:v>
                </c:pt>
                <c:pt idx="59">
                  <c:v>7.5025587623120671E-3</c:v>
                </c:pt>
                <c:pt idx="60">
                  <c:v>7.4327725917191501E-3</c:v>
                </c:pt>
                <c:pt idx="61">
                  <c:v>7.4325208145526178E-3</c:v>
                </c:pt>
                <c:pt idx="62">
                  <c:v>7.4297504890316057E-3</c:v>
                </c:pt>
                <c:pt idx="63">
                  <c:v>7.388278582902516E-3</c:v>
                </c:pt>
                <c:pt idx="64">
                  <c:v>7.3880247345644717E-3</c:v>
                </c:pt>
                <c:pt idx="65">
                  <c:v>7.3791326288798476E-3</c:v>
                </c:pt>
                <c:pt idx="66">
                  <c:v>7.3641104465774765E-3</c:v>
                </c:pt>
                <c:pt idx="67">
                  <c:v>7.3638554802775286E-3</c:v>
                </c:pt>
                <c:pt idx="68">
                  <c:v>7.3602847164358914E-3</c:v>
                </c:pt>
                <c:pt idx="69">
                  <c:v>7.3600295736156174E-3</c:v>
                </c:pt>
                <c:pt idx="70">
                  <c:v>6.8066593610873888E-3</c:v>
                </c:pt>
                <c:pt idx="71">
                  <c:v>6.7200125605420685E-3</c:v>
                </c:pt>
                <c:pt idx="72">
                  <c:v>6.6196206724177253E-3</c:v>
                </c:pt>
                <c:pt idx="73">
                  <c:v>6.6190460980833504E-3</c:v>
                </c:pt>
                <c:pt idx="74">
                  <c:v>8.0926955009566759E-3</c:v>
                </c:pt>
                <c:pt idx="75">
                  <c:v>6.5963127600954519E-3</c:v>
                </c:pt>
                <c:pt idx="76">
                  <c:v>6.5578742728721467E-3</c:v>
                </c:pt>
                <c:pt idx="77">
                  <c:v>5.935929751550606E-3</c:v>
                </c:pt>
                <c:pt idx="78">
                  <c:v>5.777760724598402E-3</c:v>
                </c:pt>
                <c:pt idx="79">
                  <c:v>5.7774408105954883E-3</c:v>
                </c:pt>
                <c:pt idx="80">
                  <c:v>5.7341443897758332E-3</c:v>
                </c:pt>
                <c:pt idx="81">
                  <c:v>5.1113169725179597E-3</c:v>
                </c:pt>
                <c:pt idx="82">
                  <c:v>5.1109734165626503E-3</c:v>
                </c:pt>
                <c:pt idx="83">
                  <c:v>4.9016661484365814E-3</c:v>
                </c:pt>
                <c:pt idx="84">
                  <c:v>4.1021165795041004E-3</c:v>
                </c:pt>
                <c:pt idx="85">
                  <c:v>3.906640039631426E-3</c:v>
                </c:pt>
                <c:pt idx="86">
                  <c:v>2.8162252704181934E-3</c:v>
                </c:pt>
                <c:pt idx="87">
                  <c:v>2.8162252704181934E-3</c:v>
                </c:pt>
                <c:pt idx="88">
                  <c:v>2.8162252704181934E-3</c:v>
                </c:pt>
                <c:pt idx="89">
                  <c:v>2.8162252704181934E-3</c:v>
                </c:pt>
                <c:pt idx="90">
                  <c:v>1.7859707458759977E-3</c:v>
                </c:pt>
                <c:pt idx="91">
                  <c:v>1.7855276913106982E-3</c:v>
                </c:pt>
                <c:pt idx="92">
                  <c:v>1.7633599588196408E-3</c:v>
                </c:pt>
                <c:pt idx="93">
                  <c:v>1.7629163040853296E-3</c:v>
                </c:pt>
                <c:pt idx="94">
                  <c:v>1.7624726375829874E-3</c:v>
                </c:pt>
                <c:pt idx="95">
                  <c:v>8.7773704427776544E-4</c:v>
                </c:pt>
                <c:pt idx="96">
                  <c:v>8.7727048897631721E-4</c:v>
                </c:pt>
                <c:pt idx="97">
                  <c:v>-9.3925207334227823E-4</c:v>
                </c:pt>
                <c:pt idx="98">
                  <c:v>-1.8694639087726284E-3</c:v>
                </c:pt>
                <c:pt idx="99">
                  <c:v>-5.1797928322022124E-3</c:v>
                </c:pt>
                <c:pt idx="100">
                  <c:v>-5.180393036907982E-3</c:v>
                </c:pt>
                <c:pt idx="101">
                  <c:v>-5.1809932533817826E-3</c:v>
                </c:pt>
                <c:pt idx="102">
                  <c:v>-6.7876560721822909E-3</c:v>
                </c:pt>
                <c:pt idx="103">
                  <c:v>-6.8855926535201228E-3</c:v>
                </c:pt>
                <c:pt idx="104">
                  <c:v>-8.7280932825243851E-3</c:v>
                </c:pt>
                <c:pt idx="105">
                  <c:v>-1.0477561115407236E-2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583-4292-8A4E-2C4037CCC2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245688"/>
        <c:axId val="1"/>
      </c:scatterChart>
      <c:valAx>
        <c:axId val="7522456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8747748618735"/>
              <c:y val="0.8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6384720327421552E-2"/>
              <c:y val="0.381249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2456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237394950460659"/>
          <c:y val="0.91874999999999996"/>
          <c:w val="0.64938651427098204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9100817438692098"/>
          <c:y val="3.42679127725856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215258855585832"/>
          <c:y val="0.14953316519776211"/>
          <c:w val="0.82561307901907355"/>
          <c:h val="0.6542075977402092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1'!$H$21:$H$992</c:f>
              <c:numCache>
                <c:formatCode>General</c:formatCode>
                <c:ptCount val="972"/>
                <c:pt idx="0">
                  <c:v>-6.7999999999301508E-2</c:v>
                </c:pt>
                <c:pt idx="1">
                  <c:v>0</c:v>
                </c:pt>
                <c:pt idx="2">
                  <c:v>-6.3576849999662954E-2</c:v>
                </c:pt>
                <c:pt idx="3">
                  <c:v>-7.3497700002917554E-2</c:v>
                </c:pt>
                <c:pt idx="4">
                  <c:v>-5.8162499997706618E-2</c:v>
                </c:pt>
                <c:pt idx="5">
                  <c:v>-6.9173149997368455E-2</c:v>
                </c:pt>
                <c:pt idx="6">
                  <c:v>-5.8166499999060761E-2</c:v>
                </c:pt>
                <c:pt idx="7">
                  <c:v>-4.6348499963642098E-3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F7A-403D-8515-949FC47934A3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  <c:pt idx="73">
                    <c:v>1.9E-3</c:v>
                  </c:pt>
                  <c:pt idx="74">
                    <c:v>1E-4</c:v>
                  </c:pt>
                  <c:pt idx="75">
                    <c:v>2.0000000000000001E-4</c:v>
                  </c:pt>
                  <c:pt idx="76">
                    <c:v>2.0000000000000001E-4</c:v>
                  </c:pt>
                  <c:pt idx="77">
                    <c:v>2.9999999999999997E-4</c:v>
                  </c:pt>
                  <c:pt idx="78">
                    <c:v>2.2000000000000001E-3</c:v>
                  </c:pt>
                  <c:pt idx="79">
                    <c:v>1.6999999999999999E-3</c:v>
                  </c:pt>
                  <c:pt idx="80">
                    <c:v>4.0000000000000002E-4</c:v>
                  </c:pt>
                  <c:pt idx="81">
                    <c:v>1.1999999999999999E-3</c:v>
                  </c:pt>
                  <c:pt idx="82">
                    <c:v>2.9999999999999997E-4</c:v>
                  </c:pt>
                  <c:pt idx="83">
                    <c:v>8.0000000000000004E-4</c:v>
                  </c:pt>
                  <c:pt idx="84">
                    <c:v>6.9999999999999999E-4</c:v>
                  </c:pt>
                  <c:pt idx="85">
                    <c:v>1.9E-3</c:v>
                  </c:pt>
                  <c:pt idx="86">
                    <c:v>2.4000000000000001E-4</c:v>
                  </c:pt>
                  <c:pt idx="87">
                    <c:v>0</c:v>
                  </c:pt>
                  <c:pt idx="88">
                    <c:v>1.2E-4</c:v>
                  </c:pt>
                  <c:pt idx="89">
                    <c:v>2.5000000000000001E-4</c:v>
                  </c:pt>
                  <c:pt idx="90">
                    <c:v>1.8E-3</c:v>
                  </c:pt>
                  <c:pt idx="91">
                    <c:v>6.9999999999999999E-4</c:v>
                  </c:pt>
                  <c:pt idx="92">
                    <c:v>5.0000000000000001E-4</c:v>
                  </c:pt>
                  <c:pt idx="93">
                    <c:v>2.3999999999999998E-3</c:v>
                  </c:pt>
                  <c:pt idx="94">
                    <c:v>6.9999999999999999E-4</c:v>
                  </c:pt>
                  <c:pt idx="95">
                    <c:v>0</c:v>
                  </c:pt>
                  <c:pt idx="96">
                    <c:v>0</c:v>
                  </c:pt>
                  <c:pt idx="97">
                    <c:v>1E-4</c:v>
                  </c:pt>
                  <c:pt idx="98">
                    <c:v>1E-4</c:v>
                  </c:pt>
                  <c:pt idx="99">
                    <c:v>1E-3</c:v>
                  </c:pt>
                  <c:pt idx="100">
                    <c:v>5.0000000000000001E-4</c:v>
                  </c:pt>
                  <c:pt idx="101">
                    <c:v>4.0000000000000002E-4</c:v>
                  </c:pt>
                  <c:pt idx="102">
                    <c:v>1E-3</c:v>
                  </c:pt>
                  <c:pt idx="103">
                    <c:v>8.9999999999999998E-4</c:v>
                  </c:pt>
                  <c:pt idx="104">
                    <c:v>6.9999999999999999E-4</c:v>
                  </c:pt>
                  <c:pt idx="105">
                    <c:v>1E-3</c:v>
                  </c:pt>
                </c:numCache>
              </c:numRef>
            </c:plus>
            <c:minus>
              <c:numRef>
                <c:f>'Active 1'!$D$21:$D$992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  <c:pt idx="73">
                    <c:v>1.9E-3</c:v>
                  </c:pt>
                  <c:pt idx="74">
                    <c:v>1E-4</c:v>
                  </c:pt>
                  <c:pt idx="75">
                    <c:v>2.0000000000000001E-4</c:v>
                  </c:pt>
                  <c:pt idx="76">
                    <c:v>2.0000000000000001E-4</c:v>
                  </c:pt>
                  <c:pt idx="77">
                    <c:v>2.9999999999999997E-4</c:v>
                  </c:pt>
                  <c:pt idx="78">
                    <c:v>2.2000000000000001E-3</c:v>
                  </c:pt>
                  <c:pt idx="79">
                    <c:v>1.6999999999999999E-3</c:v>
                  </c:pt>
                  <c:pt idx="80">
                    <c:v>4.0000000000000002E-4</c:v>
                  </c:pt>
                  <c:pt idx="81">
                    <c:v>1.1999999999999999E-3</c:v>
                  </c:pt>
                  <c:pt idx="82">
                    <c:v>2.9999999999999997E-4</c:v>
                  </c:pt>
                  <c:pt idx="83">
                    <c:v>8.0000000000000004E-4</c:v>
                  </c:pt>
                  <c:pt idx="84">
                    <c:v>6.9999999999999999E-4</c:v>
                  </c:pt>
                  <c:pt idx="85">
                    <c:v>1.9E-3</c:v>
                  </c:pt>
                  <c:pt idx="86">
                    <c:v>2.4000000000000001E-4</c:v>
                  </c:pt>
                  <c:pt idx="87">
                    <c:v>0</c:v>
                  </c:pt>
                  <c:pt idx="88">
                    <c:v>1.2E-4</c:v>
                  </c:pt>
                  <c:pt idx="89">
                    <c:v>2.5000000000000001E-4</c:v>
                  </c:pt>
                  <c:pt idx="90">
                    <c:v>1.8E-3</c:v>
                  </c:pt>
                  <c:pt idx="91">
                    <c:v>6.9999999999999999E-4</c:v>
                  </c:pt>
                  <c:pt idx="92">
                    <c:v>5.0000000000000001E-4</c:v>
                  </c:pt>
                  <c:pt idx="93">
                    <c:v>2.3999999999999998E-3</c:v>
                  </c:pt>
                  <c:pt idx="94">
                    <c:v>6.9999999999999999E-4</c:v>
                  </c:pt>
                  <c:pt idx="95">
                    <c:v>0</c:v>
                  </c:pt>
                  <c:pt idx="96">
                    <c:v>0</c:v>
                  </c:pt>
                  <c:pt idx="97">
                    <c:v>1E-4</c:v>
                  </c:pt>
                  <c:pt idx="98">
                    <c:v>1E-4</c:v>
                  </c:pt>
                  <c:pt idx="99">
                    <c:v>1E-3</c:v>
                  </c:pt>
                  <c:pt idx="100">
                    <c:v>5.0000000000000001E-4</c:v>
                  </c:pt>
                  <c:pt idx="101">
                    <c:v>4.0000000000000002E-4</c:v>
                  </c:pt>
                  <c:pt idx="102">
                    <c:v>1E-3</c:v>
                  </c:pt>
                  <c:pt idx="103">
                    <c:v>8.9999999999999998E-4</c:v>
                  </c:pt>
                  <c:pt idx="104">
                    <c:v>6.9999999999999999E-4</c:v>
                  </c:pt>
                  <c:pt idx="105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1'!$I$21:$I$992</c:f>
              <c:numCache>
                <c:formatCode>General</c:formatCode>
                <c:ptCount val="972"/>
                <c:pt idx="8">
                  <c:v>-9.0148499948554672E-3</c:v>
                </c:pt>
                <c:pt idx="11">
                  <c:v>-6.4264999673468992E-4</c:v>
                </c:pt>
                <c:pt idx="12">
                  <c:v>2.6052950008306652E-2</c:v>
                </c:pt>
                <c:pt idx="13">
                  <c:v>1.3741500006290153E-3</c:v>
                </c:pt>
                <c:pt idx="14">
                  <c:v>5.6359500013059005E-3</c:v>
                </c:pt>
                <c:pt idx="15">
                  <c:v>6.744050006091129E-3</c:v>
                </c:pt>
                <c:pt idx="16">
                  <c:v>9.2669999867212027E-4</c:v>
                </c:pt>
                <c:pt idx="17">
                  <c:v>-3.6562500026775524E-3</c:v>
                </c:pt>
                <c:pt idx="18">
                  <c:v>4.7769999946467578E-4</c:v>
                </c:pt>
                <c:pt idx="19">
                  <c:v>0</c:v>
                </c:pt>
                <c:pt idx="20">
                  <c:v>9.5433500027866103E-3</c:v>
                </c:pt>
                <c:pt idx="21">
                  <c:v>3.4918000019388273E-3</c:v>
                </c:pt>
                <c:pt idx="22">
                  <c:v>-1.5657349991670344E-2</c:v>
                </c:pt>
                <c:pt idx="23">
                  <c:v>2.0489000016823411E-3</c:v>
                </c:pt>
                <c:pt idx="24">
                  <c:v>2.2788500064052641E-3</c:v>
                </c:pt>
                <c:pt idx="25">
                  <c:v>-1.5262499946402386E-3</c:v>
                </c:pt>
                <c:pt idx="26">
                  <c:v>2.2624000048381276E-3</c:v>
                </c:pt>
                <c:pt idx="27">
                  <c:v>1.725954999710666E-2</c:v>
                </c:pt>
                <c:pt idx="28">
                  <c:v>7.9463500078418292E-3</c:v>
                </c:pt>
                <c:pt idx="29">
                  <c:v>-3.7931499973637983E-3</c:v>
                </c:pt>
                <c:pt idx="30">
                  <c:v>6.0577500044018961E-3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F7A-403D-8515-949FC47934A3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8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plus>
            <c:minus>
              <c:numRef>
                <c:f>'Active 1'!$D$21:$D$52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1'!$J$21:$J$992</c:f>
              <c:numCache>
                <c:formatCode>General</c:formatCode>
                <c:ptCount val="972"/>
                <c:pt idx="9">
                  <c:v>-7.6139999146107584E-4</c:v>
                </c:pt>
                <c:pt idx="10">
                  <c:v>-6.7174999276176095E-4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F7A-403D-8515-949FC47934A3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1'!$K$21:$K$992</c:f>
              <c:numCache>
                <c:formatCode>General</c:formatCode>
                <c:ptCount val="972"/>
                <c:pt idx="31">
                  <c:v>-1.0305399999197107E-2</c:v>
                </c:pt>
                <c:pt idx="32">
                  <c:v>-1.1267499998211861E-2</c:v>
                </c:pt>
                <c:pt idx="33">
                  <c:v>-1.0277850000420585E-2</c:v>
                </c:pt>
                <c:pt idx="34">
                  <c:v>-7.0502999951713718E-3</c:v>
                </c:pt>
                <c:pt idx="35">
                  <c:v>1.0896000021602958E-3</c:v>
                </c:pt>
                <c:pt idx="36">
                  <c:v>2.8569500063895248E-3</c:v>
                </c:pt>
                <c:pt idx="37">
                  <c:v>2.0399000059114769E-3</c:v>
                </c:pt>
                <c:pt idx="38">
                  <c:v>3.0853499993099831E-3</c:v>
                </c:pt>
                <c:pt idx="39">
                  <c:v>7.3596500078565441E-3</c:v>
                </c:pt>
                <c:pt idx="40">
                  <c:v>4.5794000034220517E-3</c:v>
                </c:pt>
                <c:pt idx="41">
                  <c:v>6.2690499980817549E-3</c:v>
                </c:pt>
                <c:pt idx="44">
                  <c:v>6.1899499996798113E-3</c:v>
                </c:pt>
                <c:pt idx="45">
                  <c:v>6.1175000009825453E-3</c:v>
                </c:pt>
                <c:pt idx="46">
                  <c:v>6.6070000029867515E-3</c:v>
                </c:pt>
                <c:pt idx="47">
                  <c:v>6.244750002224464E-3</c:v>
                </c:pt>
                <c:pt idx="48">
                  <c:v>6.8064000006415881E-3</c:v>
                </c:pt>
                <c:pt idx="49">
                  <c:v>8.0087000023922883E-3</c:v>
                </c:pt>
                <c:pt idx="50">
                  <c:v>7.0939500001259148E-3</c:v>
                </c:pt>
                <c:pt idx="51">
                  <c:v>8.4099500018055551E-3</c:v>
                </c:pt>
                <c:pt idx="52">
                  <c:v>8.49960000050487E-3</c:v>
                </c:pt>
                <c:pt idx="53">
                  <c:v>6.089250004151836E-3</c:v>
                </c:pt>
                <c:pt idx="54">
                  <c:v>7.6021999993827194E-3</c:v>
                </c:pt>
                <c:pt idx="55">
                  <c:v>7.2739000024739653E-3</c:v>
                </c:pt>
                <c:pt idx="56">
                  <c:v>7.8982000050018542E-3</c:v>
                </c:pt>
                <c:pt idx="57">
                  <c:v>8.0523500073468313E-3</c:v>
                </c:pt>
                <c:pt idx="58">
                  <c:v>8.0738500037114136E-3</c:v>
                </c:pt>
                <c:pt idx="59">
                  <c:v>9.063500001502689E-3</c:v>
                </c:pt>
                <c:pt idx="60">
                  <c:v>9.1758500057039782E-3</c:v>
                </c:pt>
                <c:pt idx="61">
                  <c:v>8.7655000024824403E-3</c:v>
                </c:pt>
                <c:pt idx="62">
                  <c:v>8.6516500014113262E-3</c:v>
                </c:pt>
                <c:pt idx="63">
                  <c:v>9.7542500006966293E-3</c:v>
                </c:pt>
                <c:pt idx="64">
                  <c:v>9.7439000019221567E-3</c:v>
                </c:pt>
                <c:pt idx="65">
                  <c:v>9.1816500062122941E-3</c:v>
                </c:pt>
                <c:pt idx="66">
                  <c:v>9.071000007679686E-3</c:v>
                </c:pt>
                <c:pt idx="67">
                  <c:v>8.7606500019319355E-3</c:v>
                </c:pt>
                <c:pt idx="68">
                  <c:v>1.0715750002418645E-2</c:v>
                </c:pt>
                <c:pt idx="69">
                  <c:v>1.1305400003038812E-2</c:v>
                </c:pt>
                <c:pt idx="70">
                  <c:v>8.980900005553849E-3</c:v>
                </c:pt>
                <c:pt idx="71">
                  <c:v>9.1931000060867518E-3</c:v>
                </c:pt>
                <c:pt idx="72">
                  <c:v>1.0649900003045332E-2</c:v>
                </c:pt>
                <c:pt idx="73">
                  <c:v>9.8292000038782135E-3</c:v>
                </c:pt>
                <c:pt idx="74">
                  <c:v>8.2076000035158359E-3</c:v>
                </c:pt>
                <c:pt idx="75">
                  <c:v>3.2115500071085989E-3</c:v>
                </c:pt>
                <c:pt idx="76">
                  <c:v>4.8350000070058741E-3</c:v>
                </c:pt>
                <c:pt idx="77">
                  <c:v>7.5140000044484623E-3</c:v>
                </c:pt>
                <c:pt idx="78">
                  <c:v>9.5493500048178248E-3</c:v>
                </c:pt>
                <c:pt idx="79">
                  <c:v>9.9390000032144599E-3</c:v>
                </c:pt>
                <c:pt idx="80">
                  <c:v>8.441750003839843E-3</c:v>
                </c:pt>
                <c:pt idx="81">
                  <c:v>1.0256200010189787E-2</c:v>
                </c:pt>
                <c:pt idx="82">
                  <c:v>8.9458500078762881E-3</c:v>
                </c:pt>
                <c:pt idx="83">
                  <c:v>1.0404799999378156E-2</c:v>
                </c:pt>
                <c:pt idx="84">
                  <c:v>9.1451500047696754E-3</c:v>
                </c:pt>
                <c:pt idx="85">
                  <c:v>1.1214900005143136E-2</c:v>
                </c:pt>
                <c:pt idx="86">
                  <c:v>1.1407650003093295E-2</c:v>
                </c:pt>
                <c:pt idx="87">
                  <c:v>1.2407650006935E-2</c:v>
                </c:pt>
                <c:pt idx="88">
                  <c:v>1.2457650002033915E-2</c:v>
                </c:pt>
                <c:pt idx="89">
                  <c:v>1.3307650006026961E-2</c:v>
                </c:pt>
                <c:pt idx="90">
                  <c:v>1.3446950004436076E-2</c:v>
                </c:pt>
                <c:pt idx="91">
                  <c:v>1.1636600000201724E-2</c:v>
                </c:pt>
                <c:pt idx="92">
                  <c:v>1.1319099998218007E-2</c:v>
                </c:pt>
                <c:pt idx="93">
                  <c:v>1.2708750000456348E-2</c:v>
                </c:pt>
                <c:pt idx="94">
                  <c:v>1.1298400000669062E-2</c:v>
                </c:pt>
                <c:pt idx="95">
                  <c:v>1.0678000122425146E-2</c:v>
                </c:pt>
                <c:pt idx="96">
                  <c:v>1.1567650144570507E-2</c:v>
                </c:pt>
                <c:pt idx="97">
                  <c:v>1.2876000007963739E-2</c:v>
                </c:pt>
                <c:pt idx="98">
                  <c:v>1.4090900003793649E-2</c:v>
                </c:pt>
                <c:pt idx="99">
                  <c:v>1.833305000764085E-2</c:v>
                </c:pt>
                <c:pt idx="100">
                  <c:v>1.892270000098506E-2</c:v>
                </c:pt>
                <c:pt idx="101">
                  <c:v>1.851235000503948E-2</c:v>
                </c:pt>
                <c:pt idx="102">
                  <c:v>1.6098850006528664E-2</c:v>
                </c:pt>
                <c:pt idx="103">
                  <c:v>1.2394600002153311E-2</c:v>
                </c:pt>
                <c:pt idx="104">
                  <c:v>1.523165000253357E-2</c:v>
                </c:pt>
                <c:pt idx="105">
                  <c:v>1.5552850003587082E-2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F7A-403D-8515-949FC47934A3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F7A-403D-8515-949FC47934A3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F7A-403D-8515-949FC47934A3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F7A-403D-8515-949FC47934A3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1'!$O$21:$O$992</c:f>
              <c:numCache>
                <c:formatCode>General</c:formatCode>
                <c:ptCount val="972"/>
                <c:pt idx="35">
                  <c:v>2.6394165871677193E-3</c:v>
                </c:pt>
                <c:pt idx="36">
                  <c:v>3.2512435541571932E-3</c:v>
                </c:pt>
                <c:pt idx="37">
                  <c:v>4.0651644236366496E-3</c:v>
                </c:pt>
                <c:pt idx="38">
                  <c:v>4.7250503064621557E-3</c:v>
                </c:pt>
                <c:pt idx="39">
                  <c:v>4.7870750610881432E-3</c:v>
                </c:pt>
                <c:pt idx="40">
                  <c:v>5.9197456629501641E-3</c:v>
                </c:pt>
                <c:pt idx="41">
                  <c:v>5.9199510429323692E-3</c:v>
                </c:pt>
                <c:pt idx="42">
                  <c:v>5.9511688002275714E-3</c:v>
                </c:pt>
                <c:pt idx="43">
                  <c:v>5.9513741802097765E-3</c:v>
                </c:pt>
                <c:pt idx="44">
                  <c:v>6.0485189117928627E-3</c:v>
                </c:pt>
                <c:pt idx="45">
                  <c:v>6.0499565716683017E-3</c:v>
                </c:pt>
                <c:pt idx="46">
                  <c:v>6.4668779355449846E-3</c:v>
                </c:pt>
                <c:pt idx="47">
                  <c:v>6.4740662349221691E-3</c:v>
                </c:pt>
                <c:pt idx="48">
                  <c:v>6.4907020134807938E-3</c:v>
                </c:pt>
                <c:pt idx="49">
                  <c:v>6.5362963695303616E-3</c:v>
                </c:pt>
                <c:pt idx="50">
                  <c:v>6.9850516306488586E-3</c:v>
                </c:pt>
                <c:pt idx="51">
                  <c:v>7.0343428263781212E-3</c:v>
                </c:pt>
                <c:pt idx="52">
                  <c:v>7.0345482063603262E-3</c:v>
                </c:pt>
                <c:pt idx="53">
                  <c:v>7.0347535863425313E-3</c:v>
                </c:pt>
                <c:pt idx="54">
                  <c:v>7.4789904878525132E-3</c:v>
                </c:pt>
                <c:pt idx="55">
                  <c:v>7.507332925396841E-3</c:v>
                </c:pt>
                <c:pt idx="56">
                  <c:v>8.1854976266386159E-3</c:v>
                </c:pt>
                <c:pt idx="57">
                  <c:v>8.4999343793948738E-3</c:v>
                </c:pt>
                <c:pt idx="58">
                  <c:v>8.6046781703195581E-3</c:v>
                </c:pt>
                <c:pt idx="59">
                  <c:v>8.6048835503017632E-3</c:v>
                </c:pt>
                <c:pt idx="60">
                  <c:v>8.6621845653370305E-3</c:v>
                </c:pt>
                <c:pt idx="61">
                  <c:v>8.6623899453192356E-3</c:v>
                </c:pt>
                <c:pt idx="62">
                  <c:v>8.6646491251234914E-3</c:v>
                </c:pt>
                <c:pt idx="63">
                  <c:v>8.6983314422051546E-3</c:v>
                </c:pt>
                <c:pt idx="64">
                  <c:v>8.6985368221873596E-3</c:v>
                </c:pt>
                <c:pt idx="65">
                  <c:v>8.7057251215645441E-3</c:v>
                </c:pt>
                <c:pt idx="66">
                  <c:v>8.7178425405146573E-3</c:v>
                </c:pt>
                <c:pt idx="67">
                  <c:v>8.7180479204968624E-3</c:v>
                </c:pt>
                <c:pt idx="68">
                  <c:v>8.7209232402477334E-3</c:v>
                </c:pt>
                <c:pt idx="69">
                  <c:v>8.7211286202299385E-3</c:v>
                </c:pt>
                <c:pt idx="70">
                  <c:v>9.1462651833948312E-3</c:v>
                </c:pt>
                <c:pt idx="71">
                  <c:v>9.2095222179140526E-3</c:v>
                </c:pt>
                <c:pt idx="72">
                  <c:v>9.2818159716503042E-3</c:v>
                </c:pt>
                <c:pt idx="73">
                  <c:v>9.2822267316147143E-3</c:v>
                </c:pt>
                <c:pt idx="74">
                  <c:v>8.0860937152512705E-3</c:v>
                </c:pt>
                <c:pt idx="75">
                  <c:v>9.2984517502089324E-3</c:v>
                </c:pt>
                <c:pt idx="76">
                  <c:v>9.3257672878422314E-3</c:v>
                </c:pt>
                <c:pt idx="77">
                  <c:v>9.7488500511850699E-3</c:v>
                </c:pt>
                <c:pt idx="78">
                  <c:v>9.8513346623054984E-3</c:v>
                </c:pt>
                <c:pt idx="79">
                  <c:v>9.8515400422877035E-3</c:v>
                </c:pt>
                <c:pt idx="80">
                  <c:v>9.8792663398854126E-3</c:v>
                </c:pt>
                <c:pt idx="81">
                  <c:v>1.0263943046555868E-2</c:v>
                </c:pt>
                <c:pt idx="82">
                  <c:v>1.0264148426538073E-2</c:v>
                </c:pt>
                <c:pt idx="83">
                  <c:v>1.0387992555807846E-2</c:v>
                </c:pt>
                <c:pt idx="84">
                  <c:v>1.0839623136677218E-2</c:v>
                </c:pt>
                <c:pt idx="85">
                  <c:v>1.0945393827512927E-2</c:v>
                </c:pt>
                <c:pt idx="86">
                  <c:v>1.1507108078844322E-2</c:v>
                </c:pt>
                <c:pt idx="87">
                  <c:v>1.1507108078844322E-2</c:v>
                </c:pt>
                <c:pt idx="88">
                  <c:v>1.1507108078844322E-2</c:v>
                </c:pt>
                <c:pt idx="89">
                  <c:v>1.1507108078844322E-2</c:v>
                </c:pt>
                <c:pt idx="90">
                  <c:v>1.2000430796101361E-2</c:v>
                </c:pt>
                <c:pt idx="91">
                  <c:v>1.2000636176083566E-2</c:v>
                </c:pt>
                <c:pt idx="92">
                  <c:v>1.2010905175193827E-2</c:v>
                </c:pt>
                <c:pt idx="93">
                  <c:v>1.2011110555176032E-2</c:v>
                </c:pt>
                <c:pt idx="94">
                  <c:v>1.2011315935158237E-2</c:v>
                </c:pt>
                <c:pt idx="95">
                  <c:v>1.241057462056527E-2</c:v>
                </c:pt>
                <c:pt idx="96">
                  <c:v>1.2410780000547475E-2</c:v>
                </c:pt>
                <c:pt idx="97">
                  <c:v>1.3174588154368842E-2</c:v>
                </c:pt>
                <c:pt idx="98">
                  <c:v>1.3541396802587442E-2</c:v>
                </c:pt>
                <c:pt idx="99">
                  <c:v>1.4743075078470433E-2</c:v>
                </c:pt>
                <c:pt idx="100">
                  <c:v>1.4743280458452634E-2</c:v>
                </c:pt>
                <c:pt idx="101">
                  <c:v>1.4743485838434843E-2</c:v>
                </c:pt>
                <c:pt idx="102">
                  <c:v>1.5279527591990576E-2</c:v>
                </c:pt>
                <c:pt idx="103">
                  <c:v>1.5311361489232393E-2</c:v>
                </c:pt>
                <c:pt idx="104">
                  <c:v>1.5894024498748716E-2</c:v>
                </c:pt>
                <c:pt idx="105">
                  <c:v>1.6421440293051828E-2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F7A-403D-8515-949FC47934A3}"/>
            </c:ext>
          </c:extLst>
        </c:ser>
        <c:ser>
          <c:idx val="8"/>
          <c:order val="8"/>
          <c:tx>
            <c:strRef>
              <c:f>'Active 1'!$P$20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1'!$F$21:$F$992</c:f>
              <c:numCache>
                <c:formatCode>General</c:formatCode>
                <c:ptCount val="972"/>
                <c:pt idx="0">
                  <c:v>0</c:v>
                </c:pt>
                <c:pt idx="1">
                  <c:v>0</c:v>
                </c:pt>
                <c:pt idx="2">
                  <c:v>95.5</c:v>
                </c:pt>
                <c:pt idx="3">
                  <c:v>111</c:v>
                </c:pt>
                <c:pt idx="4">
                  <c:v>2375</c:v>
                </c:pt>
                <c:pt idx="5">
                  <c:v>2404.5</c:v>
                </c:pt>
                <c:pt idx="6">
                  <c:v>6095</c:v>
                </c:pt>
                <c:pt idx="7">
                  <c:v>19035.5</c:v>
                </c:pt>
                <c:pt idx="8">
                  <c:v>22435.5</c:v>
                </c:pt>
                <c:pt idx="9">
                  <c:v>25602</c:v>
                </c:pt>
                <c:pt idx="10">
                  <c:v>25602.5</c:v>
                </c:pt>
                <c:pt idx="11">
                  <c:v>27789.5</c:v>
                </c:pt>
                <c:pt idx="12">
                  <c:v>27881.5</c:v>
                </c:pt>
                <c:pt idx="13">
                  <c:v>28165.5</c:v>
                </c:pt>
                <c:pt idx="14">
                  <c:v>28191.5</c:v>
                </c:pt>
                <c:pt idx="15">
                  <c:v>28408.5</c:v>
                </c:pt>
                <c:pt idx="16">
                  <c:v>28419</c:v>
                </c:pt>
                <c:pt idx="17">
                  <c:v>28437.5</c:v>
                </c:pt>
                <c:pt idx="18">
                  <c:v>28489</c:v>
                </c:pt>
                <c:pt idx="19">
                  <c:v>28622</c:v>
                </c:pt>
                <c:pt idx="20">
                  <c:v>29809.5</c:v>
                </c:pt>
                <c:pt idx="21">
                  <c:v>31126</c:v>
                </c:pt>
                <c:pt idx="22">
                  <c:v>31210.5</c:v>
                </c:pt>
                <c:pt idx="23">
                  <c:v>31273</c:v>
                </c:pt>
                <c:pt idx="24">
                  <c:v>32044.5</c:v>
                </c:pt>
                <c:pt idx="25">
                  <c:v>32537.5</c:v>
                </c:pt>
                <c:pt idx="26">
                  <c:v>33968</c:v>
                </c:pt>
                <c:pt idx="27">
                  <c:v>35243.5</c:v>
                </c:pt>
                <c:pt idx="28">
                  <c:v>37519.5</c:v>
                </c:pt>
                <c:pt idx="29">
                  <c:v>39004.5</c:v>
                </c:pt>
                <c:pt idx="30">
                  <c:v>39417.5</c:v>
                </c:pt>
                <c:pt idx="31">
                  <c:v>40522</c:v>
                </c:pt>
                <c:pt idx="32">
                  <c:v>40525</c:v>
                </c:pt>
                <c:pt idx="33">
                  <c:v>40525.5</c:v>
                </c:pt>
                <c:pt idx="34">
                  <c:v>40529</c:v>
                </c:pt>
                <c:pt idx="35">
                  <c:v>48672</c:v>
                </c:pt>
                <c:pt idx="36">
                  <c:v>50161.5</c:v>
                </c:pt>
                <c:pt idx="37">
                  <c:v>52143</c:v>
                </c:pt>
                <c:pt idx="38">
                  <c:v>53749.5</c:v>
                </c:pt>
                <c:pt idx="39">
                  <c:v>53900.5</c:v>
                </c:pt>
                <c:pt idx="40">
                  <c:v>56658</c:v>
                </c:pt>
                <c:pt idx="41">
                  <c:v>56658.5</c:v>
                </c:pt>
                <c:pt idx="42">
                  <c:v>56734.5</c:v>
                </c:pt>
                <c:pt idx="43">
                  <c:v>56735</c:v>
                </c:pt>
                <c:pt idx="44">
                  <c:v>56971.5</c:v>
                </c:pt>
                <c:pt idx="45">
                  <c:v>56975</c:v>
                </c:pt>
                <c:pt idx="46">
                  <c:v>57990</c:v>
                </c:pt>
                <c:pt idx="47">
                  <c:v>58007.5</c:v>
                </c:pt>
                <c:pt idx="48">
                  <c:v>58048</c:v>
                </c:pt>
                <c:pt idx="49">
                  <c:v>58159</c:v>
                </c:pt>
                <c:pt idx="50">
                  <c:v>59251.5</c:v>
                </c:pt>
                <c:pt idx="51">
                  <c:v>59371.5</c:v>
                </c:pt>
                <c:pt idx="52">
                  <c:v>59372</c:v>
                </c:pt>
                <c:pt idx="53">
                  <c:v>59372.5</c:v>
                </c:pt>
                <c:pt idx="54">
                  <c:v>60454</c:v>
                </c:pt>
                <c:pt idx="55">
                  <c:v>60523</c:v>
                </c:pt>
                <c:pt idx="56">
                  <c:v>62174</c:v>
                </c:pt>
                <c:pt idx="57">
                  <c:v>62939.5</c:v>
                </c:pt>
                <c:pt idx="58">
                  <c:v>63194.5</c:v>
                </c:pt>
                <c:pt idx="59">
                  <c:v>63195</c:v>
                </c:pt>
                <c:pt idx="60">
                  <c:v>63334.5</c:v>
                </c:pt>
                <c:pt idx="61">
                  <c:v>63335</c:v>
                </c:pt>
                <c:pt idx="62">
                  <c:v>63340.5</c:v>
                </c:pt>
                <c:pt idx="63">
                  <c:v>63422.5</c:v>
                </c:pt>
                <c:pt idx="64">
                  <c:v>63423</c:v>
                </c:pt>
                <c:pt idx="65">
                  <c:v>63440.5</c:v>
                </c:pt>
                <c:pt idx="66">
                  <c:v>63470</c:v>
                </c:pt>
                <c:pt idx="67">
                  <c:v>63470.5</c:v>
                </c:pt>
                <c:pt idx="68">
                  <c:v>63477.5</c:v>
                </c:pt>
                <c:pt idx="69">
                  <c:v>63478</c:v>
                </c:pt>
                <c:pt idx="70">
                  <c:v>64513</c:v>
                </c:pt>
                <c:pt idx="71">
                  <c:v>64667</c:v>
                </c:pt>
                <c:pt idx="72">
                  <c:v>64843</c:v>
                </c:pt>
                <c:pt idx="73">
                  <c:v>64844</c:v>
                </c:pt>
                <c:pt idx="74">
                  <c:v>61932</c:v>
                </c:pt>
                <c:pt idx="75">
                  <c:v>64883.5</c:v>
                </c:pt>
                <c:pt idx="76">
                  <c:v>64950</c:v>
                </c:pt>
                <c:pt idx="77">
                  <c:v>65980</c:v>
                </c:pt>
                <c:pt idx="78">
                  <c:v>66229.5</c:v>
                </c:pt>
                <c:pt idx="79">
                  <c:v>66230</c:v>
                </c:pt>
                <c:pt idx="80">
                  <c:v>66297.5</c:v>
                </c:pt>
                <c:pt idx="81">
                  <c:v>67234</c:v>
                </c:pt>
                <c:pt idx="82">
                  <c:v>67234.5</c:v>
                </c:pt>
                <c:pt idx="83">
                  <c:v>67536</c:v>
                </c:pt>
                <c:pt idx="84">
                  <c:v>68635.5</c:v>
                </c:pt>
                <c:pt idx="85">
                  <c:v>68893</c:v>
                </c:pt>
                <c:pt idx="86">
                  <c:v>70260.5</c:v>
                </c:pt>
                <c:pt idx="87">
                  <c:v>70260.5</c:v>
                </c:pt>
                <c:pt idx="88">
                  <c:v>70260.5</c:v>
                </c:pt>
                <c:pt idx="89">
                  <c:v>70260.5</c:v>
                </c:pt>
                <c:pt idx="90">
                  <c:v>71461.5</c:v>
                </c:pt>
                <c:pt idx="91">
                  <c:v>71462</c:v>
                </c:pt>
                <c:pt idx="92">
                  <c:v>71487</c:v>
                </c:pt>
                <c:pt idx="93">
                  <c:v>71487.5</c:v>
                </c:pt>
                <c:pt idx="94">
                  <c:v>71488</c:v>
                </c:pt>
                <c:pt idx="95">
                  <c:v>72460</c:v>
                </c:pt>
                <c:pt idx="96">
                  <c:v>72460.5</c:v>
                </c:pt>
                <c:pt idx="97">
                  <c:v>74320</c:v>
                </c:pt>
                <c:pt idx="98">
                  <c:v>75213</c:v>
                </c:pt>
                <c:pt idx="99">
                  <c:v>78138.5</c:v>
                </c:pt>
                <c:pt idx="100">
                  <c:v>78139</c:v>
                </c:pt>
                <c:pt idx="101">
                  <c:v>78139.5</c:v>
                </c:pt>
                <c:pt idx="102">
                  <c:v>79444.5</c:v>
                </c:pt>
                <c:pt idx="103">
                  <c:v>79522</c:v>
                </c:pt>
                <c:pt idx="104">
                  <c:v>80940.5</c:v>
                </c:pt>
                <c:pt idx="105">
                  <c:v>82224.5</c:v>
                </c:pt>
              </c:numCache>
            </c:numRef>
          </c:xVal>
          <c:yVal>
            <c:numRef>
              <c:f>'Active 1'!$P$21:$P$992</c:f>
              <c:numCache>
                <c:formatCode>0.00E+00</c:formatCode>
                <c:ptCount val="972"/>
                <c:pt idx="0">
                  <c:v>-5.5084761360257209E-2</c:v>
                </c:pt>
                <c:pt idx="1">
                  <c:v>-5.5084761360257209E-2</c:v>
                </c:pt>
                <c:pt idx="2">
                  <c:v>-5.4848351452092194E-2</c:v>
                </c:pt>
                <c:pt idx="3">
                  <c:v>-5.481002175133045E-2</c:v>
                </c:pt>
                <c:pt idx="4">
                  <c:v>-4.9332877070081403E-2</c:v>
                </c:pt>
                <c:pt idx="5">
                  <c:v>-4.926310208863862E-2</c:v>
                </c:pt>
                <c:pt idx="6">
                  <c:v>-4.0857251941263266E-2</c:v>
                </c:pt>
                <c:pt idx="7">
                  <c:v>-1.6447953603905885E-2</c:v>
                </c:pt>
                <c:pt idx="8">
                  <c:v>-1.1342238241834576E-2</c:v>
                </c:pt>
                <c:pt idx="9">
                  <c:v>-7.0765460912252578E-3</c:v>
                </c:pt>
                <c:pt idx="10">
                  <c:v>-7.0759097947545313E-3</c:v>
                </c:pt>
                <c:pt idx="11">
                  <c:v>-4.4053469191619489E-3</c:v>
                </c:pt>
                <c:pt idx="12">
                  <c:v>-4.2979397511193201E-3</c:v>
                </c:pt>
                <c:pt idx="13">
                  <c:v>-3.9688917657664247E-3</c:v>
                </c:pt>
                <c:pt idx="14">
                  <c:v>-3.938957354915399E-3</c:v>
                </c:pt>
                <c:pt idx="15">
                  <c:v>-3.6903612355950952E-3</c:v>
                </c:pt>
                <c:pt idx="16">
                  <c:v>-3.6783886128279042E-3</c:v>
                </c:pt>
                <c:pt idx="17">
                  <c:v>-3.6573066188474862E-3</c:v>
                </c:pt>
                <c:pt idx="18">
                  <c:v>-3.5987037532998999E-3</c:v>
                </c:pt>
                <c:pt idx="19">
                  <c:v>-3.4479379697463577E-3</c:v>
                </c:pt>
                <c:pt idx="20">
                  <c:v>-2.1387216198578349E-3</c:v>
                </c:pt>
                <c:pt idx="21">
                  <c:v>-7.6486996382794589E-4</c:v>
                </c:pt>
                <c:pt idx="22">
                  <c:v>-6.7947513064319648E-4</c:v>
                </c:pt>
                <c:pt idx="23">
                  <c:v>-6.1652950914817609E-4</c:v>
                </c:pt>
                <c:pt idx="24">
                  <c:v>1.453274246976527E-4</c:v>
                </c:pt>
                <c:pt idx="25">
                  <c:v>6.1749302952213148E-4</c:v>
                </c:pt>
                <c:pt idx="26">
                  <c:v>1.9227784894939558E-3</c:v>
                </c:pt>
                <c:pt idx="27">
                  <c:v>3.0053966975909507E-3</c:v>
                </c:pt>
                <c:pt idx="28">
                  <c:v>4.7469719110699235E-3</c:v>
                </c:pt>
                <c:pt idx="29">
                  <c:v>5.7518300855159549E-3</c:v>
                </c:pt>
                <c:pt idx="30">
                  <c:v>6.0128464022970729E-3</c:v>
                </c:pt>
                <c:pt idx="31">
                  <c:v>6.6714429926195903E-3</c:v>
                </c:pt>
                <c:pt idx="32">
                  <c:v>6.673153648604005E-3</c:v>
                </c:pt>
                <c:pt idx="33">
                  <c:v>6.6734387167466797E-3</c:v>
                </c:pt>
                <c:pt idx="34">
                  <c:v>6.6754338642407776E-3</c:v>
                </c:pt>
                <c:pt idx="35">
                  <c:v>9.7559779089128329E-3</c:v>
                </c:pt>
                <c:pt idx="36">
                  <c:v>9.9817784860493503E-3</c:v>
                </c:pt>
                <c:pt idx="37">
                  <c:v>1.0120287885637597E-2</c:v>
                </c:pt>
                <c:pt idx="38">
                  <c:v>1.0096919695544326E-2</c:v>
                </c:pt>
                <c:pt idx="39">
                  <c:v>1.0088477192490661E-2</c:v>
                </c:pt>
                <c:pt idx="40">
                  <c:v>9.7455401832666766E-3</c:v>
                </c:pt>
                <c:pt idx="41">
                  <c:v>9.745445544472639E-3</c:v>
                </c:pt>
                <c:pt idx="42">
                  <c:v>9.7309236092390505E-3</c:v>
                </c:pt>
                <c:pt idx="43">
                  <c:v>9.7308271699379362E-3</c:v>
                </c:pt>
                <c:pt idx="44">
                  <c:v>9.6838921736828731E-3</c:v>
                </c:pt>
                <c:pt idx="45">
                  <c:v>9.6831778051558459E-3</c:v>
                </c:pt>
                <c:pt idx="46">
                  <c:v>9.4516799035104099E-3</c:v>
                </c:pt>
                <c:pt idx="47">
                  <c:v>9.4472632935520551E-3</c:v>
                </c:pt>
                <c:pt idx="48">
                  <c:v>9.4369867100613791E-3</c:v>
                </c:pt>
                <c:pt idx="49">
                  <c:v>9.4084254651926047E-3</c:v>
                </c:pt>
                <c:pt idx="50">
                  <c:v>9.0963701708210998E-3</c:v>
                </c:pt>
                <c:pt idx="51">
                  <c:v>9.058669580563547E-3</c:v>
                </c:pt>
                <c:pt idx="52">
                  <c:v>9.0585110767243682E-3</c:v>
                </c:pt>
                <c:pt idx="53">
                  <c:v>9.0583525611172E-3</c:v>
                </c:pt>
                <c:pt idx="54">
                  <c:v>8.6879418286393423E-3</c:v>
                </c:pt>
                <c:pt idx="55">
                  <c:v>8.662441124374004E-3</c:v>
                </c:pt>
                <c:pt idx="56">
                  <c:v>7.9854363350197327E-3</c:v>
                </c:pt>
                <c:pt idx="57">
                  <c:v>7.6279996942257428E-3</c:v>
                </c:pt>
                <c:pt idx="58">
                  <c:v>7.5028072444329463E-3</c:v>
                </c:pt>
                <c:pt idx="59">
                  <c:v>7.5025587623120671E-3</c:v>
                </c:pt>
                <c:pt idx="60">
                  <c:v>7.4327725917191501E-3</c:v>
                </c:pt>
                <c:pt idx="61">
                  <c:v>7.4325208145526178E-3</c:v>
                </c:pt>
                <c:pt idx="62">
                  <c:v>7.4297504890316057E-3</c:v>
                </c:pt>
                <c:pt idx="63">
                  <c:v>7.388278582902516E-3</c:v>
                </c:pt>
                <c:pt idx="64">
                  <c:v>7.3880247345644717E-3</c:v>
                </c:pt>
                <c:pt idx="65">
                  <c:v>7.3791326288798476E-3</c:v>
                </c:pt>
                <c:pt idx="66">
                  <c:v>7.3641104465774765E-3</c:v>
                </c:pt>
                <c:pt idx="67">
                  <c:v>7.3638554802775286E-3</c:v>
                </c:pt>
                <c:pt idx="68">
                  <c:v>7.3602847164358914E-3</c:v>
                </c:pt>
                <c:pt idx="69">
                  <c:v>7.3600295736156174E-3</c:v>
                </c:pt>
                <c:pt idx="70">
                  <c:v>6.8066593610873888E-3</c:v>
                </c:pt>
                <c:pt idx="71">
                  <c:v>6.7200125605420685E-3</c:v>
                </c:pt>
                <c:pt idx="72">
                  <c:v>6.6196206724177253E-3</c:v>
                </c:pt>
                <c:pt idx="73">
                  <c:v>6.6190460980833504E-3</c:v>
                </c:pt>
                <c:pt idx="74">
                  <c:v>8.0926955009566759E-3</c:v>
                </c:pt>
                <c:pt idx="75">
                  <c:v>6.5963127600954519E-3</c:v>
                </c:pt>
                <c:pt idx="76">
                  <c:v>6.5578742728721467E-3</c:v>
                </c:pt>
                <c:pt idx="77">
                  <c:v>5.935929751550606E-3</c:v>
                </c:pt>
                <c:pt idx="78">
                  <c:v>5.777760724598402E-3</c:v>
                </c:pt>
                <c:pt idx="79">
                  <c:v>5.7774408105954883E-3</c:v>
                </c:pt>
                <c:pt idx="80">
                  <c:v>5.7341443897758332E-3</c:v>
                </c:pt>
                <c:pt idx="81">
                  <c:v>5.1113169725179597E-3</c:v>
                </c:pt>
                <c:pt idx="82">
                  <c:v>5.1109734165626503E-3</c:v>
                </c:pt>
                <c:pt idx="83">
                  <c:v>4.9016661484365814E-3</c:v>
                </c:pt>
                <c:pt idx="84">
                  <c:v>4.1021165795041004E-3</c:v>
                </c:pt>
                <c:pt idx="85">
                  <c:v>3.906640039631426E-3</c:v>
                </c:pt>
                <c:pt idx="86">
                  <c:v>2.8162252704181934E-3</c:v>
                </c:pt>
                <c:pt idx="87">
                  <c:v>2.8162252704181934E-3</c:v>
                </c:pt>
                <c:pt idx="88">
                  <c:v>2.8162252704181934E-3</c:v>
                </c:pt>
                <c:pt idx="89">
                  <c:v>2.8162252704181934E-3</c:v>
                </c:pt>
                <c:pt idx="90">
                  <c:v>1.7859707458759977E-3</c:v>
                </c:pt>
                <c:pt idx="91">
                  <c:v>1.7855276913106982E-3</c:v>
                </c:pt>
                <c:pt idx="92">
                  <c:v>1.7633599588196408E-3</c:v>
                </c:pt>
                <c:pt idx="93">
                  <c:v>1.7629163040853296E-3</c:v>
                </c:pt>
                <c:pt idx="94">
                  <c:v>1.7624726375829874E-3</c:v>
                </c:pt>
                <c:pt idx="95">
                  <c:v>8.7773704427776544E-4</c:v>
                </c:pt>
                <c:pt idx="96">
                  <c:v>8.7727048897631721E-4</c:v>
                </c:pt>
                <c:pt idx="97">
                  <c:v>-9.3925207334227823E-4</c:v>
                </c:pt>
                <c:pt idx="98">
                  <c:v>-1.8694639087726284E-3</c:v>
                </c:pt>
                <c:pt idx="99">
                  <c:v>-5.1797928322022124E-3</c:v>
                </c:pt>
                <c:pt idx="100">
                  <c:v>-5.180393036907982E-3</c:v>
                </c:pt>
                <c:pt idx="101">
                  <c:v>-5.1809932533817826E-3</c:v>
                </c:pt>
                <c:pt idx="102">
                  <c:v>-6.7876560721822909E-3</c:v>
                </c:pt>
                <c:pt idx="103">
                  <c:v>-6.8855926535201228E-3</c:v>
                </c:pt>
                <c:pt idx="104">
                  <c:v>-8.7280932825243851E-3</c:v>
                </c:pt>
                <c:pt idx="105">
                  <c:v>-1.0477561115407236E-2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3F7A-403D-8515-949FC47934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0538000"/>
        <c:axId val="1"/>
      </c:scatterChart>
      <c:valAx>
        <c:axId val="730538000"/>
        <c:scaling>
          <c:orientation val="minMax"/>
          <c:min val="4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861035422343328"/>
              <c:y val="0.8660462302025331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1.4999999999999999E-2"/>
          <c:min val="-1.4999999999999999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7683923705722074E-2"/>
              <c:y val="0.3831788783411419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05380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752043596730245"/>
          <c:y val="0.91900605882208652"/>
          <c:w val="0.64850136239782019"/>
          <c:h val="6.230562301207676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9442286845618396"/>
          <c:y val="2.672292545710267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085009032890616"/>
          <c:y val="8.1575358176421545E-2"/>
          <c:w val="0.83665447150781191"/>
          <c:h val="0.83122477038388165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4'!$H$20:$H$20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4'!$H$21:$H$994</c:f>
              <c:numCache>
                <c:formatCode>General</c:formatCode>
                <c:ptCount val="974"/>
                <c:pt idx="0">
                  <c:v>-2.0735600002808496E-2</c:v>
                </c:pt>
                <c:pt idx="2">
                  <c:v>-1.6455700002552476E-2</c:v>
                </c:pt>
                <c:pt idx="3">
                  <c:v>-2.6399800008221064E-2</c:v>
                </c:pt>
                <c:pt idx="4">
                  <c:v>-1.4460600003076252E-2</c:v>
                </c:pt>
                <c:pt idx="5">
                  <c:v>-2.5515499997709412E-2</c:v>
                </c:pt>
                <c:pt idx="6">
                  <c:v>-2.004460000898689E-2</c:v>
                </c:pt>
                <c:pt idx="7">
                  <c:v>1.4076299994485453E-2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9EE-495B-B378-F53139A58C9B}"/>
            </c:ext>
          </c:extLst>
        </c:ser>
        <c:ser>
          <c:idx val="1"/>
          <c:order val="1"/>
          <c:tx>
            <c:strRef>
              <c:f>'Active 4'!$I$20:$I$20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plus>
            <c:minus>
              <c:numRef>
                <c:f>'Active 4'!$D$21:$D$994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4'!$I$21:$I$994</c:f>
              <c:numCache>
                <c:formatCode>General</c:formatCode>
                <c:ptCount val="974"/>
                <c:pt idx="8">
                  <c:v>4.5963000011397526E-3</c:v>
                </c:pt>
                <c:pt idx="11">
                  <c:v>4.9374999944120646E-3</c:v>
                </c:pt>
                <c:pt idx="13">
                  <c:v>6.390299997292459E-3</c:v>
                </c:pt>
                <c:pt idx="14">
                  <c:v>1.0613099999318365E-2</c:v>
                </c:pt>
                <c:pt idx="15">
                  <c:v>1.139569999941159E-2</c:v>
                </c:pt>
                <c:pt idx="16">
                  <c:v>5.5625999957555905E-3</c:v>
                </c:pt>
                <c:pt idx="17">
                  <c:v>9.5189999410649762E-4</c:v>
                </c:pt>
                <c:pt idx="18">
                  <c:v>5.0085999973816797E-3</c:v>
                </c:pt>
                <c:pt idx="19">
                  <c:v>0</c:v>
                </c:pt>
                <c:pt idx="20">
                  <c:v>1.2093500001356006E-2</c:v>
                </c:pt>
                <c:pt idx="21">
                  <c:v>4.0671999959158711E-3</c:v>
                </c:pt>
                <c:pt idx="22">
                  <c:v>-1.520870000240393E-2</c:v>
                </c:pt>
                <c:pt idx="23">
                  <c:v>2.4037999974098057E-3</c:v>
                </c:pt>
                <c:pt idx="24">
                  <c:v>1.476500001444947E-3</c:v>
                </c:pt>
                <c:pt idx="25">
                  <c:v>-3.0680999989272095E-3</c:v>
                </c:pt>
                <c:pt idx="26">
                  <c:v>-1.4252000037231483E-3</c:v>
                </c:pt>
                <c:pt idx="27">
                  <c:v>1.1658699993859045E-2</c:v>
                </c:pt>
                <c:pt idx="28">
                  <c:v>-1.0685000015655532E-3</c:v>
                </c:pt>
                <c:pt idx="29">
                  <c:v>-1.5035500007797964E-2</c:v>
                </c:pt>
                <c:pt idx="30">
                  <c:v>-5.8041000011144206E-3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9EE-495B-B378-F53139A58C9B}"/>
            </c:ext>
          </c:extLst>
        </c:ser>
        <c:ser>
          <c:idx val="3"/>
          <c:order val="2"/>
          <c:tx>
            <c:strRef>
              <c:f>'Active 4'!$J$20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8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plus>
            <c:minus>
              <c:numRef>
                <c:f>'Active 4'!$D$21:$D$52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4'!$J$21:$J$994</c:f>
              <c:numCache>
                <c:formatCode>General</c:formatCode>
                <c:ptCount val="974"/>
                <c:pt idx="9">
                  <c:v>8.099999999103602E-3</c:v>
                </c:pt>
                <c:pt idx="10">
                  <c:v>8.1888999993680045E-3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9EE-495B-B378-F53139A58C9B}"/>
            </c:ext>
          </c:extLst>
        </c:ser>
        <c:ser>
          <c:idx val="4"/>
          <c:order val="3"/>
          <c:tx>
            <c:strRef>
              <c:f>'Active 4'!$K$20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4'!$K$21:$K$994</c:f>
              <c:numCache>
                <c:formatCode>General</c:formatCode>
                <c:ptCount val="974"/>
                <c:pt idx="31">
                  <c:v>-2.3824000003514811E-2</c:v>
                </c:pt>
                <c:pt idx="32">
                  <c:v>-2.4790600000414997E-2</c:v>
                </c:pt>
                <c:pt idx="33">
                  <c:v>-2.3801700008334592E-2</c:v>
                </c:pt>
                <c:pt idx="34">
                  <c:v>-2.0579399999405723E-2</c:v>
                </c:pt>
                <c:pt idx="35">
                  <c:v>-2.4654000000737142E-2</c:v>
                </c:pt>
                <c:pt idx="36">
                  <c:v>-2.5120899998000823E-2</c:v>
                </c:pt>
                <c:pt idx="37">
                  <c:v>-2.891020000242861E-2</c:v>
                </c:pt>
                <c:pt idx="38">
                  <c:v>-3.0274500008090399E-2</c:v>
                </c:pt>
                <c:pt idx="39">
                  <c:v>-2.6226699999824632E-2</c:v>
                </c:pt>
                <c:pt idx="40">
                  <c:v>-3.3143200002086814E-2</c:v>
                </c:pt>
                <c:pt idx="41">
                  <c:v>-3.1454300005862024E-2</c:v>
                </c:pt>
                <c:pt idx="44">
                  <c:v>-3.2002900006773416E-2</c:v>
                </c:pt>
                <c:pt idx="45">
                  <c:v>-3.2080600001791026E-2</c:v>
                </c:pt>
                <c:pt idx="46">
                  <c:v>-3.3113600002252497E-2</c:v>
                </c:pt>
                <c:pt idx="47">
                  <c:v>-3.350210000644438E-2</c:v>
                </c:pt>
                <c:pt idx="48">
                  <c:v>-3.300120000494644E-2</c:v>
                </c:pt>
                <c:pt idx="49">
                  <c:v>-3.1965399997716304E-2</c:v>
                </c:pt>
                <c:pt idx="50">
                  <c:v>-3.4518900007242337E-2</c:v>
                </c:pt>
                <c:pt idx="51">
                  <c:v>-3.3382900001015514E-2</c:v>
                </c:pt>
                <c:pt idx="52">
                  <c:v>-3.3294000008027069E-2</c:v>
                </c:pt>
                <c:pt idx="53">
                  <c:v>-3.5705100002815016E-2</c:v>
                </c:pt>
                <c:pt idx="54">
                  <c:v>-3.5814400005619973E-2</c:v>
                </c:pt>
                <c:pt idx="55">
                  <c:v>-3.6246199997549411E-2</c:v>
                </c:pt>
                <c:pt idx="56">
                  <c:v>-3.8098400000308175E-2</c:v>
                </c:pt>
                <c:pt idx="57">
                  <c:v>-3.9092500002880115E-2</c:v>
                </c:pt>
                <c:pt idx="58">
                  <c:v>-3.9453500001400243E-2</c:v>
                </c:pt>
                <c:pt idx="59">
                  <c:v>-3.8464600002043881E-2</c:v>
                </c:pt>
                <c:pt idx="60">
                  <c:v>-3.8561499997740611E-2</c:v>
                </c:pt>
                <c:pt idx="61">
                  <c:v>-3.8972600006673019E-2</c:v>
                </c:pt>
                <c:pt idx="62">
                  <c:v>-3.9094700005080085E-2</c:v>
                </c:pt>
                <c:pt idx="63">
                  <c:v>-3.8115100003778934E-2</c:v>
                </c:pt>
                <c:pt idx="64">
                  <c:v>-3.812620000098832E-2</c:v>
                </c:pt>
                <c:pt idx="65">
                  <c:v>-3.8714700000127777E-2</c:v>
                </c:pt>
                <c:pt idx="66">
                  <c:v>-3.8869600000907667E-2</c:v>
                </c:pt>
                <c:pt idx="67">
                  <c:v>-3.918070000509033E-2</c:v>
                </c:pt>
                <c:pt idx="68">
                  <c:v>-3.7236100004520267E-2</c:v>
                </c:pt>
                <c:pt idx="69">
                  <c:v>-3.6647200002335012E-2</c:v>
                </c:pt>
                <c:pt idx="70">
                  <c:v>-4.0524200005165767E-2</c:v>
                </c:pt>
                <c:pt idx="71">
                  <c:v>-4.054300000279909E-2</c:v>
                </c:pt>
                <c:pt idx="72">
                  <c:v>-3.9350200007902458E-2</c:v>
                </c:pt>
                <c:pt idx="73">
                  <c:v>-4.0172400003939401E-2</c:v>
                </c:pt>
                <c:pt idx="74">
                  <c:v>-4.6849300000758376E-2</c:v>
                </c:pt>
                <c:pt idx="75">
                  <c:v>-4.5325600003707223E-2</c:v>
                </c:pt>
                <c:pt idx="76">
                  <c:v>-4.4191600005433429E-2</c:v>
                </c:pt>
                <c:pt idx="77">
                  <c:v>-4.2530500002612825E-2</c:v>
                </c:pt>
                <c:pt idx="78">
                  <c:v>-4.2141600002651103E-2</c:v>
                </c:pt>
                <c:pt idx="79">
                  <c:v>-4.3740100001741666E-2</c:v>
                </c:pt>
                <c:pt idx="80">
                  <c:v>-4.3330400003469549E-2</c:v>
                </c:pt>
                <c:pt idx="81">
                  <c:v>-4.464150000421796E-2</c:v>
                </c:pt>
                <c:pt idx="82">
                  <c:v>-4.3634800000290852E-2</c:v>
                </c:pt>
                <c:pt idx="83">
                  <c:v>-4.6543700002075639E-2</c:v>
                </c:pt>
                <c:pt idx="84">
                  <c:v>-4.4860200010589324E-2</c:v>
                </c:pt>
                <c:pt idx="85">
                  <c:v>-4.6718700003111735E-2</c:v>
                </c:pt>
                <c:pt idx="86">
                  <c:v>-4.5718699999270029E-2</c:v>
                </c:pt>
                <c:pt idx="87">
                  <c:v>-4.5668700004171114E-2</c:v>
                </c:pt>
                <c:pt idx="88">
                  <c:v>-4.4818700000178069E-2</c:v>
                </c:pt>
                <c:pt idx="89">
                  <c:v>-4.6480900004098658E-2</c:v>
                </c:pt>
                <c:pt idx="90">
                  <c:v>-4.8292000006767921E-2</c:v>
                </c:pt>
                <c:pt idx="91">
                  <c:v>-4.8647000003256835E-2</c:v>
                </c:pt>
                <c:pt idx="92">
                  <c:v>-4.7258100006729364E-2</c:v>
                </c:pt>
                <c:pt idx="93">
                  <c:v>-4.8669199997675605E-2</c:v>
                </c:pt>
                <c:pt idx="94">
                  <c:v>-5.074759988929145E-2</c:v>
                </c:pt>
                <c:pt idx="95">
                  <c:v>-4.9858699865581002E-2</c:v>
                </c:pt>
                <c:pt idx="96">
                  <c:v>-5.1339600002393126E-2</c:v>
                </c:pt>
                <c:pt idx="97">
                  <c:v>-5.1464200005284511E-2</c:v>
                </c:pt>
                <c:pt idx="98">
                  <c:v>-5.1610300004540477E-2</c:v>
                </c:pt>
                <c:pt idx="99">
                  <c:v>-5.1021400002355222E-2</c:v>
                </c:pt>
                <c:pt idx="100">
                  <c:v>-5.1432500004011672E-2</c:v>
                </c:pt>
                <c:pt idx="101">
                  <c:v>-5.5803499999456108E-2</c:v>
                </c:pt>
                <c:pt idx="102">
                  <c:v>-5.9624000001349486E-2</c:v>
                </c:pt>
                <c:pt idx="103">
                  <c:v>-5.8914700006425846E-2</c:v>
                </c:pt>
                <c:pt idx="104">
                  <c:v>-6.0519500009831972E-2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9EE-495B-B378-F53139A58C9B}"/>
            </c:ext>
          </c:extLst>
        </c:ser>
        <c:ser>
          <c:idx val="2"/>
          <c:order val="4"/>
          <c:tx>
            <c:strRef>
              <c:f>'Active 4'!$L$20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4'!$L$21:$L$994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9EE-495B-B378-F53139A58C9B}"/>
            </c:ext>
          </c:extLst>
        </c:ser>
        <c:ser>
          <c:idx val="5"/>
          <c:order val="5"/>
          <c:tx>
            <c:strRef>
              <c:f>'Active 4'!$M$20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4'!$M$21:$M$994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9EE-495B-B378-F53139A58C9B}"/>
            </c:ext>
          </c:extLst>
        </c:ser>
        <c:ser>
          <c:idx val="6"/>
          <c:order val="6"/>
          <c:tx>
            <c:strRef>
              <c:f>'Active 4'!$N$20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4'!$N$21:$N$994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9EE-495B-B378-F53139A58C9B}"/>
            </c:ext>
          </c:extLst>
        </c:ser>
        <c:ser>
          <c:idx val="7"/>
          <c:order val="7"/>
          <c:tx>
            <c:strRef>
              <c:f>'Active 4'!$O$20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4'!$O$21:$O$994</c:f>
              <c:numCache>
                <c:formatCode>General</c:formatCode>
                <c:ptCount val="974"/>
                <c:pt idx="35">
                  <c:v>-2.3105913202342253E-2</c:v>
                </c:pt>
                <c:pt idx="36">
                  <c:v>-2.4728322227063698E-2</c:v>
                </c:pt>
                <c:pt idx="37">
                  <c:v>-2.6886632722186589E-2</c:v>
                </c:pt>
                <c:pt idx="38">
                  <c:v>-2.8636481730723012E-2</c:v>
                </c:pt>
                <c:pt idx="39">
                  <c:v>-2.8800955555988494E-2</c:v>
                </c:pt>
                <c:pt idx="40">
                  <c:v>-3.1804509020687648E-2</c:v>
                </c:pt>
                <c:pt idx="41">
                  <c:v>-3.1805053636003097E-2</c:v>
                </c:pt>
                <c:pt idx="42">
                  <c:v>-3.1887835163951286E-2</c:v>
                </c:pt>
                <c:pt idx="43">
                  <c:v>-3.1888379779266736E-2</c:v>
                </c:pt>
                <c:pt idx="44">
                  <c:v>-3.2145982823473931E-2</c:v>
                </c:pt>
                <c:pt idx="45">
                  <c:v>-3.2149795130682071E-2</c:v>
                </c:pt>
                <c:pt idx="46">
                  <c:v>-3.3255364221042777E-2</c:v>
                </c:pt>
                <c:pt idx="47">
                  <c:v>-3.3274425757083476E-2</c:v>
                </c:pt>
                <c:pt idx="48">
                  <c:v>-3.3318539597634818E-2</c:v>
                </c:pt>
                <c:pt idx="49">
                  <c:v>-3.3439444197664411E-2</c:v>
                </c:pt>
                <c:pt idx="50">
                  <c:v>-3.4629428661919648E-2</c:v>
                </c:pt>
                <c:pt idx="51">
                  <c:v>-3.4760136337627319E-2</c:v>
                </c:pt>
                <c:pt idx="52">
                  <c:v>-3.4760680952942768E-2</c:v>
                </c:pt>
                <c:pt idx="53">
                  <c:v>-3.4761225568258218E-2</c:v>
                </c:pt>
                <c:pt idx="54">
                  <c:v>-3.5939228495573586E-2</c:v>
                </c:pt>
                <c:pt idx="55">
                  <c:v>-3.6014385409105495E-2</c:v>
                </c:pt>
                <c:pt idx="56">
                  <c:v>-3.7812705180716846E-2</c:v>
                </c:pt>
                <c:pt idx="57">
                  <c:v>-3.864651122866869E-2</c:v>
                </c:pt>
                <c:pt idx="58">
                  <c:v>-3.8924265039547483E-2</c:v>
                </c:pt>
                <c:pt idx="59">
                  <c:v>-3.8924809654862932E-2</c:v>
                </c:pt>
                <c:pt idx="60">
                  <c:v>-3.90767573278731E-2</c:v>
                </c:pt>
                <c:pt idx="61">
                  <c:v>-3.907730194318855E-2</c:v>
                </c:pt>
                <c:pt idx="62">
                  <c:v>-3.9083292711658481E-2</c:v>
                </c:pt>
                <c:pt idx="63">
                  <c:v>-3.9172609623392057E-2</c:v>
                </c:pt>
                <c:pt idx="64">
                  <c:v>-3.9173154238707507E-2</c:v>
                </c:pt>
                <c:pt idx="65">
                  <c:v>-3.9192215774748206E-2</c:v>
                </c:pt>
                <c:pt idx="66">
                  <c:v>-3.9224348078359679E-2</c:v>
                </c:pt>
                <c:pt idx="67">
                  <c:v>-3.9224892693675122E-2</c:v>
                </c:pt>
                <c:pt idx="68">
                  <c:v>-3.9232517308091408E-2</c:v>
                </c:pt>
                <c:pt idx="69">
                  <c:v>-3.9233061923406858E-2</c:v>
                </c:pt>
                <c:pt idx="70">
                  <c:v>-4.0360415626385503E-2</c:v>
                </c:pt>
                <c:pt idx="71">
                  <c:v>-4.0528157143543679E-2</c:v>
                </c:pt>
                <c:pt idx="72">
                  <c:v>-4.0719861734581593E-2</c:v>
                </c:pt>
                <c:pt idx="73">
                  <c:v>-4.0720950965212492E-2</c:v>
                </c:pt>
                <c:pt idx="74">
                  <c:v>-4.0763975575132928E-2</c:v>
                </c:pt>
                <c:pt idx="75">
                  <c:v>-4.0836409412087597E-2</c:v>
                </c:pt>
                <c:pt idx="76">
                  <c:v>-4.1958316961911761E-2</c:v>
                </c:pt>
                <c:pt idx="77">
                  <c:v>-4.2230080004320623E-2</c:v>
                </c:pt>
                <c:pt idx="78">
                  <c:v>-4.2230624619636073E-2</c:v>
                </c:pt>
                <c:pt idx="79">
                  <c:v>-4.2304147687221634E-2</c:v>
                </c:pt>
                <c:pt idx="80">
                  <c:v>-4.3324212173056903E-2</c:v>
                </c:pt>
                <c:pt idx="81">
                  <c:v>-4.3324756788372353E-2</c:v>
                </c:pt>
                <c:pt idx="82">
                  <c:v>-4.3653159823587875E-2</c:v>
                </c:pt>
                <c:pt idx="83">
                  <c:v>-4.4850768902259391E-2</c:v>
                </c:pt>
                <c:pt idx="84">
                  <c:v>-4.5131245789715432E-2</c:v>
                </c:pt>
                <c:pt idx="85">
                  <c:v>-4.6620768677467415E-2</c:v>
                </c:pt>
                <c:pt idx="86">
                  <c:v>-4.6620768677467415E-2</c:v>
                </c:pt>
                <c:pt idx="87">
                  <c:v>-4.6620768677467415E-2</c:v>
                </c:pt>
                <c:pt idx="88">
                  <c:v>-4.6620768677467415E-2</c:v>
                </c:pt>
                <c:pt idx="89">
                  <c:v>-4.7928934665175005E-2</c:v>
                </c:pt>
                <c:pt idx="90">
                  <c:v>-4.7929479280490454E-2</c:v>
                </c:pt>
                <c:pt idx="91">
                  <c:v>-4.7956710046262882E-2</c:v>
                </c:pt>
                <c:pt idx="92">
                  <c:v>-4.7957254661578332E-2</c:v>
                </c:pt>
                <c:pt idx="93">
                  <c:v>-4.7957799276893781E-2</c:v>
                </c:pt>
                <c:pt idx="94">
                  <c:v>-4.9016531450125904E-2</c:v>
                </c:pt>
                <c:pt idx="95">
                  <c:v>-4.9017076065441353E-2</c:v>
                </c:pt>
                <c:pt idx="96">
                  <c:v>-5.1042500423594782E-2</c:v>
                </c:pt>
                <c:pt idx="97">
                  <c:v>-5.2015183376986018E-2</c:v>
                </c:pt>
                <c:pt idx="98">
                  <c:v>-5.5201727587675907E-2</c:v>
                </c:pt>
                <c:pt idx="99">
                  <c:v>-5.5202272202991357E-2</c:v>
                </c:pt>
                <c:pt idx="100">
                  <c:v>-5.5202816818306806E-2</c:v>
                </c:pt>
                <c:pt idx="101">
                  <c:v>-5.6624262791627709E-2</c:v>
                </c:pt>
                <c:pt idx="102">
                  <c:v>-5.6708678165522247E-2</c:v>
                </c:pt>
                <c:pt idx="103">
                  <c:v>-5.8253751815449985E-2</c:v>
                </c:pt>
                <c:pt idx="104">
                  <c:v>-5.965232394552205E-2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9EE-495B-B378-F53139A58C9B}"/>
            </c:ext>
          </c:extLst>
        </c:ser>
        <c:ser>
          <c:idx val="8"/>
          <c:order val="8"/>
          <c:tx>
            <c:strRef>
              <c:f>'Active 4'!$AA$1</c:f>
              <c:strCache>
                <c:ptCount val="1"/>
                <c:pt idx="0">
                  <c:v>Q+sin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4'!$Z$2:$Z$55</c:f>
              <c:numCache>
                <c:formatCode>General</c:formatCode>
                <c:ptCount val="54"/>
                <c:pt idx="0">
                  <c:v>-46000</c:v>
                </c:pt>
                <c:pt idx="1">
                  <c:v>-44000</c:v>
                </c:pt>
                <c:pt idx="2">
                  <c:v>-42000</c:v>
                </c:pt>
                <c:pt idx="3">
                  <c:v>-40000</c:v>
                </c:pt>
                <c:pt idx="4">
                  <c:v>-38000</c:v>
                </c:pt>
                <c:pt idx="5">
                  <c:v>-36000</c:v>
                </c:pt>
                <c:pt idx="6">
                  <c:v>-34000</c:v>
                </c:pt>
                <c:pt idx="7">
                  <c:v>-32000</c:v>
                </c:pt>
                <c:pt idx="8">
                  <c:v>-30000</c:v>
                </c:pt>
                <c:pt idx="9">
                  <c:v>-28000</c:v>
                </c:pt>
                <c:pt idx="10">
                  <c:v>-26000</c:v>
                </c:pt>
                <c:pt idx="11">
                  <c:v>-24000</c:v>
                </c:pt>
                <c:pt idx="12">
                  <c:v>-22000</c:v>
                </c:pt>
                <c:pt idx="13">
                  <c:v>-20000</c:v>
                </c:pt>
                <c:pt idx="14">
                  <c:v>-18000</c:v>
                </c:pt>
                <c:pt idx="15">
                  <c:v>-16000</c:v>
                </c:pt>
                <c:pt idx="16">
                  <c:v>-14000</c:v>
                </c:pt>
                <c:pt idx="17">
                  <c:v>-12000</c:v>
                </c:pt>
                <c:pt idx="18">
                  <c:v>-10000</c:v>
                </c:pt>
                <c:pt idx="19">
                  <c:v>-8000</c:v>
                </c:pt>
                <c:pt idx="20">
                  <c:v>-6000</c:v>
                </c:pt>
                <c:pt idx="21">
                  <c:v>-4000</c:v>
                </c:pt>
                <c:pt idx="22">
                  <c:v>-2000</c:v>
                </c:pt>
                <c:pt idx="23">
                  <c:v>0</c:v>
                </c:pt>
                <c:pt idx="24">
                  <c:v>2000</c:v>
                </c:pt>
                <c:pt idx="25">
                  <c:v>4000</c:v>
                </c:pt>
                <c:pt idx="26">
                  <c:v>6000</c:v>
                </c:pt>
                <c:pt idx="27">
                  <c:v>8000</c:v>
                </c:pt>
                <c:pt idx="28">
                  <c:v>10000</c:v>
                </c:pt>
                <c:pt idx="29">
                  <c:v>12000</c:v>
                </c:pt>
                <c:pt idx="30">
                  <c:v>14000</c:v>
                </c:pt>
                <c:pt idx="31">
                  <c:v>16000</c:v>
                </c:pt>
                <c:pt idx="32">
                  <c:v>18000</c:v>
                </c:pt>
                <c:pt idx="33">
                  <c:v>20000</c:v>
                </c:pt>
                <c:pt idx="34">
                  <c:v>22000</c:v>
                </c:pt>
                <c:pt idx="35">
                  <c:v>24000</c:v>
                </c:pt>
                <c:pt idx="36">
                  <c:v>26000</c:v>
                </c:pt>
                <c:pt idx="37">
                  <c:v>28000</c:v>
                </c:pt>
                <c:pt idx="38">
                  <c:v>30000</c:v>
                </c:pt>
                <c:pt idx="39">
                  <c:v>32000</c:v>
                </c:pt>
                <c:pt idx="40">
                  <c:v>34000</c:v>
                </c:pt>
                <c:pt idx="41">
                  <c:v>36000</c:v>
                </c:pt>
                <c:pt idx="42">
                  <c:v>38000</c:v>
                </c:pt>
                <c:pt idx="43">
                  <c:v>40000</c:v>
                </c:pt>
                <c:pt idx="44">
                  <c:v>42000</c:v>
                </c:pt>
                <c:pt idx="45">
                  <c:v>44000</c:v>
                </c:pt>
                <c:pt idx="46">
                  <c:v>46000</c:v>
                </c:pt>
                <c:pt idx="47">
                  <c:v>48000</c:v>
                </c:pt>
                <c:pt idx="48">
                  <c:v>50000</c:v>
                </c:pt>
                <c:pt idx="49">
                  <c:v>52000</c:v>
                </c:pt>
                <c:pt idx="50">
                  <c:v>54000</c:v>
                </c:pt>
                <c:pt idx="51">
                  <c:v>56000</c:v>
                </c:pt>
                <c:pt idx="52">
                  <c:v>58000</c:v>
                </c:pt>
                <c:pt idx="53">
                  <c:v>60000</c:v>
                </c:pt>
              </c:numCache>
            </c:numRef>
          </c:xVal>
          <c:yVal>
            <c:numRef>
              <c:f>'Active 4'!$AA$2:$AA$55</c:f>
              <c:numCache>
                <c:formatCode>0.00E+00</c:formatCode>
                <c:ptCount val="54"/>
                <c:pt idx="0">
                  <c:v>-3.9072121489294509E-2</c:v>
                </c:pt>
                <c:pt idx="1">
                  <c:v>-3.3951564169388042E-2</c:v>
                </c:pt>
                <c:pt idx="2">
                  <c:v>-2.9966975128371535E-2</c:v>
                </c:pt>
                <c:pt idx="3">
                  <c:v>-2.7087669493373583E-2</c:v>
                </c:pt>
                <c:pt idx="4">
                  <c:v>-2.5203050033659254E-2</c:v>
                </c:pt>
                <c:pt idx="5">
                  <c:v>-2.4132617639274215E-2</c:v>
                </c:pt>
                <c:pt idx="6">
                  <c:v>-2.3642308823109456E-2</c:v>
                </c:pt>
                <c:pt idx="7">
                  <c:v>-2.3465681491317947E-2</c:v>
                </c:pt>
                <c:pt idx="8">
                  <c:v>-2.3328031396074232E-2</c:v>
                </c:pt>
                <c:pt idx="9">
                  <c:v>-2.2971256420041858E-2</c:v>
                </c:pt>
                <c:pt idx="10">
                  <c:v>-2.2177218153480109E-2</c:v>
                </c:pt>
                <c:pt idx="11">
                  <c:v>-2.0787486239356973E-2</c:v>
                </c:pt>
                <c:pt idx="12">
                  <c:v>-1.8717678368077008E-2</c:v>
                </c:pt>
                <c:pt idx="13">
                  <c:v>-1.5965097966983435E-2</c:v>
                </c:pt>
                <c:pt idx="14">
                  <c:v>-1.2608978275031756E-2</c:v>
                </c:pt>
                <c:pt idx="15">
                  <c:v>-8.8033107107226526E-3</c:v>
                </c:pt>
                <c:pt idx="16">
                  <c:v>-4.7629066586762515E-3</c:v>
                </c:pt>
                <c:pt idx="17">
                  <c:v>-7.4395426328810487E-4</c:v>
                </c:pt>
                <c:pt idx="18">
                  <c:v>2.979169909091822E-3</c:v>
                </c:pt>
                <c:pt idx="19">
                  <c:v>6.1387354952184368E-3</c:v>
                </c:pt>
                <c:pt idx="20">
                  <c:v>8.4978913927400423E-3</c:v>
                </c:pt>
                <c:pt idx="21">
                  <c:v>9.8721038458192169E-3</c:v>
                </c:pt>
                <c:pt idx="22">
                  <c:v>1.0145859134790229E-2</c:v>
                </c:pt>
                <c:pt idx="23">
                  <c:v>9.2831190605878241E-3</c:v>
                </c:pt>
                <c:pt idx="24">
                  <c:v>7.3305828674890315E-3</c:v>
                </c:pt>
                <c:pt idx="25">
                  <c:v>4.4134603580055984E-3</c:v>
                </c:pt>
                <c:pt idx="26">
                  <c:v>7.2413878765387792E-4</c:v>
                </c:pt>
                <c:pt idx="27">
                  <c:v>-3.4952306679153513E-3</c:v>
                </c:pt>
                <c:pt idx="28">
                  <c:v>-7.9746507236648449E-3</c:v>
                </c:pt>
                <c:pt idx="29">
                  <c:v>-1.2440716228677394E-2</c:v>
                </c:pt>
                <c:pt idx="30">
                  <c:v>-1.6641360865564666E-2</c:v>
                </c:pt>
                <c:pt idx="31">
                  <c:v>-2.0368672409677168E-2</c:v>
                </c:pt>
                <c:pt idx="32">
                  <c:v>-2.3477711472312153E-2</c:v>
                </c:pt>
                <c:pt idx="33">
                  <c:v>-2.5899630388462103E-2</c:v>
                </c:pt>
                <c:pt idx="34">
                  <c:v>-2.7647904820225354E-2</c:v>
                </c:pt>
                <c:pt idx="35">
                  <c:v>-2.8817114035238445E-2</c:v>
                </c:pt>
                <c:pt idx="36">
                  <c:v>-2.9574380260694644E-2</c:v>
                </c:pt>
                <c:pt idx="37">
                  <c:v>-3.0144241962040342E-2</c:v>
                </c:pt>
                <c:pt idx="38">
                  <c:v>-3.078833021011193E-2</c:v>
                </c:pt>
                <c:pt idx="39">
                  <c:v>-3.1781687688132186E-2</c:v>
                </c:pt>
                <c:pt idx="40">
                  <c:v>-3.338787377446574E-2</c:v>
                </c:pt>
                <c:pt idx="41">
                  <c:v>-3.5835109012864387E-2</c:v>
                </c:pt>
                <c:pt idx="42">
                  <c:v>-3.9295618203933368E-2</c:v>
                </c:pt>
                <c:pt idx="43">
                  <c:v>-4.3870041834992678E-2</c:v>
                </c:pt>
                <c:pt idx="44">
                  <c:v>-4.9578326815384377E-2</c:v>
                </c:pt>
                <c:pt idx="45">
                  <c:v>-5.6357921023400551E-2</c:v>
                </c:pt>
                <c:pt idx="46">
                  <c:v>-6.4069435081667209E-2</c:v>
                </c:pt>
                <c:pt idx="47">
                  <c:v>-7.2509258897143949E-2</c:v>
                </c:pt>
                <c:pt idx="48">
                  <c:v>-8.1427991005824332E-2</c:v>
                </c:pt>
                <c:pt idx="49">
                  <c:v>-9.0553012628276308E-2</c:v>
                </c:pt>
                <c:pt idx="50">
                  <c:v>-9.9613163192269552E-2</c:v>
                </c:pt>
                <c:pt idx="51">
                  <c:v>-0.10836328386880603</c:v>
                </c:pt>
                <c:pt idx="52">
                  <c:v>-0.1166064076143643</c:v>
                </c:pt>
                <c:pt idx="53">
                  <c:v>-0.12421158723376931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9EE-495B-B378-F53139A58C9B}"/>
            </c:ext>
          </c:extLst>
        </c:ser>
        <c:ser>
          <c:idx val="9"/>
          <c:order val="9"/>
          <c:tx>
            <c:strRef>
              <c:f>'Active 4'!$R$20</c:f>
              <c:strCache>
                <c:ptCount val="1"/>
                <c:pt idx="0">
                  <c:v>BAD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star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4'!$R$21:$R$994</c:f>
              <c:numCache>
                <c:formatCode>General</c:formatCode>
                <c:ptCount val="974"/>
                <c:pt idx="1">
                  <c:v>4.7264399996493012E-2</c:v>
                </c:pt>
                <c:pt idx="12">
                  <c:v>3.1495100003667176E-2</c:v>
                </c:pt>
                <c:pt idx="42">
                  <c:v>-4.2341500004113186E-2</c:v>
                </c:pt>
                <c:pt idx="43">
                  <c:v>-4.4452599999203812E-2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19EE-495B-B378-F53139A58C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260088"/>
        <c:axId val="1"/>
      </c:scatterChart>
      <c:valAx>
        <c:axId val="7522600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24106896996447"/>
              <c:y val="0.9254584316200981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4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6480743691899071E-2"/>
              <c:y val="0.4542903234142145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2600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19391898721823"/>
          <c:y val="0.96343311516440189"/>
          <c:w val="0.72775662006392627"/>
          <c:h val="2.812939521800283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818725259639722"/>
          <c:y val="3.155339805825242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224378093931449"/>
          <c:y val="0.12135936712986282"/>
          <c:w val="0.82020861885956864"/>
          <c:h val="0.72815620277917692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4'!$H$20:$H$20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4'!$H$21:$H$994</c:f>
              <c:numCache>
                <c:formatCode>General</c:formatCode>
                <c:ptCount val="974"/>
                <c:pt idx="0">
                  <c:v>-2.0735600002808496E-2</c:v>
                </c:pt>
                <c:pt idx="2">
                  <c:v>-1.6455700002552476E-2</c:v>
                </c:pt>
                <c:pt idx="3">
                  <c:v>-2.6399800008221064E-2</c:v>
                </c:pt>
                <c:pt idx="4">
                  <c:v>-1.4460600003076252E-2</c:v>
                </c:pt>
                <c:pt idx="5">
                  <c:v>-2.5515499997709412E-2</c:v>
                </c:pt>
                <c:pt idx="6">
                  <c:v>-2.004460000898689E-2</c:v>
                </c:pt>
                <c:pt idx="7">
                  <c:v>1.4076299994485453E-2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27B-45EF-9118-16934E817FCA}"/>
            </c:ext>
          </c:extLst>
        </c:ser>
        <c:ser>
          <c:idx val="1"/>
          <c:order val="1"/>
          <c:tx>
            <c:strRef>
              <c:f>'Active 4'!$I$20:$I$20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plus>
            <c:minus>
              <c:numRef>
                <c:f>'Active 4'!$D$21:$D$994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4'!$I$21:$I$994</c:f>
              <c:numCache>
                <c:formatCode>General</c:formatCode>
                <c:ptCount val="974"/>
                <c:pt idx="8">
                  <c:v>4.5963000011397526E-3</c:v>
                </c:pt>
                <c:pt idx="11">
                  <c:v>4.9374999944120646E-3</c:v>
                </c:pt>
                <c:pt idx="13">
                  <c:v>6.390299997292459E-3</c:v>
                </c:pt>
                <c:pt idx="14">
                  <c:v>1.0613099999318365E-2</c:v>
                </c:pt>
                <c:pt idx="15">
                  <c:v>1.139569999941159E-2</c:v>
                </c:pt>
                <c:pt idx="16">
                  <c:v>5.5625999957555905E-3</c:v>
                </c:pt>
                <c:pt idx="17">
                  <c:v>9.5189999410649762E-4</c:v>
                </c:pt>
                <c:pt idx="18">
                  <c:v>5.0085999973816797E-3</c:v>
                </c:pt>
                <c:pt idx="19">
                  <c:v>0</c:v>
                </c:pt>
                <c:pt idx="20">
                  <c:v>1.2093500001356006E-2</c:v>
                </c:pt>
                <c:pt idx="21">
                  <c:v>4.0671999959158711E-3</c:v>
                </c:pt>
                <c:pt idx="22">
                  <c:v>-1.520870000240393E-2</c:v>
                </c:pt>
                <c:pt idx="23">
                  <c:v>2.4037999974098057E-3</c:v>
                </c:pt>
                <c:pt idx="24">
                  <c:v>1.476500001444947E-3</c:v>
                </c:pt>
                <c:pt idx="25">
                  <c:v>-3.0680999989272095E-3</c:v>
                </c:pt>
                <c:pt idx="26">
                  <c:v>-1.4252000037231483E-3</c:v>
                </c:pt>
                <c:pt idx="27">
                  <c:v>1.1658699993859045E-2</c:v>
                </c:pt>
                <c:pt idx="28">
                  <c:v>-1.0685000015655532E-3</c:v>
                </c:pt>
                <c:pt idx="29">
                  <c:v>-1.5035500007797964E-2</c:v>
                </c:pt>
                <c:pt idx="30">
                  <c:v>-5.8041000011144206E-3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27B-45EF-9118-16934E817FCA}"/>
            </c:ext>
          </c:extLst>
        </c:ser>
        <c:ser>
          <c:idx val="3"/>
          <c:order val="2"/>
          <c:tx>
            <c:strRef>
              <c:f>'Active 4'!$J$20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8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plus>
            <c:minus>
              <c:numRef>
                <c:f>'Active 4'!$D$21:$D$52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4'!$J$21:$J$994</c:f>
              <c:numCache>
                <c:formatCode>General</c:formatCode>
                <c:ptCount val="974"/>
                <c:pt idx="9">
                  <c:v>8.099999999103602E-3</c:v>
                </c:pt>
                <c:pt idx="10">
                  <c:v>8.1888999993680045E-3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27B-45EF-9118-16934E817FCA}"/>
            </c:ext>
          </c:extLst>
        </c:ser>
        <c:ser>
          <c:idx val="4"/>
          <c:order val="3"/>
          <c:tx>
            <c:strRef>
              <c:f>'Active 4'!$K$20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4'!$K$21:$K$994</c:f>
              <c:numCache>
                <c:formatCode>General</c:formatCode>
                <c:ptCount val="974"/>
                <c:pt idx="31">
                  <c:v>-2.3824000003514811E-2</c:v>
                </c:pt>
                <c:pt idx="32">
                  <c:v>-2.4790600000414997E-2</c:v>
                </c:pt>
                <c:pt idx="33">
                  <c:v>-2.3801700008334592E-2</c:v>
                </c:pt>
                <c:pt idx="34">
                  <c:v>-2.0579399999405723E-2</c:v>
                </c:pt>
                <c:pt idx="35">
                  <c:v>-2.4654000000737142E-2</c:v>
                </c:pt>
                <c:pt idx="36">
                  <c:v>-2.5120899998000823E-2</c:v>
                </c:pt>
                <c:pt idx="37">
                  <c:v>-2.891020000242861E-2</c:v>
                </c:pt>
                <c:pt idx="38">
                  <c:v>-3.0274500008090399E-2</c:v>
                </c:pt>
                <c:pt idx="39">
                  <c:v>-2.6226699999824632E-2</c:v>
                </c:pt>
                <c:pt idx="40">
                  <c:v>-3.3143200002086814E-2</c:v>
                </c:pt>
                <c:pt idx="41">
                  <c:v>-3.1454300005862024E-2</c:v>
                </c:pt>
                <c:pt idx="44">
                  <c:v>-3.2002900006773416E-2</c:v>
                </c:pt>
                <c:pt idx="45">
                  <c:v>-3.2080600001791026E-2</c:v>
                </c:pt>
                <c:pt idx="46">
                  <c:v>-3.3113600002252497E-2</c:v>
                </c:pt>
                <c:pt idx="47">
                  <c:v>-3.350210000644438E-2</c:v>
                </c:pt>
                <c:pt idx="48">
                  <c:v>-3.300120000494644E-2</c:v>
                </c:pt>
                <c:pt idx="49">
                  <c:v>-3.1965399997716304E-2</c:v>
                </c:pt>
                <c:pt idx="50">
                  <c:v>-3.4518900007242337E-2</c:v>
                </c:pt>
                <c:pt idx="51">
                  <c:v>-3.3382900001015514E-2</c:v>
                </c:pt>
                <c:pt idx="52">
                  <c:v>-3.3294000008027069E-2</c:v>
                </c:pt>
                <c:pt idx="53">
                  <c:v>-3.5705100002815016E-2</c:v>
                </c:pt>
                <c:pt idx="54">
                  <c:v>-3.5814400005619973E-2</c:v>
                </c:pt>
                <c:pt idx="55">
                  <c:v>-3.6246199997549411E-2</c:v>
                </c:pt>
                <c:pt idx="56">
                  <c:v>-3.8098400000308175E-2</c:v>
                </c:pt>
                <c:pt idx="57">
                  <c:v>-3.9092500002880115E-2</c:v>
                </c:pt>
                <c:pt idx="58">
                  <c:v>-3.9453500001400243E-2</c:v>
                </c:pt>
                <c:pt idx="59">
                  <c:v>-3.8464600002043881E-2</c:v>
                </c:pt>
                <c:pt idx="60">
                  <c:v>-3.8561499997740611E-2</c:v>
                </c:pt>
                <c:pt idx="61">
                  <c:v>-3.8972600006673019E-2</c:v>
                </c:pt>
                <c:pt idx="62">
                  <c:v>-3.9094700005080085E-2</c:v>
                </c:pt>
                <c:pt idx="63">
                  <c:v>-3.8115100003778934E-2</c:v>
                </c:pt>
                <c:pt idx="64">
                  <c:v>-3.812620000098832E-2</c:v>
                </c:pt>
                <c:pt idx="65">
                  <c:v>-3.8714700000127777E-2</c:v>
                </c:pt>
                <c:pt idx="66">
                  <c:v>-3.8869600000907667E-2</c:v>
                </c:pt>
                <c:pt idx="67">
                  <c:v>-3.918070000509033E-2</c:v>
                </c:pt>
                <c:pt idx="68">
                  <c:v>-3.7236100004520267E-2</c:v>
                </c:pt>
                <c:pt idx="69">
                  <c:v>-3.6647200002335012E-2</c:v>
                </c:pt>
                <c:pt idx="70">
                  <c:v>-4.0524200005165767E-2</c:v>
                </c:pt>
                <c:pt idx="71">
                  <c:v>-4.054300000279909E-2</c:v>
                </c:pt>
                <c:pt idx="72">
                  <c:v>-3.9350200007902458E-2</c:v>
                </c:pt>
                <c:pt idx="73">
                  <c:v>-4.0172400003939401E-2</c:v>
                </c:pt>
                <c:pt idx="74">
                  <c:v>-4.6849300000758376E-2</c:v>
                </c:pt>
                <c:pt idx="75">
                  <c:v>-4.5325600003707223E-2</c:v>
                </c:pt>
                <c:pt idx="76">
                  <c:v>-4.4191600005433429E-2</c:v>
                </c:pt>
                <c:pt idx="77">
                  <c:v>-4.2530500002612825E-2</c:v>
                </c:pt>
                <c:pt idx="78">
                  <c:v>-4.2141600002651103E-2</c:v>
                </c:pt>
                <c:pt idx="79">
                  <c:v>-4.3740100001741666E-2</c:v>
                </c:pt>
                <c:pt idx="80">
                  <c:v>-4.3330400003469549E-2</c:v>
                </c:pt>
                <c:pt idx="81">
                  <c:v>-4.464150000421796E-2</c:v>
                </c:pt>
                <c:pt idx="82">
                  <c:v>-4.3634800000290852E-2</c:v>
                </c:pt>
                <c:pt idx="83">
                  <c:v>-4.6543700002075639E-2</c:v>
                </c:pt>
                <c:pt idx="84">
                  <c:v>-4.4860200010589324E-2</c:v>
                </c:pt>
                <c:pt idx="85">
                  <c:v>-4.6718700003111735E-2</c:v>
                </c:pt>
                <c:pt idx="86">
                  <c:v>-4.5718699999270029E-2</c:v>
                </c:pt>
                <c:pt idx="87">
                  <c:v>-4.5668700004171114E-2</c:v>
                </c:pt>
                <c:pt idx="88">
                  <c:v>-4.4818700000178069E-2</c:v>
                </c:pt>
                <c:pt idx="89">
                  <c:v>-4.6480900004098658E-2</c:v>
                </c:pt>
                <c:pt idx="90">
                  <c:v>-4.8292000006767921E-2</c:v>
                </c:pt>
                <c:pt idx="91">
                  <c:v>-4.8647000003256835E-2</c:v>
                </c:pt>
                <c:pt idx="92">
                  <c:v>-4.7258100006729364E-2</c:v>
                </c:pt>
                <c:pt idx="93">
                  <c:v>-4.8669199997675605E-2</c:v>
                </c:pt>
                <c:pt idx="94">
                  <c:v>-5.074759988929145E-2</c:v>
                </c:pt>
                <c:pt idx="95">
                  <c:v>-4.9858699865581002E-2</c:v>
                </c:pt>
                <c:pt idx="96">
                  <c:v>-5.1339600002393126E-2</c:v>
                </c:pt>
                <c:pt idx="97">
                  <c:v>-5.1464200005284511E-2</c:v>
                </c:pt>
                <c:pt idx="98">
                  <c:v>-5.1610300004540477E-2</c:v>
                </c:pt>
                <c:pt idx="99">
                  <c:v>-5.1021400002355222E-2</c:v>
                </c:pt>
                <c:pt idx="100">
                  <c:v>-5.1432500004011672E-2</c:v>
                </c:pt>
                <c:pt idx="101">
                  <c:v>-5.5803499999456108E-2</c:v>
                </c:pt>
                <c:pt idx="102">
                  <c:v>-5.9624000001349486E-2</c:v>
                </c:pt>
                <c:pt idx="103">
                  <c:v>-5.8914700006425846E-2</c:v>
                </c:pt>
                <c:pt idx="104">
                  <c:v>-6.0519500009831972E-2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27B-45EF-9118-16934E817FCA}"/>
            </c:ext>
          </c:extLst>
        </c:ser>
        <c:ser>
          <c:idx val="2"/>
          <c:order val="4"/>
          <c:tx>
            <c:strRef>
              <c:f>'Active 4'!$L$20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4'!$L$21:$L$994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27B-45EF-9118-16934E817FCA}"/>
            </c:ext>
          </c:extLst>
        </c:ser>
        <c:ser>
          <c:idx val="5"/>
          <c:order val="5"/>
          <c:tx>
            <c:strRef>
              <c:f>'Active 4'!$M$20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4'!$M$21:$M$994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27B-45EF-9118-16934E817FCA}"/>
            </c:ext>
          </c:extLst>
        </c:ser>
        <c:ser>
          <c:idx val="6"/>
          <c:order val="6"/>
          <c:tx>
            <c:strRef>
              <c:f>'Active 4'!$N$20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4'!$N$21:$N$994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27B-45EF-9118-16934E817FCA}"/>
            </c:ext>
          </c:extLst>
        </c:ser>
        <c:ser>
          <c:idx val="7"/>
          <c:order val="7"/>
          <c:tx>
            <c:strRef>
              <c:f>'Active 4'!$O$20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4'!$O$21:$O$994</c:f>
              <c:numCache>
                <c:formatCode>General</c:formatCode>
                <c:ptCount val="974"/>
                <c:pt idx="35">
                  <c:v>-2.3105913202342253E-2</c:v>
                </c:pt>
                <c:pt idx="36">
                  <c:v>-2.4728322227063698E-2</c:v>
                </c:pt>
                <c:pt idx="37">
                  <c:v>-2.6886632722186589E-2</c:v>
                </c:pt>
                <c:pt idx="38">
                  <c:v>-2.8636481730723012E-2</c:v>
                </c:pt>
                <c:pt idx="39">
                  <c:v>-2.8800955555988494E-2</c:v>
                </c:pt>
                <c:pt idx="40">
                  <c:v>-3.1804509020687648E-2</c:v>
                </c:pt>
                <c:pt idx="41">
                  <c:v>-3.1805053636003097E-2</c:v>
                </c:pt>
                <c:pt idx="42">
                  <c:v>-3.1887835163951286E-2</c:v>
                </c:pt>
                <c:pt idx="43">
                  <c:v>-3.1888379779266736E-2</c:v>
                </c:pt>
                <c:pt idx="44">
                  <c:v>-3.2145982823473931E-2</c:v>
                </c:pt>
                <c:pt idx="45">
                  <c:v>-3.2149795130682071E-2</c:v>
                </c:pt>
                <c:pt idx="46">
                  <c:v>-3.3255364221042777E-2</c:v>
                </c:pt>
                <c:pt idx="47">
                  <c:v>-3.3274425757083476E-2</c:v>
                </c:pt>
                <c:pt idx="48">
                  <c:v>-3.3318539597634818E-2</c:v>
                </c:pt>
                <c:pt idx="49">
                  <c:v>-3.3439444197664411E-2</c:v>
                </c:pt>
                <c:pt idx="50">
                  <c:v>-3.4629428661919648E-2</c:v>
                </c:pt>
                <c:pt idx="51">
                  <c:v>-3.4760136337627319E-2</c:v>
                </c:pt>
                <c:pt idx="52">
                  <c:v>-3.4760680952942768E-2</c:v>
                </c:pt>
                <c:pt idx="53">
                  <c:v>-3.4761225568258218E-2</c:v>
                </c:pt>
                <c:pt idx="54">
                  <c:v>-3.5939228495573586E-2</c:v>
                </c:pt>
                <c:pt idx="55">
                  <c:v>-3.6014385409105495E-2</c:v>
                </c:pt>
                <c:pt idx="56">
                  <c:v>-3.7812705180716846E-2</c:v>
                </c:pt>
                <c:pt idx="57">
                  <c:v>-3.864651122866869E-2</c:v>
                </c:pt>
                <c:pt idx="58">
                  <c:v>-3.8924265039547483E-2</c:v>
                </c:pt>
                <c:pt idx="59">
                  <c:v>-3.8924809654862932E-2</c:v>
                </c:pt>
                <c:pt idx="60">
                  <c:v>-3.90767573278731E-2</c:v>
                </c:pt>
                <c:pt idx="61">
                  <c:v>-3.907730194318855E-2</c:v>
                </c:pt>
                <c:pt idx="62">
                  <c:v>-3.9083292711658481E-2</c:v>
                </c:pt>
                <c:pt idx="63">
                  <c:v>-3.9172609623392057E-2</c:v>
                </c:pt>
                <c:pt idx="64">
                  <c:v>-3.9173154238707507E-2</c:v>
                </c:pt>
                <c:pt idx="65">
                  <c:v>-3.9192215774748206E-2</c:v>
                </c:pt>
                <c:pt idx="66">
                  <c:v>-3.9224348078359679E-2</c:v>
                </c:pt>
                <c:pt idx="67">
                  <c:v>-3.9224892693675122E-2</c:v>
                </c:pt>
                <c:pt idx="68">
                  <c:v>-3.9232517308091408E-2</c:v>
                </c:pt>
                <c:pt idx="69">
                  <c:v>-3.9233061923406858E-2</c:v>
                </c:pt>
                <c:pt idx="70">
                  <c:v>-4.0360415626385503E-2</c:v>
                </c:pt>
                <c:pt idx="71">
                  <c:v>-4.0528157143543679E-2</c:v>
                </c:pt>
                <c:pt idx="72">
                  <c:v>-4.0719861734581593E-2</c:v>
                </c:pt>
                <c:pt idx="73">
                  <c:v>-4.0720950965212492E-2</c:v>
                </c:pt>
                <c:pt idx="74">
                  <c:v>-4.0763975575132928E-2</c:v>
                </c:pt>
                <c:pt idx="75">
                  <c:v>-4.0836409412087597E-2</c:v>
                </c:pt>
                <c:pt idx="76">
                  <c:v>-4.1958316961911761E-2</c:v>
                </c:pt>
                <c:pt idx="77">
                  <c:v>-4.2230080004320623E-2</c:v>
                </c:pt>
                <c:pt idx="78">
                  <c:v>-4.2230624619636073E-2</c:v>
                </c:pt>
                <c:pt idx="79">
                  <c:v>-4.2304147687221634E-2</c:v>
                </c:pt>
                <c:pt idx="80">
                  <c:v>-4.3324212173056903E-2</c:v>
                </c:pt>
                <c:pt idx="81">
                  <c:v>-4.3324756788372353E-2</c:v>
                </c:pt>
                <c:pt idx="82">
                  <c:v>-4.3653159823587875E-2</c:v>
                </c:pt>
                <c:pt idx="83">
                  <c:v>-4.4850768902259391E-2</c:v>
                </c:pt>
                <c:pt idx="84">
                  <c:v>-4.5131245789715432E-2</c:v>
                </c:pt>
                <c:pt idx="85">
                  <c:v>-4.6620768677467415E-2</c:v>
                </c:pt>
                <c:pt idx="86">
                  <c:v>-4.6620768677467415E-2</c:v>
                </c:pt>
                <c:pt idx="87">
                  <c:v>-4.6620768677467415E-2</c:v>
                </c:pt>
                <c:pt idx="88">
                  <c:v>-4.6620768677467415E-2</c:v>
                </c:pt>
                <c:pt idx="89">
                  <c:v>-4.7928934665175005E-2</c:v>
                </c:pt>
                <c:pt idx="90">
                  <c:v>-4.7929479280490454E-2</c:v>
                </c:pt>
                <c:pt idx="91">
                  <c:v>-4.7956710046262882E-2</c:v>
                </c:pt>
                <c:pt idx="92">
                  <c:v>-4.7957254661578332E-2</c:v>
                </c:pt>
                <c:pt idx="93">
                  <c:v>-4.7957799276893781E-2</c:v>
                </c:pt>
                <c:pt idx="94">
                  <c:v>-4.9016531450125904E-2</c:v>
                </c:pt>
                <c:pt idx="95">
                  <c:v>-4.9017076065441353E-2</c:v>
                </c:pt>
                <c:pt idx="96">
                  <c:v>-5.1042500423594782E-2</c:v>
                </c:pt>
                <c:pt idx="97">
                  <c:v>-5.2015183376986018E-2</c:v>
                </c:pt>
                <c:pt idx="98">
                  <c:v>-5.5201727587675907E-2</c:v>
                </c:pt>
                <c:pt idx="99">
                  <c:v>-5.5202272202991357E-2</c:v>
                </c:pt>
                <c:pt idx="100">
                  <c:v>-5.5202816818306806E-2</c:v>
                </c:pt>
                <c:pt idx="101">
                  <c:v>-5.6624262791627709E-2</c:v>
                </c:pt>
                <c:pt idx="102">
                  <c:v>-5.6708678165522247E-2</c:v>
                </c:pt>
                <c:pt idx="103">
                  <c:v>-5.8253751815449985E-2</c:v>
                </c:pt>
                <c:pt idx="104">
                  <c:v>-5.965232394552205E-2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27B-45EF-9118-16934E817FCA}"/>
            </c:ext>
          </c:extLst>
        </c:ser>
        <c:ser>
          <c:idx val="8"/>
          <c:order val="8"/>
          <c:tx>
            <c:strRef>
              <c:f>'Active 4'!$AA$1</c:f>
              <c:strCache>
                <c:ptCount val="1"/>
                <c:pt idx="0">
                  <c:v>Q+sin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4'!$Z$2:$Z$43</c:f>
              <c:numCache>
                <c:formatCode>General</c:formatCode>
                <c:ptCount val="42"/>
                <c:pt idx="0">
                  <c:v>-46000</c:v>
                </c:pt>
                <c:pt idx="1">
                  <c:v>-44000</c:v>
                </c:pt>
                <c:pt idx="2">
                  <c:v>-42000</c:v>
                </c:pt>
                <c:pt idx="3">
                  <c:v>-40000</c:v>
                </c:pt>
                <c:pt idx="4">
                  <c:v>-38000</c:v>
                </c:pt>
                <c:pt idx="5">
                  <c:v>-36000</c:v>
                </c:pt>
                <c:pt idx="6">
                  <c:v>-34000</c:v>
                </c:pt>
                <c:pt idx="7">
                  <c:v>-32000</c:v>
                </c:pt>
                <c:pt idx="8">
                  <c:v>-30000</c:v>
                </c:pt>
                <c:pt idx="9">
                  <c:v>-28000</c:v>
                </c:pt>
                <c:pt idx="10">
                  <c:v>-26000</c:v>
                </c:pt>
                <c:pt idx="11">
                  <c:v>-24000</c:v>
                </c:pt>
                <c:pt idx="12">
                  <c:v>-22000</c:v>
                </c:pt>
                <c:pt idx="13">
                  <c:v>-20000</c:v>
                </c:pt>
                <c:pt idx="14">
                  <c:v>-18000</c:v>
                </c:pt>
                <c:pt idx="15">
                  <c:v>-16000</c:v>
                </c:pt>
                <c:pt idx="16">
                  <c:v>-14000</c:v>
                </c:pt>
                <c:pt idx="17">
                  <c:v>-12000</c:v>
                </c:pt>
                <c:pt idx="18">
                  <c:v>-10000</c:v>
                </c:pt>
                <c:pt idx="19">
                  <c:v>-8000</c:v>
                </c:pt>
                <c:pt idx="20">
                  <c:v>-6000</c:v>
                </c:pt>
                <c:pt idx="21">
                  <c:v>-4000</c:v>
                </c:pt>
                <c:pt idx="22">
                  <c:v>-2000</c:v>
                </c:pt>
                <c:pt idx="23">
                  <c:v>0</c:v>
                </c:pt>
                <c:pt idx="24">
                  <c:v>2000</c:v>
                </c:pt>
                <c:pt idx="25">
                  <c:v>4000</c:v>
                </c:pt>
                <c:pt idx="26">
                  <c:v>6000</c:v>
                </c:pt>
                <c:pt idx="27">
                  <c:v>8000</c:v>
                </c:pt>
                <c:pt idx="28">
                  <c:v>10000</c:v>
                </c:pt>
                <c:pt idx="29">
                  <c:v>12000</c:v>
                </c:pt>
                <c:pt idx="30">
                  <c:v>14000</c:v>
                </c:pt>
                <c:pt idx="31">
                  <c:v>16000</c:v>
                </c:pt>
                <c:pt idx="32">
                  <c:v>18000</c:v>
                </c:pt>
                <c:pt idx="33">
                  <c:v>20000</c:v>
                </c:pt>
                <c:pt idx="34">
                  <c:v>22000</c:v>
                </c:pt>
                <c:pt idx="35">
                  <c:v>24000</c:v>
                </c:pt>
                <c:pt idx="36">
                  <c:v>26000</c:v>
                </c:pt>
                <c:pt idx="37">
                  <c:v>28000</c:v>
                </c:pt>
                <c:pt idx="38">
                  <c:v>30000</c:v>
                </c:pt>
                <c:pt idx="39">
                  <c:v>32000</c:v>
                </c:pt>
                <c:pt idx="40">
                  <c:v>34000</c:v>
                </c:pt>
                <c:pt idx="41">
                  <c:v>36000</c:v>
                </c:pt>
              </c:numCache>
            </c:numRef>
          </c:xVal>
          <c:yVal>
            <c:numRef>
              <c:f>'Active 4'!$AA$2:$AA$43</c:f>
              <c:numCache>
                <c:formatCode>0.00E+00</c:formatCode>
                <c:ptCount val="42"/>
                <c:pt idx="0">
                  <c:v>-3.9072121489294509E-2</c:v>
                </c:pt>
                <c:pt idx="1">
                  <c:v>-3.3951564169388042E-2</c:v>
                </c:pt>
                <c:pt idx="2">
                  <c:v>-2.9966975128371535E-2</c:v>
                </c:pt>
                <c:pt idx="3">
                  <c:v>-2.7087669493373583E-2</c:v>
                </c:pt>
                <c:pt idx="4">
                  <c:v>-2.5203050033659254E-2</c:v>
                </c:pt>
                <c:pt idx="5">
                  <c:v>-2.4132617639274215E-2</c:v>
                </c:pt>
                <c:pt idx="6">
                  <c:v>-2.3642308823109456E-2</c:v>
                </c:pt>
                <c:pt idx="7">
                  <c:v>-2.3465681491317947E-2</c:v>
                </c:pt>
                <c:pt idx="8">
                  <c:v>-2.3328031396074232E-2</c:v>
                </c:pt>
                <c:pt idx="9">
                  <c:v>-2.2971256420041858E-2</c:v>
                </c:pt>
                <c:pt idx="10">
                  <c:v>-2.2177218153480109E-2</c:v>
                </c:pt>
                <c:pt idx="11">
                  <c:v>-2.0787486239356973E-2</c:v>
                </c:pt>
                <c:pt idx="12">
                  <c:v>-1.8717678368077008E-2</c:v>
                </c:pt>
                <c:pt idx="13">
                  <c:v>-1.5965097966983435E-2</c:v>
                </c:pt>
                <c:pt idx="14">
                  <c:v>-1.2608978275031756E-2</c:v>
                </c:pt>
                <c:pt idx="15">
                  <c:v>-8.8033107107226526E-3</c:v>
                </c:pt>
                <c:pt idx="16">
                  <c:v>-4.7629066586762515E-3</c:v>
                </c:pt>
                <c:pt idx="17">
                  <c:v>-7.4395426328810487E-4</c:v>
                </c:pt>
                <c:pt idx="18">
                  <c:v>2.979169909091822E-3</c:v>
                </c:pt>
                <c:pt idx="19">
                  <c:v>6.1387354952184368E-3</c:v>
                </c:pt>
                <c:pt idx="20">
                  <c:v>8.4978913927400423E-3</c:v>
                </c:pt>
                <c:pt idx="21">
                  <c:v>9.8721038458192169E-3</c:v>
                </c:pt>
                <c:pt idx="22">
                  <c:v>1.0145859134790229E-2</c:v>
                </c:pt>
                <c:pt idx="23">
                  <c:v>9.2831190605878241E-3</c:v>
                </c:pt>
                <c:pt idx="24">
                  <c:v>7.3305828674890315E-3</c:v>
                </c:pt>
                <c:pt idx="25">
                  <c:v>4.4134603580055984E-3</c:v>
                </c:pt>
                <c:pt idx="26">
                  <c:v>7.2413878765387792E-4</c:v>
                </c:pt>
                <c:pt idx="27">
                  <c:v>-3.4952306679153513E-3</c:v>
                </c:pt>
                <c:pt idx="28">
                  <c:v>-7.9746507236648449E-3</c:v>
                </c:pt>
                <c:pt idx="29">
                  <c:v>-1.2440716228677394E-2</c:v>
                </c:pt>
                <c:pt idx="30">
                  <c:v>-1.6641360865564666E-2</c:v>
                </c:pt>
                <c:pt idx="31">
                  <c:v>-2.0368672409677168E-2</c:v>
                </c:pt>
                <c:pt idx="32">
                  <c:v>-2.3477711472312153E-2</c:v>
                </c:pt>
                <c:pt idx="33">
                  <c:v>-2.5899630388462103E-2</c:v>
                </c:pt>
                <c:pt idx="34">
                  <c:v>-2.7647904820225354E-2</c:v>
                </c:pt>
                <c:pt idx="35">
                  <c:v>-2.8817114035238445E-2</c:v>
                </c:pt>
                <c:pt idx="36">
                  <c:v>-2.9574380260694644E-2</c:v>
                </c:pt>
                <c:pt idx="37">
                  <c:v>-3.0144241962040342E-2</c:v>
                </c:pt>
                <c:pt idx="38">
                  <c:v>-3.078833021011193E-2</c:v>
                </c:pt>
                <c:pt idx="39">
                  <c:v>-3.1781687688132186E-2</c:v>
                </c:pt>
                <c:pt idx="40">
                  <c:v>-3.338787377446574E-2</c:v>
                </c:pt>
                <c:pt idx="41">
                  <c:v>-3.5835109012864387E-2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27B-45EF-9118-16934E817FCA}"/>
            </c:ext>
          </c:extLst>
        </c:ser>
        <c:ser>
          <c:idx val="9"/>
          <c:order val="9"/>
          <c:tx>
            <c:strRef>
              <c:f>'Active 4'!$R$20</c:f>
              <c:strCache>
                <c:ptCount val="1"/>
                <c:pt idx="0">
                  <c:v>BAD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star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4'!$R$21:$R$994</c:f>
              <c:numCache>
                <c:formatCode>General</c:formatCode>
                <c:ptCount val="974"/>
                <c:pt idx="1">
                  <c:v>4.7264399996493012E-2</c:v>
                </c:pt>
                <c:pt idx="12">
                  <c:v>3.1495100003667176E-2</c:v>
                </c:pt>
                <c:pt idx="42">
                  <c:v>-4.2341500004113186E-2</c:v>
                </c:pt>
                <c:pt idx="43">
                  <c:v>-4.4452599999203812E-2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127B-45EF-9118-16934E817F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241368"/>
        <c:axId val="1"/>
      </c:scatterChart>
      <c:valAx>
        <c:axId val="7522413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5173996638236"/>
              <c:y val="0.890777718319190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034175334323922E-2"/>
              <c:y val="0.412621868868333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2413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411591455971421"/>
          <c:y val="0.93689422317355953"/>
          <c:w val="0.81426511136330837"/>
          <c:h val="4.854368932038832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Q.fit residuals</a:t>
            </a:r>
          </a:p>
        </c:rich>
      </c:tx>
      <c:layout>
        <c:manualLayout>
          <c:xMode val="edge"/>
          <c:yMode val="edge"/>
          <c:x val="0.36255603265045061"/>
          <c:y val="3.155339805825242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115909201387503"/>
          <c:y val="0.12135936712986282"/>
          <c:w val="0.81129330778500808"/>
          <c:h val="0.72815620277917692"/>
        </c:manualLayout>
      </c:layout>
      <c:scatterChart>
        <c:scatterStyle val="lineMarker"/>
        <c:varyColors val="0"/>
        <c:ser>
          <c:idx val="4"/>
          <c:order val="0"/>
          <c:tx>
            <c:strRef>
              <c:f>'Active 4'!$K$20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4'!$W$21:$W$994</c:f>
              <c:numCache>
                <c:formatCode>General</c:formatCode>
                <c:ptCount val="974"/>
                <c:pt idx="0">
                  <c:v>-8.0766031716084999E-3</c:v>
                </c:pt>
                <c:pt idx="2">
                  <c:v>-3.9105216280024765E-3</c:v>
                </c:pt>
                <c:pt idx="3">
                  <c:v>-1.3873046956421066E-2</c:v>
                </c:pt>
                <c:pt idx="4">
                  <c:v>-4.4816628968762547E-3</c:v>
                </c:pt>
                <c:pt idx="5">
                  <c:v>-1.5567880123959415E-2</c:v>
                </c:pt>
                <c:pt idx="6">
                  <c:v>-1.3633162246786892E-2</c:v>
                </c:pt>
                <c:pt idx="7">
                  <c:v>1.4071277533035453E-2</c:v>
                </c:pt>
                <c:pt idx="8">
                  <c:v>4.4499143796897529E-3</c:v>
                </c:pt>
                <c:pt idx="9">
                  <c:v>8.3999999991036019E-3</c:v>
                </c:pt>
                <c:pt idx="10">
                  <c:v>8.4890145063180045E-3</c:v>
                </c:pt>
                <c:pt idx="11">
                  <c:v>5.8714648381620648E-3</c:v>
                </c:pt>
                <c:pt idx="13">
                  <c:v>7.4600300938424593E-3</c:v>
                </c:pt>
                <c:pt idx="14">
                  <c:v>1.1692508684268365E-2</c:v>
                </c:pt>
                <c:pt idx="15">
                  <c:v>1.255735359396159E-2</c:v>
                </c:pt>
                <c:pt idx="16">
                  <c:v>6.7282995899555905E-3</c:v>
                </c:pt>
                <c:pt idx="17">
                  <c:v>2.1247431690564977E-3</c:v>
                </c:pt>
                <c:pt idx="18">
                  <c:v>6.20142957558168E-3</c:v>
                </c:pt>
                <c:pt idx="19">
                  <c:v>1.2451271200000001E-3</c:v>
                </c:pt>
                <c:pt idx="20">
                  <c:v>1.3849162465106006E-2</c:v>
                </c:pt>
                <c:pt idx="21">
                  <c:v>6.4805012087158706E-3</c:v>
                </c:pt>
                <c:pt idx="22">
                  <c:v>-1.274989693385393E-2</c:v>
                </c:pt>
                <c:pt idx="23">
                  <c:v>4.8965136972098054E-3</c:v>
                </c:pt>
                <c:pt idx="24">
                  <c:v>4.4056939151949463E-3</c:v>
                </c:pt>
                <c:pt idx="25">
                  <c:v>1.5734175602279046E-4</c:v>
                </c:pt>
                <c:pt idx="26">
                  <c:v>2.7363347730768517E-3</c:v>
                </c:pt>
                <c:pt idx="27">
                  <c:v>1.6750850412409046E-2</c:v>
                </c:pt>
                <c:pt idx="28">
                  <c:v>5.9089527121844454E-3</c:v>
                </c:pt>
                <c:pt idx="29">
                  <c:v>-6.6726967340479636E-3</c:v>
                </c:pt>
                <c:pt idx="30">
                  <c:v>2.9657810178355792E-3</c:v>
                </c:pt>
                <c:pt idx="31">
                  <c:v>-1.3918862083514812E-2</c:v>
                </c:pt>
                <c:pt idx="32">
                  <c:v>-1.4882286174214998E-2</c:v>
                </c:pt>
                <c:pt idx="33">
                  <c:v>-1.3892856815784593E-2</c:v>
                </c:pt>
                <c:pt idx="34">
                  <c:v>-1.0666850853205723E-2</c:v>
                </c:pt>
                <c:pt idx="35">
                  <c:v>-4.2751177807371435E-3</c:v>
                </c:pt>
                <c:pt idx="36">
                  <c:v>-2.428675179050821E-3</c:v>
                </c:pt>
                <c:pt idx="37">
                  <c:v>-2.9493048706286107E-3</c:v>
                </c:pt>
                <c:pt idx="38">
                  <c:v>-1.5032896843404017E-3</c:v>
                </c:pt>
                <c:pt idx="39">
                  <c:v>2.8160383427253653E-3</c:v>
                </c:pt>
                <c:pt idx="40">
                  <c:v>1.0810327787131799E-3</c:v>
                </c:pt>
                <c:pt idx="41">
                  <c:v>2.770910638687972E-3</c:v>
                </c:pt>
                <c:pt idx="44">
                  <c:v>2.837181234176582E-3</c:v>
                </c:pt>
                <c:pt idx="45">
                  <c:v>2.7663875844089747E-3</c:v>
                </c:pt>
                <c:pt idx="46">
                  <c:v>3.7649667209475046E-3</c:v>
                </c:pt>
                <c:pt idx="47">
                  <c:v>3.4119962545056184E-3</c:v>
                </c:pt>
                <c:pt idx="48">
                  <c:v>3.9951870598535569E-3</c:v>
                </c:pt>
                <c:pt idx="49">
                  <c:v>5.2569923244836919E-3</c:v>
                </c:pt>
                <c:pt idx="50">
                  <c:v>4.9644655297076609E-3</c:v>
                </c:pt>
                <c:pt idx="51">
                  <c:v>6.3528553199344862E-3</c:v>
                </c:pt>
                <c:pt idx="52">
                  <c:v>6.442808611972925E-3</c:v>
                </c:pt>
                <c:pt idx="53">
                  <c:v>4.0327619301349787E-3</c:v>
                </c:pt>
                <c:pt idx="54">
                  <c:v>6.2343089255800233E-3</c:v>
                </c:pt>
                <c:pt idx="55">
                  <c:v>5.9521485022505857E-3</c:v>
                </c:pt>
                <c:pt idx="56">
                  <c:v>7.7593989148918227E-3</c:v>
                </c:pt>
                <c:pt idx="57">
                  <c:v>8.5134590908698821E-3</c:v>
                </c:pt>
                <c:pt idx="58">
                  <c:v>8.7420328623497509E-3</c:v>
                </c:pt>
                <c:pt idx="59">
                  <c:v>9.7320924401561176E-3</c:v>
                </c:pt>
                <c:pt idx="60">
                  <c:v>9.959257766009387E-3</c:v>
                </c:pt>
                <c:pt idx="61">
                  <c:v>9.5493212275269829E-3</c:v>
                </c:pt>
                <c:pt idx="62">
                  <c:v>9.4400203214699135E-3</c:v>
                </c:pt>
                <c:pt idx="63">
                  <c:v>1.0610642619171065E-2</c:v>
                </c:pt>
                <c:pt idx="64">
                  <c:v>1.0600708538811676E-2</c:v>
                </c:pt>
                <c:pt idx="65">
                  <c:v>1.0053024386422214E-2</c:v>
                </c:pt>
                <c:pt idx="66">
                  <c:v>9.9669667862923306E-3</c:v>
                </c:pt>
                <c:pt idx="67">
                  <c:v>9.6570340194596649E-3</c:v>
                </c:pt>
                <c:pt idx="68">
                  <c:v>1.1617976802429729E-2</c:v>
                </c:pt>
                <c:pt idx="69">
                  <c:v>1.2208044250464983E-2</c:v>
                </c:pt>
                <c:pt idx="70">
                  <c:v>1.0777451598634233E-2</c:v>
                </c:pt>
                <c:pt idx="71">
                  <c:v>1.1127748452200908E-2</c:v>
                </c:pt>
                <c:pt idx="72">
                  <c:v>1.2743988043897536E-2</c:v>
                </c:pt>
                <c:pt idx="73">
                  <c:v>1.192419887526059E-2</c:v>
                </c:pt>
                <c:pt idx="74">
                  <c:v>5.3425710337916127E-3</c:v>
                </c:pt>
                <c:pt idx="75">
                  <c:v>7.026861887492776E-3</c:v>
                </c:pt>
                <c:pt idx="76">
                  <c:v>1.067960616976657E-2</c:v>
                </c:pt>
                <c:pt idx="77">
                  <c:v>1.295970392113717E-2</c:v>
                </c:pt>
                <c:pt idx="78">
                  <c:v>1.3349847872548892E-2</c:v>
                </c:pt>
                <c:pt idx="79">
                  <c:v>1.1919408921208331E-2</c:v>
                </c:pt>
                <c:pt idx="80">
                  <c:v>1.4686939183730444E-2</c:v>
                </c:pt>
                <c:pt idx="81">
                  <c:v>1.3377111059532036E-2</c:v>
                </c:pt>
                <c:pt idx="82">
                  <c:v>1.5153283896509141E-2</c:v>
                </c:pt>
                <c:pt idx="83">
                  <c:v>1.5093294496474355E-2</c:v>
                </c:pt>
                <c:pt idx="84">
                  <c:v>1.7453715921210672E-2</c:v>
                </c:pt>
                <c:pt idx="85">
                  <c:v>1.9251905595438254E-2</c:v>
                </c:pt>
                <c:pt idx="86">
                  <c:v>2.025190559927996E-2</c:v>
                </c:pt>
                <c:pt idx="87">
                  <c:v>2.0301905594378875E-2</c:v>
                </c:pt>
                <c:pt idx="88">
                  <c:v>2.115190559837192E-2</c:v>
                </c:pt>
                <c:pt idx="89">
                  <c:v>2.2786931474851335E-2</c:v>
                </c:pt>
                <c:pt idx="90">
                  <c:v>2.0977220873232075E-2</c:v>
                </c:pt>
                <c:pt idx="91">
                  <c:v>2.0691708651743163E-2</c:v>
                </c:pt>
                <c:pt idx="92">
                  <c:v>2.2081998758220631E-2</c:v>
                </c:pt>
                <c:pt idx="93">
                  <c:v>2.0672288891124393E-2</c:v>
                </c:pt>
                <c:pt idx="94">
                  <c:v>2.132256826990854E-2</c:v>
                </c:pt>
                <c:pt idx="95">
                  <c:v>2.2212885452968997E-2</c:v>
                </c:pt>
                <c:pt idx="96">
                  <c:v>2.6098551964806857E-2</c:v>
                </c:pt>
                <c:pt idx="97">
                  <c:v>2.8619505718515487E-2</c:v>
                </c:pt>
                <c:pt idx="98">
                  <c:v>3.7450889032009521E-2</c:v>
                </c:pt>
                <c:pt idx="99">
                  <c:v>3.8041364055844767E-2</c:v>
                </c:pt>
                <c:pt idx="100">
                  <c:v>3.7631839089738328E-2</c:v>
                </c:pt>
                <c:pt idx="101">
                  <c:v>3.7419044114293878E-2</c:v>
                </c:pt>
                <c:pt idx="102">
                  <c:v>3.3848465918650497E-2</c:v>
                </c:pt>
                <c:pt idx="103">
                  <c:v>3.9191134880124143E-2</c:v>
                </c:pt>
                <c:pt idx="104">
                  <c:v>4.1876841163918016E-2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AFB-4537-A99C-EFF29B714A4F}"/>
            </c:ext>
          </c:extLst>
        </c:ser>
        <c:ser>
          <c:idx val="8"/>
          <c:order val="1"/>
          <c:tx>
            <c:strRef>
              <c:f>'Active 4'!$AC$1</c:f>
              <c:strCache>
                <c:ptCount val="1"/>
                <c:pt idx="0">
                  <c:v>Sin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4'!$Z$2:$Z$43</c:f>
              <c:numCache>
                <c:formatCode>General</c:formatCode>
                <c:ptCount val="42"/>
                <c:pt idx="0">
                  <c:v>-46000</c:v>
                </c:pt>
                <c:pt idx="1">
                  <c:v>-44000</c:v>
                </c:pt>
                <c:pt idx="2">
                  <c:v>-42000</c:v>
                </c:pt>
                <c:pt idx="3">
                  <c:v>-40000</c:v>
                </c:pt>
                <c:pt idx="4">
                  <c:v>-38000</c:v>
                </c:pt>
                <c:pt idx="5">
                  <c:v>-36000</c:v>
                </c:pt>
                <c:pt idx="6">
                  <c:v>-34000</c:v>
                </c:pt>
                <c:pt idx="7">
                  <c:v>-32000</c:v>
                </c:pt>
                <c:pt idx="8">
                  <c:v>-30000</c:v>
                </c:pt>
                <c:pt idx="9">
                  <c:v>-28000</c:v>
                </c:pt>
                <c:pt idx="10">
                  <c:v>-26000</c:v>
                </c:pt>
                <c:pt idx="11">
                  <c:v>-24000</c:v>
                </c:pt>
                <c:pt idx="12">
                  <c:v>-22000</c:v>
                </c:pt>
                <c:pt idx="13">
                  <c:v>-20000</c:v>
                </c:pt>
                <c:pt idx="14">
                  <c:v>-18000</c:v>
                </c:pt>
                <c:pt idx="15">
                  <c:v>-16000</c:v>
                </c:pt>
                <c:pt idx="16">
                  <c:v>-14000</c:v>
                </c:pt>
                <c:pt idx="17">
                  <c:v>-12000</c:v>
                </c:pt>
                <c:pt idx="18">
                  <c:v>-10000</c:v>
                </c:pt>
                <c:pt idx="19">
                  <c:v>-8000</c:v>
                </c:pt>
                <c:pt idx="20">
                  <c:v>-6000</c:v>
                </c:pt>
                <c:pt idx="21">
                  <c:v>-4000</c:v>
                </c:pt>
                <c:pt idx="22">
                  <c:v>-2000</c:v>
                </c:pt>
                <c:pt idx="23">
                  <c:v>0</c:v>
                </c:pt>
                <c:pt idx="24">
                  <c:v>2000</c:v>
                </c:pt>
                <c:pt idx="25">
                  <c:v>4000</c:v>
                </c:pt>
                <c:pt idx="26">
                  <c:v>6000</c:v>
                </c:pt>
                <c:pt idx="27">
                  <c:v>8000</c:v>
                </c:pt>
                <c:pt idx="28">
                  <c:v>10000</c:v>
                </c:pt>
                <c:pt idx="29">
                  <c:v>12000</c:v>
                </c:pt>
                <c:pt idx="30">
                  <c:v>14000</c:v>
                </c:pt>
                <c:pt idx="31">
                  <c:v>16000</c:v>
                </c:pt>
                <c:pt idx="32">
                  <c:v>18000</c:v>
                </c:pt>
                <c:pt idx="33">
                  <c:v>20000</c:v>
                </c:pt>
                <c:pt idx="34">
                  <c:v>22000</c:v>
                </c:pt>
                <c:pt idx="35">
                  <c:v>24000</c:v>
                </c:pt>
                <c:pt idx="36">
                  <c:v>26000</c:v>
                </c:pt>
                <c:pt idx="37">
                  <c:v>28000</c:v>
                </c:pt>
                <c:pt idx="38">
                  <c:v>30000</c:v>
                </c:pt>
                <c:pt idx="39">
                  <c:v>32000</c:v>
                </c:pt>
                <c:pt idx="40">
                  <c:v>34000</c:v>
                </c:pt>
                <c:pt idx="41">
                  <c:v>36000</c:v>
                </c:pt>
              </c:numCache>
            </c:numRef>
          </c:xVal>
          <c:yVal>
            <c:numRef>
              <c:f>'Active 4'!$AC$2:$AC$43</c:f>
              <c:numCache>
                <c:formatCode>0.00E+00</c:formatCode>
                <c:ptCount val="42"/>
                <c:pt idx="0">
                  <c:v>9.5186785107054857E-3</c:v>
                </c:pt>
                <c:pt idx="1">
                  <c:v>1.0093235830611955E-2</c:v>
                </c:pt>
                <c:pt idx="2">
                  <c:v>9.7542248716284644E-3</c:v>
                </c:pt>
                <c:pt idx="3">
                  <c:v>8.5323305066264156E-3</c:v>
                </c:pt>
                <c:pt idx="4">
                  <c:v>6.5381499663407444E-3</c:v>
                </c:pt>
                <c:pt idx="5">
                  <c:v>3.9521823607257785E-3</c:v>
                </c:pt>
                <c:pt idx="6">
                  <c:v>1.0084911768905389E-3</c:v>
                </c:pt>
                <c:pt idx="7">
                  <c:v>-2.0264814913179478E-3</c:v>
                </c:pt>
                <c:pt idx="8">
                  <c:v>-4.8780313960742347E-3</c:v>
                </c:pt>
                <c:pt idx="9">
                  <c:v>-7.28805642004186E-3</c:v>
                </c:pt>
                <c:pt idx="10">
                  <c:v>-9.0384181534801083E-3</c:v>
                </c:pt>
                <c:pt idx="11">
                  <c:v>-9.9706862393569729E-3</c:v>
                </c:pt>
                <c:pt idx="12">
                  <c:v>-1.0000478368077008E-2</c:v>
                </c:pt>
                <c:pt idx="13">
                  <c:v>-9.1250979669834364E-3</c:v>
                </c:pt>
                <c:pt idx="14">
                  <c:v>-7.4237782750317576E-3</c:v>
                </c:pt>
                <c:pt idx="15">
                  <c:v>-5.0505107107226537E-3</c:v>
                </c:pt>
                <c:pt idx="16">
                  <c:v>-2.2201066586762523E-3</c:v>
                </c:pt>
                <c:pt idx="17">
                  <c:v>8.1124573671189433E-4</c:v>
                </c:pt>
                <c:pt idx="18">
                  <c:v>3.769169909091822E-3</c:v>
                </c:pt>
                <c:pt idx="19">
                  <c:v>6.3859354952184371E-3</c:v>
                </c:pt>
                <c:pt idx="20">
                  <c:v>8.4246913927400417E-3</c:v>
                </c:pt>
                <c:pt idx="21">
                  <c:v>9.7009038458192171E-3</c:v>
                </c:pt>
                <c:pt idx="22">
                  <c:v>1.009905913479023E-2</c:v>
                </c:pt>
                <c:pt idx="23">
                  <c:v>9.583119060587824E-3</c:v>
                </c:pt>
                <c:pt idx="24">
                  <c:v>8.1997828674890312E-3</c:v>
                </c:pt>
                <c:pt idx="25">
                  <c:v>6.074260358005598E-3</c:v>
                </c:pt>
                <c:pt idx="26">
                  <c:v>3.3989387876538777E-3</c:v>
                </c:pt>
                <c:pt idx="27">
                  <c:v>4.1596933208464865E-4</c:v>
                </c:pt>
                <c:pt idx="28">
                  <c:v>-2.6046507236648451E-3</c:v>
                </c:pt>
                <c:pt idx="29">
                  <c:v>-5.389516228677396E-3</c:v>
                </c:pt>
                <c:pt idx="30">
                  <c:v>-7.686560865564668E-3</c:v>
                </c:pt>
                <c:pt idx="31">
                  <c:v>-9.287872409677168E-3</c:v>
                </c:pt>
                <c:pt idx="32">
                  <c:v>-1.0048511472312152E-2</c:v>
                </c:pt>
                <c:pt idx="33">
                  <c:v>-9.899630388462104E-3</c:v>
                </c:pt>
                <c:pt idx="34">
                  <c:v>-8.8547048202253544E-3</c:v>
                </c:pt>
                <c:pt idx="35">
                  <c:v>-7.0083140352384492E-3</c:v>
                </c:pt>
                <c:pt idx="36">
                  <c:v>-4.5275802606946471E-3</c:v>
                </c:pt>
                <c:pt idx="37">
                  <c:v>-1.6370419620403455E-3</c:v>
                </c:pt>
                <c:pt idx="38">
                  <c:v>1.4016697898880655E-3</c:v>
                </c:pt>
                <c:pt idx="39">
                  <c:v>4.3135123118678122E-3</c:v>
                </c:pt>
                <c:pt idx="40">
                  <c:v>6.8349262255342561E-3</c:v>
                </c:pt>
                <c:pt idx="41">
                  <c:v>8.737690987135607E-3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AFB-4537-A99C-EFF29B714A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258288"/>
        <c:axId val="1"/>
      </c:scatterChart>
      <c:valAx>
        <c:axId val="7522582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48916786590383"/>
              <c:y val="0.890777718319190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034175334323922E-2"/>
              <c:y val="0.412621868868333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2582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6359615152117872"/>
          <c:y val="0.93689422317355953"/>
          <c:w val="0.17979213222418522"/>
          <c:h val="4.854368932038832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9154189628070024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278316501052837"/>
          <c:y val="0.15"/>
          <c:w val="0.83219700729358115"/>
          <c:h val="0.65312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4'!$H$20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4'!$H$21:$H$994</c:f>
              <c:numCache>
                <c:formatCode>General</c:formatCode>
                <c:ptCount val="974"/>
                <c:pt idx="0">
                  <c:v>-2.0735600002808496E-2</c:v>
                </c:pt>
                <c:pt idx="2">
                  <c:v>-1.6455700002552476E-2</c:v>
                </c:pt>
                <c:pt idx="3">
                  <c:v>-2.6399800008221064E-2</c:v>
                </c:pt>
                <c:pt idx="4">
                  <c:v>-1.4460600003076252E-2</c:v>
                </c:pt>
                <c:pt idx="5">
                  <c:v>-2.5515499997709412E-2</c:v>
                </c:pt>
                <c:pt idx="6">
                  <c:v>-2.004460000898689E-2</c:v>
                </c:pt>
                <c:pt idx="7">
                  <c:v>1.4076299994485453E-2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EBF-4820-A680-701F4B6FD99A}"/>
            </c:ext>
          </c:extLst>
        </c:ser>
        <c:ser>
          <c:idx val="1"/>
          <c:order val="1"/>
          <c:tx>
            <c:strRef>
              <c:f>'Active 4'!$I$20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plus>
            <c:minus>
              <c:numRef>
                <c:f>'Active 4'!$D$21:$D$994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4'!$I$21:$I$994</c:f>
              <c:numCache>
                <c:formatCode>General</c:formatCode>
                <c:ptCount val="974"/>
                <c:pt idx="8">
                  <c:v>4.5963000011397526E-3</c:v>
                </c:pt>
                <c:pt idx="11">
                  <c:v>4.9374999944120646E-3</c:v>
                </c:pt>
                <c:pt idx="13">
                  <c:v>6.390299997292459E-3</c:v>
                </c:pt>
                <c:pt idx="14">
                  <c:v>1.0613099999318365E-2</c:v>
                </c:pt>
                <c:pt idx="15">
                  <c:v>1.139569999941159E-2</c:v>
                </c:pt>
                <c:pt idx="16">
                  <c:v>5.5625999957555905E-3</c:v>
                </c:pt>
                <c:pt idx="17">
                  <c:v>9.5189999410649762E-4</c:v>
                </c:pt>
                <c:pt idx="18">
                  <c:v>5.0085999973816797E-3</c:v>
                </c:pt>
                <c:pt idx="19">
                  <c:v>0</c:v>
                </c:pt>
                <c:pt idx="20">
                  <c:v>1.2093500001356006E-2</c:v>
                </c:pt>
                <c:pt idx="21">
                  <c:v>4.0671999959158711E-3</c:v>
                </c:pt>
                <c:pt idx="22">
                  <c:v>-1.520870000240393E-2</c:v>
                </c:pt>
                <c:pt idx="23">
                  <c:v>2.4037999974098057E-3</c:v>
                </c:pt>
                <c:pt idx="24">
                  <c:v>1.476500001444947E-3</c:v>
                </c:pt>
                <c:pt idx="25">
                  <c:v>-3.0680999989272095E-3</c:v>
                </c:pt>
                <c:pt idx="26">
                  <c:v>-1.4252000037231483E-3</c:v>
                </c:pt>
                <c:pt idx="27">
                  <c:v>1.1658699993859045E-2</c:v>
                </c:pt>
                <c:pt idx="28">
                  <c:v>-1.0685000015655532E-3</c:v>
                </c:pt>
                <c:pt idx="29">
                  <c:v>-1.5035500007797964E-2</c:v>
                </c:pt>
                <c:pt idx="30">
                  <c:v>-5.8041000011144206E-3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EBF-4820-A680-701F4B6FD99A}"/>
            </c:ext>
          </c:extLst>
        </c:ser>
        <c:ser>
          <c:idx val="3"/>
          <c:order val="2"/>
          <c:tx>
            <c:strRef>
              <c:f>'Active 4'!$J$20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8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plus>
            <c:minus>
              <c:numRef>
                <c:f>'Active 4'!$D$21:$D$52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4'!$J$21:$J$994</c:f>
              <c:numCache>
                <c:formatCode>General</c:formatCode>
                <c:ptCount val="974"/>
                <c:pt idx="9">
                  <c:v>8.099999999103602E-3</c:v>
                </c:pt>
                <c:pt idx="10">
                  <c:v>8.1888999993680045E-3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EBF-4820-A680-701F4B6FD99A}"/>
            </c:ext>
          </c:extLst>
        </c:ser>
        <c:ser>
          <c:idx val="4"/>
          <c:order val="3"/>
          <c:tx>
            <c:strRef>
              <c:f>'Active 4'!$K$20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4'!$K$21:$K$994</c:f>
              <c:numCache>
                <c:formatCode>General</c:formatCode>
                <c:ptCount val="974"/>
                <c:pt idx="31">
                  <c:v>-2.3824000003514811E-2</c:v>
                </c:pt>
                <c:pt idx="32">
                  <c:v>-2.4790600000414997E-2</c:v>
                </c:pt>
                <c:pt idx="33">
                  <c:v>-2.3801700008334592E-2</c:v>
                </c:pt>
                <c:pt idx="34">
                  <c:v>-2.0579399999405723E-2</c:v>
                </c:pt>
                <c:pt idx="35">
                  <c:v>-2.4654000000737142E-2</c:v>
                </c:pt>
                <c:pt idx="36">
                  <c:v>-2.5120899998000823E-2</c:v>
                </c:pt>
                <c:pt idx="37">
                  <c:v>-2.891020000242861E-2</c:v>
                </c:pt>
                <c:pt idx="38">
                  <c:v>-3.0274500008090399E-2</c:v>
                </c:pt>
                <c:pt idx="39">
                  <c:v>-2.6226699999824632E-2</c:v>
                </c:pt>
                <c:pt idx="40">
                  <c:v>-3.3143200002086814E-2</c:v>
                </c:pt>
                <c:pt idx="41">
                  <c:v>-3.1454300005862024E-2</c:v>
                </c:pt>
                <c:pt idx="44">
                  <c:v>-3.2002900006773416E-2</c:v>
                </c:pt>
                <c:pt idx="45">
                  <c:v>-3.2080600001791026E-2</c:v>
                </c:pt>
                <c:pt idx="46">
                  <c:v>-3.3113600002252497E-2</c:v>
                </c:pt>
                <c:pt idx="47">
                  <c:v>-3.350210000644438E-2</c:v>
                </c:pt>
                <c:pt idx="48">
                  <c:v>-3.300120000494644E-2</c:v>
                </c:pt>
                <c:pt idx="49">
                  <c:v>-3.1965399997716304E-2</c:v>
                </c:pt>
                <c:pt idx="50">
                  <c:v>-3.4518900007242337E-2</c:v>
                </c:pt>
                <c:pt idx="51">
                  <c:v>-3.3382900001015514E-2</c:v>
                </c:pt>
                <c:pt idx="52">
                  <c:v>-3.3294000008027069E-2</c:v>
                </c:pt>
                <c:pt idx="53">
                  <c:v>-3.5705100002815016E-2</c:v>
                </c:pt>
                <c:pt idx="54">
                  <c:v>-3.5814400005619973E-2</c:v>
                </c:pt>
                <c:pt idx="55">
                  <c:v>-3.6246199997549411E-2</c:v>
                </c:pt>
                <c:pt idx="56">
                  <c:v>-3.8098400000308175E-2</c:v>
                </c:pt>
                <c:pt idx="57">
                  <c:v>-3.9092500002880115E-2</c:v>
                </c:pt>
                <c:pt idx="58">
                  <c:v>-3.9453500001400243E-2</c:v>
                </c:pt>
                <c:pt idx="59">
                  <c:v>-3.8464600002043881E-2</c:v>
                </c:pt>
                <c:pt idx="60">
                  <c:v>-3.8561499997740611E-2</c:v>
                </c:pt>
                <c:pt idx="61">
                  <c:v>-3.8972600006673019E-2</c:v>
                </c:pt>
                <c:pt idx="62">
                  <c:v>-3.9094700005080085E-2</c:v>
                </c:pt>
                <c:pt idx="63">
                  <c:v>-3.8115100003778934E-2</c:v>
                </c:pt>
                <c:pt idx="64">
                  <c:v>-3.812620000098832E-2</c:v>
                </c:pt>
                <c:pt idx="65">
                  <c:v>-3.8714700000127777E-2</c:v>
                </c:pt>
                <c:pt idx="66">
                  <c:v>-3.8869600000907667E-2</c:v>
                </c:pt>
                <c:pt idx="67">
                  <c:v>-3.918070000509033E-2</c:v>
                </c:pt>
                <c:pt idx="68">
                  <c:v>-3.7236100004520267E-2</c:v>
                </c:pt>
                <c:pt idx="69">
                  <c:v>-3.6647200002335012E-2</c:v>
                </c:pt>
                <c:pt idx="70">
                  <c:v>-4.0524200005165767E-2</c:v>
                </c:pt>
                <c:pt idx="71">
                  <c:v>-4.054300000279909E-2</c:v>
                </c:pt>
                <c:pt idx="72">
                  <c:v>-3.9350200007902458E-2</c:v>
                </c:pt>
                <c:pt idx="73">
                  <c:v>-4.0172400003939401E-2</c:v>
                </c:pt>
                <c:pt idx="74">
                  <c:v>-4.6849300000758376E-2</c:v>
                </c:pt>
                <c:pt idx="75">
                  <c:v>-4.5325600003707223E-2</c:v>
                </c:pt>
                <c:pt idx="76">
                  <c:v>-4.4191600005433429E-2</c:v>
                </c:pt>
                <c:pt idx="77">
                  <c:v>-4.2530500002612825E-2</c:v>
                </c:pt>
                <c:pt idx="78">
                  <c:v>-4.2141600002651103E-2</c:v>
                </c:pt>
                <c:pt idx="79">
                  <c:v>-4.3740100001741666E-2</c:v>
                </c:pt>
                <c:pt idx="80">
                  <c:v>-4.3330400003469549E-2</c:v>
                </c:pt>
                <c:pt idx="81">
                  <c:v>-4.464150000421796E-2</c:v>
                </c:pt>
                <c:pt idx="82">
                  <c:v>-4.3634800000290852E-2</c:v>
                </c:pt>
                <c:pt idx="83">
                  <c:v>-4.6543700002075639E-2</c:v>
                </c:pt>
                <c:pt idx="84">
                  <c:v>-4.4860200010589324E-2</c:v>
                </c:pt>
                <c:pt idx="85">
                  <c:v>-4.6718700003111735E-2</c:v>
                </c:pt>
                <c:pt idx="86">
                  <c:v>-4.5718699999270029E-2</c:v>
                </c:pt>
                <c:pt idx="87">
                  <c:v>-4.5668700004171114E-2</c:v>
                </c:pt>
                <c:pt idx="88">
                  <c:v>-4.4818700000178069E-2</c:v>
                </c:pt>
                <c:pt idx="89">
                  <c:v>-4.6480900004098658E-2</c:v>
                </c:pt>
                <c:pt idx="90">
                  <c:v>-4.8292000006767921E-2</c:v>
                </c:pt>
                <c:pt idx="91">
                  <c:v>-4.8647000003256835E-2</c:v>
                </c:pt>
                <c:pt idx="92">
                  <c:v>-4.7258100006729364E-2</c:v>
                </c:pt>
                <c:pt idx="93">
                  <c:v>-4.8669199997675605E-2</c:v>
                </c:pt>
                <c:pt idx="94">
                  <c:v>-5.074759988929145E-2</c:v>
                </c:pt>
                <c:pt idx="95">
                  <c:v>-4.9858699865581002E-2</c:v>
                </c:pt>
                <c:pt idx="96">
                  <c:v>-5.1339600002393126E-2</c:v>
                </c:pt>
                <c:pt idx="97">
                  <c:v>-5.1464200005284511E-2</c:v>
                </c:pt>
                <c:pt idx="98">
                  <c:v>-5.1610300004540477E-2</c:v>
                </c:pt>
                <c:pt idx="99">
                  <c:v>-5.1021400002355222E-2</c:v>
                </c:pt>
                <c:pt idx="100">
                  <c:v>-5.1432500004011672E-2</c:v>
                </c:pt>
                <c:pt idx="101">
                  <c:v>-5.5803499999456108E-2</c:v>
                </c:pt>
                <c:pt idx="102">
                  <c:v>-5.9624000001349486E-2</c:v>
                </c:pt>
                <c:pt idx="103">
                  <c:v>-5.8914700006425846E-2</c:v>
                </c:pt>
                <c:pt idx="104">
                  <c:v>-6.0519500009831972E-2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EBF-4820-A680-701F4B6FD99A}"/>
            </c:ext>
          </c:extLst>
        </c:ser>
        <c:ser>
          <c:idx val="2"/>
          <c:order val="4"/>
          <c:tx>
            <c:strRef>
              <c:f>'Active 4'!$L$20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4'!$L$21:$L$994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EBF-4820-A680-701F4B6FD99A}"/>
            </c:ext>
          </c:extLst>
        </c:ser>
        <c:ser>
          <c:idx val="5"/>
          <c:order val="5"/>
          <c:tx>
            <c:strRef>
              <c:f>'Active 4'!$M$20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4'!$M$21:$M$994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EBF-4820-A680-701F4B6FD99A}"/>
            </c:ext>
          </c:extLst>
        </c:ser>
        <c:ser>
          <c:idx val="6"/>
          <c:order val="6"/>
          <c:tx>
            <c:strRef>
              <c:f>'Active 4'!$N$20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4'!$D$21:$D$94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4'!$N$21:$N$994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EBF-4820-A680-701F4B6FD99A}"/>
            </c:ext>
          </c:extLst>
        </c:ser>
        <c:ser>
          <c:idx val="7"/>
          <c:order val="7"/>
          <c:tx>
            <c:strRef>
              <c:f>'Active 4'!$O$20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4'!$O$21:$O$994</c:f>
              <c:numCache>
                <c:formatCode>General</c:formatCode>
                <c:ptCount val="974"/>
                <c:pt idx="35">
                  <c:v>-2.3105913202342253E-2</c:v>
                </c:pt>
                <c:pt idx="36">
                  <c:v>-2.4728322227063698E-2</c:v>
                </c:pt>
                <c:pt idx="37">
                  <c:v>-2.6886632722186589E-2</c:v>
                </c:pt>
                <c:pt idx="38">
                  <c:v>-2.8636481730723012E-2</c:v>
                </c:pt>
                <c:pt idx="39">
                  <c:v>-2.8800955555988494E-2</c:v>
                </c:pt>
                <c:pt idx="40">
                  <c:v>-3.1804509020687648E-2</c:v>
                </c:pt>
                <c:pt idx="41">
                  <c:v>-3.1805053636003097E-2</c:v>
                </c:pt>
                <c:pt idx="42">
                  <c:v>-3.1887835163951286E-2</c:v>
                </c:pt>
                <c:pt idx="43">
                  <c:v>-3.1888379779266736E-2</c:v>
                </c:pt>
                <c:pt idx="44">
                  <c:v>-3.2145982823473931E-2</c:v>
                </c:pt>
                <c:pt idx="45">
                  <c:v>-3.2149795130682071E-2</c:v>
                </c:pt>
                <c:pt idx="46">
                  <c:v>-3.3255364221042777E-2</c:v>
                </c:pt>
                <c:pt idx="47">
                  <c:v>-3.3274425757083476E-2</c:v>
                </c:pt>
                <c:pt idx="48">
                  <c:v>-3.3318539597634818E-2</c:v>
                </c:pt>
                <c:pt idx="49">
                  <c:v>-3.3439444197664411E-2</c:v>
                </c:pt>
                <c:pt idx="50">
                  <c:v>-3.4629428661919648E-2</c:v>
                </c:pt>
                <c:pt idx="51">
                  <c:v>-3.4760136337627319E-2</c:v>
                </c:pt>
                <c:pt idx="52">
                  <c:v>-3.4760680952942768E-2</c:v>
                </c:pt>
                <c:pt idx="53">
                  <c:v>-3.4761225568258218E-2</c:v>
                </c:pt>
                <c:pt idx="54">
                  <c:v>-3.5939228495573586E-2</c:v>
                </c:pt>
                <c:pt idx="55">
                  <c:v>-3.6014385409105495E-2</c:v>
                </c:pt>
                <c:pt idx="56">
                  <c:v>-3.7812705180716846E-2</c:v>
                </c:pt>
                <c:pt idx="57">
                  <c:v>-3.864651122866869E-2</c:v>
                </c:pt>
                <c:pt idx="58">
                  <c:v>-3.8924265039547483E-2</c:v>
                </c:pt>
                <c:pt idx="59">
                  <c:v>-3.8924809654862932E-2</c:v>
                </c:pt>
                <c:pt idx="60">
                  <c:v>-3.90767573278731E-2</c:v>
                </c:pt>
                <c:pt idx="61">
                  <c:v>-3.907730194318855E-2</c:v>
                </c:pt>
                <c:pt idx="62">
                  <c:v>-3.9083292711658481E-2</c:v>
                </c:pt>
                <c:pt idx="63">
                  <c:v>-3.9172609623392057E-2</c:v>
                </c:pt>
                <c:pt idx="64">
                  <c:v>-3.9173154238707507E-2</c:v>
                </c:pt>
                <c:pt idx="65">
                  <c:v>-3.9192215774748206E-2</c:v>
                </c:pt>
                <c:pt idx="66">
                  <c:v>-3.9224348078359679E-2</c:v>
                </c:pt>
                <c:pt idx="67">
                  <c:v>-3.9224892693675122E-2</c:v>
                </c:pt>
                <c:pt idx="68">
                  <c:v>-3.9232517308091408E-2</c:v>
                </c:pt>
                <c:pt idx="69">
                  <c:v>-3.9233061923406858E-2</c:v>
                </c:pt>
                <c:pt idx="70">
                  <c:v>-4.0360415626385503E-2</c:v>
                </c:pt>
                <c:pt idx="71">
                  <c:v>-4.0528157143543679E-2</c:v>
                </c:pt>
                <c:pt idx="72">
                  <c:v>-4.0719861734581593E-2</c:v>
                </c:pt>
                <c:pt idx="73">
                  <c:v>-4.0720950965212492E-2</c:v>
                </c:pt>
                <c:pt idx="74">
                  <c:v>-4.0763975575132928E-2</c:v>
                </c:pt>
                <c:pt idx="75">
                  <c:v>-4.0836409412087597E-2</c:v>
                </c:pt>
                <c:pt idx="76">
                  <c:v>-4.1958316961911761E-2</c:v>
                </c:pt>
                <c:pt idx="77">
                  <c:v>-4.2230080004320623E-2</c:v>
                </c:pt>
                <c:pt idx="78">
                  <c:v>-4.2230624619636073E-2</c:v>
                </c:pt>
                <c:pt idx="79">
                  <c:v>-4.2304147687221634E-2</c:v>
                </c:pt>
                <c:pt idx="80">
                  <c:v>-4.3324212173056903E-2</c:v>
                </c:pt>
                <c:pt idx="81">
                  <c:v>-4.3324756788372353E-2</c:v>
                </c:pt>
                <c:pt idx="82">
                  <c:v>-4.3653159823587875E-2</c:v>
                </c:pt>
                <c:pt idx="83">
                  <c:v>-4.4850768902259391E-2</c:v>
                </c:pt>
                <c:pt idx="84">
                  <c:v>-4.5131245789715432E-2</c:v>
                </c:pt>
                <c:pt idx="85">
                  <c:v>-4.6620768677467415E-2</c:v>
                </c:pt>
                <c:pt idx="86">
                  <c:v>-4.6620768677467415E-2</c:v>
                </c:pt>
                <c:pt idx="87">
                  <c:v>-4.6620768677467415E-2</c:v>
                </c:pt>
                <c:pt idx="88">
                  <c:v>-4.6620768677467415E-2</c:v>
                </c:pt>
                <c:pt idx="89">
                  <c:v>-4.7928934665175005E-2</c:v>
                </c:pt>
                <c:pt idx="90">
                  <c:v>-4.7929479280490454E-2</c:v>
                </c:pt>
                <c:pt idx="91">
                  <c:v>-4.7956710046262882E-2</c:v>
                </c:pt>
                <c:pt idx="92">
                  <c:v>-4.7957254661578332E-2</c:v>
                </c:pt>
                <c:pt idx="93">
                  <c:v>-4.7957799276893781E-2</c:v>
                </c:pt>
                <c:pt idx="94">
                  <c:v>-4.9016531450125904E-2</c:v>
                </c:pt>
                <c:pt idx="95">
                  <c:v>-4.9017076065441353E-2</c:v>
                </c:pt>
                <c:pt idx="96">
                  <c:v>-5.1042500423594782E-2</c:v>
                </c:pt>
                <c:pt idx="97">
                  <c:v>-5.2015183376986018E-2</c:v>
                </c:pt>
                <c:pt idx="98">
                  <c:v>-5.5201727587675907E-2</c:v>
                </c:pt>
                <c:pt idx="99">
                  <c:v>-5.5202272202991357E-2</c:v>
                </c:pt>
                <c:pt idx="100">
                  <c:v>-5.5202816818306806E-2</c:v>
                </c:pt>
                <c:pt idx="101">
                  <c:v>-5.6624262791627709E-2</c:v>
                </c:pt>
                <c:pt idx="102">
                  <c:v>-5.6708678165522247E-2</c:v>
                </c:pt>
                <c:pt idx="103">
                  <c:v>-5.8253751815449985E-2</c:v>
                </c:pt>
                <c:pt idx="104">
                  <c:v>-5.965232394552205E-2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EBF-4820-A680-701F4B6FD99A}"/>
            </c:ext>
          </c:extLst>
        </c:ser>
        <c:ser>
          <c:idx val="8"/>
          <c:order val="8"/>
          <c:tx>
            <c:strRef>
              <c:f>'Active 4'!$P$20</c:f>
              <c:strCache>
                <c:ptCount val="1"/>
                <c:pt idx="0">
                  <c:v>Q+S.Fit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4'!$P$21:$P$994</c:f>
              <c:numCache>
                <c:formatCode>0.00E+00</c:formatCode>
                <c:ptCount val="974"/>
                <c:pt idx="0">
                  <c:v>-2.1951957084952661E-2</c:v>
                </c:pt>
                <c:pt idx="1">
                  <c:v>-2.1951957084952661E-2</c:v>
                </c:pt>
                <c:pt idx="2">
                  <c:v>-2.1894256469011886E-2</c:v>
                </c:pt>
                <c:pt idx="3">
                  <c:v>-2.1884756204208163E-2</c:v>
                </c:pt>
                <c:pt idx="4">
                  <c:v>-2.0070125039586498E-2</c:v>
                </c:pt>
                <c:pt idx="5">
                  <c:v>-2.0040690446607862E-2</c:v>
                </c:pt>
                <c:pt idx="6">
                  <c:v>-1.5189103046496333E-2</c:v>
                </c:pt>
                <c:pt idx="7">
                  <c:v>7.9227950795788434E-3</c:v>
                </c:pt>
                <c:pt idx="8">
                  <c:v>1.0123880217025875E-2</c:v>
                </c:pt>
                <c:pt idx="9">
                  <c:v>9.2831190605878241E-3</c:v>
                </c:pt>
                <c:pt idx="10">
                  <c:v>9.282763469236479E-3</c:v>
                </c:pt>
                <c:pt idx="11">
                  <c:v>7.0955493063852111E-3</c:v>
                </c:pt>
                <c:pt idx="12">
                  <c:v>6.9771489340489422E-3</c:v>
                </c:pt>
                <c:pt idx="13">
                  <c:v>6.599087617088507E-3</c:v>
                </c:pt>
                <c:pt idx="14">
                  <c:v>6.5635398842862893E-3</c:v>
                </c:pt>
                <c:pt idx="15">
                  <c:v>6.2608310161333643E-3</c:v>
                </c:pt>
                <c:pt idx="16">
                  <c:v>6.2459133476092336E-3</c:v>
                </c:pt>
                <c:pt idx="17">
                  <c:v>6.2195696064703404E-3</c:v>
                </c:pt>
                <c:pt idx="18">
                  <c:v>6.1458307598500515E-3</c:v>
                </c:pt>
                <c:pt idx="19">
                  <c:v>5.9526712471372556E-3</c:v>
                </c:pt>
                <c:pt idx="20">
                  <c:v>4.0627877925313114E-3</c:v>
                </c:pt>
                <c:pt idx="21">
                  <c:v>1.6599548700598093E-3</c:v>
                </c:pt>
                <c:pt idx="22">
                  <c:v>1.4961846279061418E-3</c:v>
                </c:pt>
                <c:pt idx="23">
                  <c:v>1.3743820523325536E-3</c:v>
                </c:pt>
                <c:pt idx="24">
                  <c:v>-1.729324048588372E-4</c:v>
                </c:pt>
                <c:pt idx="25">
                  <c:v>-1.1995589532019972E-3</c:v>
                </c:pt>
                <c:pt idx="26">
                  <c:v>-4.3036849564254574E-3</c:v>
                </c:pt>
                <c:pt idx="27">
                  <c:v>-7.1649329081952982E-3</c:v>
                </c:pt>
                <c:pt idx="28">
                  <c:v>-1.2260128739975056E-2</c:v>
                </c:pt>
                <c:pt idx="29">
                  <c:v>-1.5427638841223565E-2</c:v>
                </c:pt>
                <c:pt idx="30">
                  <c:v>-1.6270908423595763E-2</c:v>
                </c:pt>
                <c:pt idx="31">
                  <c:v>-1.8425119588763902E-2</c:v>
                </c:pt>
                <c:pt idx="32">
                  <c:v>-1.8430752541809592E-2</c:v>
                </c:pt>
                <c:pt idx="33">
                  <c:v>-1.8431691245950718E-2</c:v>
                </c:pt>
                <c:pt idx="34">
                  <c:v>-1.843826120370172E-2</c:v>
                </c:pt>
                <c:pt idx="35">
                  <c:v>-2.8336365044425268E-2</c:v>
                </c:pt>
                <c:pt idx="36">
                  <c:v>-2.9061717469749886E-2</c:v>
                </c:pt>
                <c:pt idx="37">
                  <c:v>-2.9736570777788438E-2</c:v>
                </c:pt>
                <c:pt idx="38">
                  <c:v>-3.0185864324713464E-2</c:v>
                </c:pt>
                <c:pt idx="39">
                  <c:v>-3.0229001381363415E-2</c:v>
                </c:pt>
                <c:pt idx="40">
                  <c:v>-3.1252013426953017E-2</c:v>
                </c:pt>
                <c:pt idx="41">
                  <c:v>-3.1252262436263403E-2</c:v>
                </c:pt>
                <c:pt idx="42">
                  <c:v>-3.1290472964527562E-2</c:v>
                </c:pt>
                <c:pt idx="43">
                  <c:v>-3.1290726741611895E-2</c:v>
                </c:pt>
                <c:pt idx="44">
                  <c:v>-3.1414365157020792E-2</c:v>
                </c:pt>
                <c:pt idx="45">
                  <c:v>-3.1416249988540514E-2</c:v>
                </c:pt>
                <c:pt idx="46">
                  <c:v>-3.2037638473899371E-2</c:v>
                </c:pt>
                <c:pt idx="47">
                  <c:v>-3.2049758076694294E-2</c:v>
                </c:pt>
                <c:pt idx="48">
                  <c:v>-3.2078002142526686E-2</c:v>
                </c:pt>
                <c:pt idx="49">
                  <c:v>-3.2156828223789187E-2</c:v>
                </c:pt>
                <c:pt idx="50">
                  <c:v>-3.3051450813198671E-2</c:v>
                </c:pt>
                <c:pt idx="51">
                  <c:v>-3.3163776648225826E-2</c:v>
                </c:pt>
                <c:pt idx="52">
                  <c:v>-3.316425082983631E-2</c:v>
                </c:pt>
                <c:pt idx="53">
                  <c:v>-3.3164725062812032E-2</c:v>
                </c:pt>
                <c:pt idx="54">
                  <c:v>-3.4316077292679673E-2</c:v>
                </c:pt>
                <c:pt idx="55">
                  <c:v>-3.4398425025926258E-2</c:v>
                </c:pt>
                <c:pt idx="56">
                  <c:v>-3.6715504737527466E-2</c:v>
                </c:pt>
                <c:pt idx="57">
                  <c:v>-3.8029294474030806E-2</c:v>
                </c:pt>
                <c:pt idx="58">
                  <c:v>-3.8502314710618726E-2</c:v>
                </c:pt>
                <c:pt idx="59">
                  <c:v>-3.8503259815324972E-2</c:v>
                </c:pt>
                <c:pt idx="60">
                  <c:v>-3.8769649567170932E-2</c:v>
                </c:pt>
                <c:pt idx="61">
                  <c:v>-3.8770614081873045E-2</c:v>
                </c:pt>
                <c:pt idx="62">
                  <c:v>-3.8781228329848198E-2</c:v>
                </c:pt>
                <c:pt idx="63">
                  <c:v>-3.8940475222470683E-2</c:v>
                </c:pt>
                <c:pt idx="64">
                  <c:v>-3.8941451983690138E-2</c:v>
                </c:pt>
                <c:pt idx="65">
                  <c:v>-3.8975682532164553E-2</c:v>
                </c:pt>
                <c:pt idx="66">
                  <c:v>-3.9033578805691665E-2</c:v>
                </c:pt>
                <c:pt idx="67">
                  <c:v>-3.9034562191237118E-2</c:v>
                </c:pt>
                <c:pt idx="68">
                  <c:v>-3.9048336916305423E-2</c:v>
                </c:pt>
                <c:pt idx="69">
                  <c:v>-3.9049321348668689E-2</c:v>
                </c:pt>
                <c:pt idx="70">
                  <c:v>-4.1237999989769472E-2</c:v>
                </c:pt>
                <c:pt idx="71">
                  <c:v>-4.1589639127566844E-2</c:v>
                </c:pt>
                <c:pt idx="72">
                  <c:v>-4.1999802282748099E-2</c:v>
                </c:pt>
                <c:pt idx="73">
                  <c:v>-4.2002158037477672E-2</c:v>
                </c:pt>
                <c:pt idx="74">
                  <c:v>-4.2095438936582526E-2</c:v>
                </c:pt>
                <c:pt idx="75">
                  <c:v>-4.2253488823855656E-2</c:v>
                </c:pt>
                <c:pt idx="76">
                  <c:v>-4.4862787869680926E-2</c:v>
                </c:pt>
                <c:pt idx="77">
                  <c:v>-4.5540280959315095E-2</c:v>
                </c:pt>
                <c:pt idx="78">
                  <c:v>-4.554165634456904E-2</c:v>
                </c:pt>
                <c:pt idx="79">
                  <c:v>-4.5727981299734682E-2</c:v>
                </c:pt>
                <c:pt idx="80">
                  <c:v>-4.8444636686697434E-2</c:v>
                </c:pt>
                <c:pt idx="81">
                  <c:v>-4.8446151995409491E-2</c:v>
                </c:pt>
                <c:pt idx="82">
                  <c:v>-4.9372298689539282E-2</c:v>
                </c:pt>
                <c:pt idx="83">
                  <c:v>-5.2955036266791246E-2</c:v>
                </c:pt>
                <c:pt idx="84">
                  <c:v>-5.3839209128845628E-2</c:v>
                </c:pt>
                <c:pt idx="85">
                  <c:v>-5.8802835589681177E-2</c:v>
                </c:pt>
                <c:pt idx="86">
                  <c:v>-5.8802835589681177E-2</c:v>
                </c:pt>
                <c:pt idx="87">
                  <c:v>-5.8802835589681177E-2</c:v>
                </c:pt>
                <c:pt idx="88">
                  <c:v>-5.8802835589681177E-2</c:v>
                </c:pt>
                <c:pt idx="89">
                  <c:v>-6.3501238376520774E-2</c:v>
                </c:pt>
                <c:pt idx="90">
                  <c:v>-6.3503253928050937E-2</c:v>
                </c:pt>
                <c:pt idx="91">
                  <c:v>-6.3604091058681561E-2</c:v>
                </c:pt>
                <c:pt idx="92">
                  <c:v>-6.3606108990796925E-2</c:v>
                </c:pt>
                <c:pt idx="93">
                  <c:v>-6.3608126969497483E-2</c:v>
                </c:pt>
                <c:pt idx="94">
                  <c:v>-6.761465357502798E-2</c:v>
                </c:pt>
                <c:pt idx="95">
                  <c:v>-6.7616755172756615E-2</c:v>
                </c:pt>
                <c:pt idx="96">
                  <c:v>-7.5669938017518132E-2</c:v>
                </c:pt>
                <c:pt idx="97">
                  <c:v>-7.9668500317499807E-2</c:v>
                </c:pt>
                <c:pt idx="98">
                  <c:v>-9.3000597141504757E-2</c:v>
                </c:pt>
                <c:pt idx="99">
                  <c:v>-9.3002874388237677E-2</c:v>
                </c:pt>
                <c:pt idx="100">
                  <c:v>-9.3005151626411028E-2</c:v>
                </c:pt>
                <c:pt idx="101">
                  <c:v>-9.8907973295033397E-2</c:v>
                </c:pt>
                <c:pt idx="102">
                  <c:v>-9.9255207949409133E-2</c:v>
                </c:pt>
                <c:pt idx="103">
                  <c:v>-0.10551682936032146</c:v>
                </c:pt>
                <c:pt idx="104">
                  <c:v>-0.11099087557655309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EBF-4820-A680-701F4B6FD99A}"/>
            </c:ext>
          </c:extLst>
        </c:ser>
        <c:ser>
          <c:idx val="9"/>
          <c:order val="9"/>
          <c:tx>
            <c:strRef>
              <c:f>'Active 4'!$R$20</c:f>
              <c:strCache>
                <c:ptCount val="1"/>
                <c:pt idx="0">
                  <c:v>BAD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star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4'!$F$21:$F$994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-25602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4'!$R$21:$R$994</c:f>
              <c:numCache>
                <c:formatCode>General</c:formatCode>
                <c:ptCount val="974"/>
                <c:pt idx="1">
                  <c:v>4.7264399996493012E-2</c:v>
                </c:pt>
                <c:pt idx="12">
                  <c:v>3.1495100003667176E-2</c:v>
                </c:pt>
                <c:pt idx="42">
                  <c:v>-4.2341500004113186E-2</c:v>
                </c:pt>
                <c:pt idx="43">
                  <c:v>-4.4452599999203812E-2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FEBF-4820-A680-701F4B6FD9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80928"/>
        <c:axId val="1"/>
      </c:scatterChart>
      <c:valAx>
        <c:axId val="7341809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51051838165519"/>
              <c:y val="0.8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6384720327421552E-2"/>
              <c:y val="0.381249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809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598922917718504"/>
          <c:y val="0.91874999999999996"/>
          <c:w val="0.74079169844560699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9154189628070024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278316501052837"/>
          <c:y val="0.15"/>
          <c:w val="0.83219700729358115"/>
          <c:h val="0.65312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3'!$H$20:$H$20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3'!$H$21:$H$994</c:f>
              <c:numCache>
                <c:formatCode>General</c:formatCode>
                <c:ptCount val="974"/>
                <c:pt idx="0">
                  <c:v>-8.2855820000986569E-2</c:v>
                </c:pt>
                <c:pt idx="2">
                  <c:v>-7.837441500305431E-2</c:v>
                </c:pt>
                <c:pt idx="3">
                  <c:v>-8.8285810001252685E-2</c:v>
                </c:pt>
                <c:pt idx="4">
                  <c:v>-7.156957000552211E-2</c:v>
                </c:pt>
                <c:pt idx="5">
                  <c:v>-8.2562224997673184E-2</c:v>
                </c:pt>
                <c:pt idx="6">
                  <c:v>-6.9304370001191273E-2</c:v>
                </c:pt>
                <c:pt idx="7">
                  <c:v>-7.8790150000713766E-3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7DA-466C-A5BE-49A84C50F383}"/>
            </c:ext>
          </c:extLst>
        </c:ser>
        <c:ser>
          <c:idx val="1"/>
          <c:order val="1"/>
          <c:tx>
            <c:strRef>
              <c:f>'Active 3'!$I$20:$I$20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plus>
            <c:minus>
              <c:numRef>
                <c:f>'Active 3'!$D$21:$D$994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3'!$I$21:$I$994</c:f>
              <c:numCache>
                <c:formatCode>General</c:formatCode>
                <c:ptCount val="974"/>
                <c:pt idx="8">
                  <c:v>-1.0185015002207365E-2</c:v>
                </c:pt>
                <c:pt idx="11">
                  <c:v>1.4531249980791472E-3</c:v>
                </c:pt>
                <c:pt idx="13">
                  <c:v>3.6992849927628413E-3</c:v>
                </c:pt>
                <c:pt idx="14">
                  <c:v>7.9769450021558441E-3</c:v>
                </c:pt>
                <c:pt idx="15">
                  <c:v>9.2174149976926856E-3</c:v>
                </c:pt>
                <c:pt idx="16">
                  <c:v>3.4064699939335696E-3</c:v>
                </c:pt>
                <c:pt idx="17">
                  <c:v>-1.1651950044324622E-3</c:v>
                </c:pt>
                <c:pt idx="18">
                  <c:v>3.000169999722857E-3</c:v>
                </c:pt>
                <c:pt idx="19">
                  <c:v>0</c:v>
                </c:pt>
                <c:pt idx="20">
                  <c:v>1.2871325001469813E-2</c:v>
                </c:pt>
                <c:pt idx="21">
                  <c:v>7.6228399993851781E-3</c:v>
                </c:pt>
                <c:pt idx="22">
                  <c:v>-1.147476500045741E-2</c:v>
                </c:pt>
                <c:pt idx="23">
                  <c:v>6.2696099994354881E-3</c:v>
                </c:pt>
                <c:pt idx="24">
                  <c:v>6.9701750035164878E-3</c:v>
                </c:pt>
                <c:pt idx="25">
                  <c:v>3.4658049989957362E-3</c:v>
                </c:pt>
                <c:pt idx="26">
                  <c:v>8.1270599985145964E-3</c:v>
                </c:pt>
                <c:pt idx="27">
                  <c:v>2.3902264998469036E-2</c:v>
                </c:pt>
                <c:pt idx="28">
                  <c:v>1.5977424998709466E-2</c:v>
                </c:pt>
                <c:pt idx="29">
                  <c:v>5.1437749934848398E-3</c:v>
                </c:pt>
                <c:pt idx="30">
                  <c:v>1.5246604998537805E-2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7DA-466C-A5BE-49A84C50F383}"/>
            </c:ext>
          </c:extLst>
        </c:ser>
        <c:ser>
          <c:idx val="3"/>
          <c:order val="2"/>
          <c:tx>
            <c:strRef>
              <c:f>'Active 3'!$J$20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8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plus>
            <c:minus>
              <c:numRef>
                <c:f>'Active 3'!$D$21:$D$52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3'!$J$21:$J$994</c:f>
              <c:numCache>
                <c:formatCode>General</c:formatCode>
                <c:ptCount val="974"/>
                <c:pt idx="9">
                  <c:v>0</c:v>
                </c:pt>
                <c:pt idx="10">
                  <c:v>8.9954999566543847E-5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7DA-466C-A5BE-49A84C50F383}"/>
            </c:ext>
          </c:extLst>
        </c:ser>
        <c:ser>
          <c:idx val="4"/>
          <c:order val="3"/>
          <c:tx>
            <c:strRef>
              <c:f>'Active 3'!$K$20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3'!$K$21:$K$994</c:f>
              <c:numCache>
                <c:formatCode>General</c:formatCode>
                <c:ptCount val="974"/>
                <c:pt idx="31">
                  <c:v>-4.4280000292928889E-4</c:v>
                </c:pt>
                <c:pt idx="32">
                  <c:v>-1.4030700040166266E-3</c:v>
                </c:pt>
                <c:pt idx="33">
                  <c:v>-4.1311500535812229E-4</c:v>
                </c:pt>
                <c:pt idx="34">
                  <c:v>2.8165699986857362E-3</c:v>
                </c:pt>
                <c:pt idx="35">
                  <c:v>1.5923699997074436E-2</c:v>
                </c:pt>
                <c:pt idx="36">
                  <c:v>1.8599645001813769E-2</c:v>
                </c:pt>
                <c:pt idx="37">
                  <c:v>1.8991310003912076E-2</c:v>
                </c:pt>
                <c:pt idx="38">
                  <c:v>2.1016724997025449E-2</c:v>
                </c:pt>
                <c:pt idx="39">
                  <c:v>2.5383134998264723E-2</c:v>
                </c:pt>
                <c:pt idx="40">
                  <c:v>2.4284959996293765E-2</c:v>
                </c:pt>
                <c:pt idx="41">
                  <c:v>2.5974914999096654E-2</c:v>
                </c:pt>
                <c:pt idx="44">
                  <c:v>2.6086744990607258E-2</c:v>
                </c:pt>
                <c:pt idx="45">
                  <c:v>2.6016429997980595E-2</c:v>
                </c:pt>
                <c:pt idx="46">
                  <c:v>2.7125079992401879E-2</c:v>
                </c:pt>
                <c:pt idx="47">
                  <c:v>2.6773504992888775E-2</c:v>
                </c:pt>
                <c:pt idx="48">
                  <c:v>2.7359859996067826E-2</c:v>
                </c:pt>
                <c:pt idx="49">
                  <c:v>2.8629870001168456E-2</c:v>
                </c:pt>
                <c:pt idx="50">
                  <c:v>2.8381544994772412E-2</c:v>
                </c:pt>
                <c:pt idx="51">
                  <c:v>2.9770744993584231E-2</c:v>
                </c:pt>
                <c:pt idx="52">
                  <c:v>2.9860700000426732E-2</c:v>
                </c:pt>
                <c:pt idx="53">
                  <c:v>2.7450654997664969E-2</c:v>
                </c:pt>
                <c:pt idx="54">
                  <c:v>2.9623319998790976E-2</c:v>
                </c:pt>
                <c:pt idx="55">
                  <c:v>2.9337109997868538E-2</c:v>
                </c:pt>
                <c:pt idx="56">
                  <c:v>3.0968519997259136E-2</c:v>
                </c:pt>
                <c:pt idx="57">
                  <c:v>3.15896249958314E-2</c:v>
                </c:pt>
                <c:pt idx="58">
                  <c:v>3.1766674997925293E-2</c:v>
                </c:pt>
                <c:pt idx="59">
                  <c:v>3.2756629996583797E-2</c:v>
                </c:pt>
                <c:pt idx="60">
                  <c:v>3.2954075002635363E-2</c:v>
                </c:pt>
                <c:pt idx="61">
                  <c:v>3.2544030000281055E-2</c:v>
                </c:pt>
                <c:pt idx="62">
                  <c:v>3.2433535001473501E-2</c:v>
                </c:pt>
                <c:pt idx="63">
                  <c:v>3.3586154997465201E-2</c:v>
                </c:pt>
                <c:pt idx="64">
                  <c:v>3.3576109999557957E-2</c:v>
                </c:pt>
                <c:pt idx="65">
                  <c:v>3.3024535005097277E-2</c:v>
                </c:pt>
                <c:pt idx="66">
                  <c:v>3.2931879999523517E-2</c:v>
                </c:pt>
                <c:pt idx="67">
                  <c:v>3.2621834994642995E-2</c:v>
                </c:pt>
                <c:pt idx="68">
                  <c:v>3.4581204999994952E-2</c:v>
                </c:pt>
                <c:pt idx="69">
                  <c:v>3.5171160001482349E-2</c:v>
                </c:pt>
                <c:pt idx="70">
                  <c:v>3.3478010001999792E-2</c:v>
                </c:pt>
                <c:pt idx="71">
                  <c:v>3.3784150000428781E-2</c:v>
                </c:pt>
                <c:pt idx="72">
                  <c:v>3.5348309997061733E-2</c:v>
                </c:pt>
                <c:pt idx="73">
                  <c:v>3.4528219999629073E-2</c:v>
                </c:pt>
                <c:pt idx="74">
                  <c:v>2.793466499861097E-2</c:v>
                </c:pt>
                <c:pt idx="75">
                  <c:v>2.9598679997434374E-2</c:v>
                </c:pt>
                <c:pt idx="76">
                  <c:v>3.2905979998758994E-2</c:v>
                </c:pt>
                <c:pt idx="77">
                  <c:v>3.5093525002594106E-2</c:v>
                </c:pt>
                <c:pt idx="78">
                  <c:v>3.548348000185797E-2</c:v>
                </c:pt>
                <c:pt idx="79">
                  <c:v>3.4027404995867983E-2</c:v>
                </c:pt>
                <c:pt idx="80">
                  <c:v>3.6413119996723253E-2</c:v>
                </c:pt>
                <c:pt idx="81">
                  <c:v>3.5103074995276984E-2</c:v>
                </c:pt>
                <c:pt idx="82">
                  <c:v>3.6745939993124921E-2</c:v>
                </c:pt>
                <c:pt idx="83">
                  <c:v>3.6156984999252018E-2</c:v>
                </c:pt>
                <c:pt idx="84">
                  <c:v>3.8383809995139018E-2</c:v>
                </c:pt>
                <c:pt idx="85">
                  <c:v>3.9410734992998186E-2</c:v>
                </c:pt>
                <c:pt idx="86">
                  <c:v>4.0410734996839892E-2</c:v>
                </c:pt>
                <c:pt idx="87">
                  <c:v>4.0460734991938807E-2</c:v>
                </c:pt>
                <c:pt idx="88">
                  <c:v>4.1310734995931853E-2</c:v>
                </c:pt>
                <c:pt idx="89">
                  <c:v>4.218264499650104E-2</c:v>
                </c:pt>
                <c:pt idx="90">
                  <c:v>4.0372599993133917E-2</c:v>
                </c:pt>
                <c:pt idx="91">
                  <c:v>4.007034999813186E-2</c:v>
                </c:pt>
                <c:pt idx="92">
                  <c:v>4.146030500123743E-2</c:v>
                </c:pt>
                <c:pt idx="93">
                  <c:v>4.0050259995041415E-2</c:v>
                </c:pt>
                <c:pt idx="94">
                  <c:v>4.0022780114668421E-2</c:v>
                </c:pt>
                <c:pt idx="95">
                  <c:v>4.0912735137681011E-2</c:v>
                </c:pt>
                <c:pt idx="96">
                  <c:v>4.3355379995773546E-2</c:v>
                </c:pt>
                <c:pt idx="97">
                  <c:v>4.5115009997971356E-2</c:v>
                </c:pt>
                <c:pt idx="98">
                  <c:v>5.1141715004632715E-2</c:v>
                </c:pt>
                <c:pt idx="99">
                  <c:v>5.1731669991568197E-2</c:v>
                </c:pt>
                <c:pt idx="100">
                  <c:v>5.1321624996489845E-2</c:v>
                </c:pt>
                <c:pt idx="101">
                  <c:v>4.9704174998623785E-2</c:v>
                </c:pt>
                <c:pt idx="102">
                  <c:v>4.6047199997701682E-2</c:v>
                </c:pt>
                <c:pt idx="103">
                  <c:v>4.9749534991860855E-2</c:v>
                </c:pt>
                <c:pt idx="104">
                  <c:v>5.0853974993515294E-2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7DA-466C-A5BE-49A84C50F383}"/>
            </c:ext>
          </c:extLst>
        </c:ser>
        <c:ser>
          <c:idx val="2"/>
          <c:order val="4"/>
          <c:tx>
            <c:strRef>
              <c:f>'Active 3'!$L$20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3'!$L$21:$L$994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7DA-466C-A5BE-49A84C50F383}"/>
            </c:ext>
          </c:extLst>
        </c:ser>
        <c:ser>
          <c:idx val="5"/>
          <c:order val="5"/>
          <c:tx>
            <c:strRef>
              <c:f>'Active 3'!$M$20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3'!$M$21:$M$994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7DA-466C-A5BE-49A84C50F383}"/>
            </c:ext>
          </c:extLst>
        </c:ser>
        <c:ser>
          <c:idx val="6"/>
          <c:order val="6"/>
          <c:tx>
            <c:strRef>
              <c:f>'Active 3'!$N$20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3'!$N$21:$N$994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7DA-466C-A5BE-49A84C50F383}"/>
            </c:ext>
          </c:extLst>
        </c:ser>
        <c:ser>
          <c:idx val="7"/>
          <c:order val="7"/>
          <c:tx>
            <c:strRef>
              <c:f>'Active 3'!$O$20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3'!$O$21:$O$994</c:f>
              <c:numCache>
                <c:formatCode>General</c:formatCode>
                <c:ptCount val="974"/>
                <c:pt idx="35">
                  <c:v>1.7471786798522737E-2</c:v>
                </c:pt>
                <c:pt idx="36">
                  <c:v>1.899222277379823E-2</c:v>
                </c:pt>
                <c:pt idx="37">
                  <c:v>2.1014877278671268E-2</c:v>
                </c:pt>
                <c:pt idx="38">
                  <c:v>2.2654743270131544E-2</c:v>
                </c:pt>
                <c:pt idx="39">
                  <c:v>2.2808879444865749E-2</c:v>
                </c:pt>
                <c:pt idx="40">
                  <c:v>2.5623650980160929E-2</c:v>
                </c:pt>
                <c:pt idx="41">
                  <c:v>2.562416136484548E-2</c:v>
                </c:pt>
                <c:pt idx="42">
                  <c:v>2.5701739836897136E-2</c:v>
                </c:pt>
                <c:pt idx="43">
                  <c:v>2.5702250221581686E-2</c:v>
                </c:pt>
                <c:pt idx="44">
                  <c:v>2.5943662177374004E-2</c:v>
                </c:pt>
                <c:pt idx="45">
                  <c:v>2.5947234870165856E-2</c:v>
                </c:pt>
                <c:pt idx="46">
                  <c:v>2.6983315779803063E-2</c:v>
                </c:pt>
                <c:pt idx="47">
                  <c:v>2.700117924376233E-2</c:v>
                </c:pt>
                <c:pt idx="48">
                  <c:v>2.7042520403210903E-2</c:v>
                </c:pt>
                <c:pt idx="49">
                  <c:v>2.7155825803181086E-2</c:v>
                </c:pt>
                <c:pt idx="50">
                  <c:v>2.82710163389236E-2</c:v>
                </c:pt>
                <c:pt idx="51">
                  <c:v>2.8393508663215682E-2</c:v>
                </c:pt>
                <c:pt idx="52">
                  <c:v>2.8394019047900232E-2</c:v>
                </c:pt>
                <c:pt idx="53">
                  <c:v>2.8394529432584782E-2</c:v>
                </c:pt>
                <c:pt idx="54">
                  <c:v>2.9498491505267191E-2</c:v>
                </c:pt>
                <c:pt idx="55">
                  <c:v>2.9568924591735136E-2</c:v>
                </c:pt>
                <c:pt idx="56">
                  <c:v>3.1254214820120398E-2</c:v>
                </c:pt>
                <c:pt idx="57">
                  <c:v>3.2035613772166981E-2</c:v>
                </c:pt>
                <c:pt idx="58">
                  <c:v>3.2295909961287658E-2</c:v>
                </c:pt>
                <c:pt idx="59">
                  <c:v>3.2296420345972209E-2</c:v>
                </c:pt>
                <c:pt idx="60">
                  <c:v>3.2438817672961757E-2</c:v>
                </c:pt>
                <c:pt idx="61">
                  <c:v>3.2439328057646308E-2</c:v>
                </c:pt>
                <c:pt idx="62">
                  <c:v>3.2444942289176361E-2</c:v>
                </c:pt>
                <c:pt idx="63">
                  <c:v>3.2528645377442621E-2</c:v>
                </c:pt>
                <c:pt idx="64">
                  <c:v>3.2529155762127171E-2</c:v>
                </c:pt>
                <c:pt idx="65">
                  <c:v>3.2547019226086431E-2</c:v>
                </c:pt>
                <c:pt idx="66">
                  <c:v>3.2577131922474904E-2</c:v>
                </c:pt>
                <c:pt idx="67">
                  <c:v>3.2577642307159455E-2</c:v>
                </c:pt>
                <c:pt idx="68">
                  <c:v>3.2584787692743158E-2</c:v>
                </c:pt>
                <c:pt idx="69">
                  <c:v>3.2585298077427709E-2</c:v>
                </c:pt>
                <c:pt idx="70">
                  <c:v>3.3641794374446934E-2</c:v>
                </c:pt>
                <c:pt idx="71">
                  <c:v>3.3798992857288442E-2</c:v>
                </c:pt>
                <c:pt idx="72">
                  <c:v>3.3978648266250168E-2</c:v>
                </c:pt>
                <c:pt idx="73">
                  <c:v>3.3979669035619268E-2</c:v>
                </c:pt>
                <c:pt idx="74">
                  <c:v>3.4019989425698748E-2</c:v>
                </c:pt>
                <c:pt idx="75">
                  <c:v>3.4087870588743942E-2</c:v>
                </c:pt>
                <c:pt idx="76">
                  <c:v>3.5139263038917665E-2</c:v>
                </c:pt>
                <c:pt idx="77">
                  <c:v>3.5393944996508289E-2</c:v>
                </c:pt>
                <c:pt idx="78">
                  <c:v>3.5394455381192839E-2</c:v>
                </c:pt>
                <c:pt idx="79">
                  <c:v>3.5463357313607134E-2</c:v>
                </c:pt>
                <c:pt idx="80">
                  <c:v>3.6419307827769941E-2</c:v>
                </c:pt>
                <c:pt idx="81">
                  <c:v>3.6419818212454491E-2</c:v>
                </c:pt>
                <c:pt idx="82">
                  <c:v>3.6727580177238352E-2</c:v>
                </c:pt>
                <c:pt idx="83">
                  <c:v>3.7849916098564571E-2</c:v>
                </c:pt>
                <c:pt idx="84">
                  <c:v>3.8112764211108006E-2</c:v>
                </c:pt>
                <c:pt idx="85">
                  <c:v>3.950866632335321E-2</c:v>
                </c:pt>
                <c:pt idx="86">
                  <c:v>3.950866632335321E-2</c:v>
                </c:pt>
                <c:pt idx="87">
                  <c:v>3.950866632335321E-2</c:v>
                </c:pt>
                <c:pt idx="88">
                  <c:v>3.950866632335321E-2</c:v>
                </c:pt>
                <c:pt idx="89">
                  <c:v>4.073461033564315E-2</c:v>
                </c:pt>
                <c:pt idx="90">
                  <c:v>4.07351207203277E-2</c:v>
                </c:pt>
                <c:pt idx="91">
                  <c:v>4.0760639954555221E-2</c:v>
                </c:pt>
                <c:pt idx="92">
                  <c:v>4.0761150339239771E-2</c:v>
                </c:pt>
                <c:pt idx="93">
                  <c:v>4.0761660723924321E-2</c:v>
                </c:pt>
                <c:pt idx="94">
                  <c:v>4.1753848550690205E-2</c:v>
                </c:pt>
                <c:pt idx="95">
                  <c:v>4.1754358935374755E-2</c:v>
                </c:pt>
                <c:pt idx="96">
                  <c:v>4.3652479577217504E-2</c:v>
                </c:pt>
                <c:pt idx="97">
                  <c:v>4.4564026623824429E-2</c:v>
                </c:pt>
                <c:pt idx="98">
                  <c:v>4.7550287413128528E-2</c:v>
                </c:pt>
                <c:pt idx="99">
                  <c:v>4.7550797797813078E-2</c:v>
                </c:pt>
                <c:pt idx="100">
                  <c:v>4.7551308182497629E-2</c:v>
                </c:pt>
                <c:pt idx="101">
                  <c:v>4.8883412209174047E-2</c:v>
                </c:pt>
                <c:pt idx="102">
                  <c:v>4.8962521835279348E-2</c:v>
                </c:pt>
                <c:pt idx="103">
                  <c:v>5.0410483185348694E-2</c:v>
                </c:pt>
                <c:pt idx="104">
                  <c:v>5.1721151055273994E-2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7DA-466C-A5BE-49A84C50F383}"/>
            </c:ext>
          </c:extLst>
        </c:ser>
        <c:ser>
          <c:idx val="8"/>
          <c:order val="8"/>
          <c:tx>
            <c:strRef>
              <c:f>'Active 3'!$P$20</c:f>
              <c:strCache>
                <c:ptCount val="1"/>
                <c:pt idx="0">
                  <c:v>Q+S.Fit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3'!$P$21:$P$994</c:f>
              <c:numCache>
                <c:formatCode>0.00E+00</c:formatCode>
                <c:ptCount val="974"/>
                <c:pt idx="0">
                  <c:v>-8.650541755681547E-2</c:v>
                </c:pt>
                <c:pt idx="1">
                  <c:v>-8.6502652988514561E-2</c:v>
                </c:pt>
                <c:pt idx="2">
                  <c:v>-8.5977745413704273E-2</c:v>
                </c:pt>
                <c:pt idx="3">
                  <c:v>-8.5892171154650893E-2</c:v>
                </c:pt>
                <c:pt idx="4">
                  <c:v>-7.363248138814843E-2</c:v>
                </c:pt>
                <c:pt idx="5">
                  <c:v>-7.3476296933807611E-2</c:v>
                </c:pt>
                <c:pt idx="6">
                  <c:v>-5.4869241164015613E-2</c:v>
                </c:pt>
                <c:pt idx="7">
                  <c:v>-1.047405303988329E-2</c:v>
                </c:pt>
                <c:pt idx="8">
                  <c:v>-4.7815428204628189E-3</c:v>
                </c:pt>
                <c:pt idx="9">
                  <c:v>-1.3144590635394008E-3</c:v>
                </c:pt>
                <c:pt idx="10">
                  <c:v>-1.3140293362497116E-3</c:v>
                </c:pt>
                <c:pt idx="11">
                  <c:v>2.7261829307498884E-4</c:v>
                </c:pt>
                <c:pt idx="12">
                  <c:v>3.277642448516146E-4</c:v>
                </c:pt>
                <c:pt idx="13">
                  <c:v>4.9281415627671146E-4</c:v>
                </c:pt>
                <c:pt idx="14">
                  <c:v>5.0754183583543518E-4</c:v>
                </c:pt>
                <c:pt idx="15">
                  <c:v>6.2803358643089284E-4</c:v>
                </c:pt>
                <c:pt idx="16">
                  <c:v>6.3375548936593076E-4</c:v>
                </c:pt>
                <c:pt idx="17">
                  <c:v>6.4381296077997848E-4</c:v>
                </c:pt>
                <c:pt idx="18">
                  <c:v>6.7165046127674074E-4</c:v>
                </c:pt>
                <c:pt idx="19">
                  <c:v>7.424636640336775E-4</c:v>
                </c:pt>
                <c:pt idx="20">
                  <c:v>1.3116920106266243E-3</c:v>
                </c:pt>
                <c:pt idx="21">
                  <c:v>1.833924252498449E-3</c:v>
                </c:pt>
                <c:pt idx="22">
                  <c:v>1.8643691055587244E-3</c:v>
                </c:pt>
                <c:pt idx="23">
                  <c:v>1.8866852459294742E-3</c:v>
                </c:pt>
                <c:pt idx="24">
                  <c:v>2.1495775627981091E-3</c:v>
                </c:pt>
                <c:pt idx="25">
                  <c:v>2.307585882913207E-3</c:v>
                </c:pt>
                <c:pt idx="26">
                  <c:v>2.7413700954418904E-3</c:v>
                </c:pt>
                <c:pt idx="27">
                  <c:v>3.1249652086590401E-3</c:v>
                </c:pt>
                <c:pt idx="28">
                  <c:v>3.8962340355886554E-3</c:v>
                </c:pt>
                <c:pt idx="29">
                  <c:v>4.5178100415338342E-3</c:v>
                </c:pt>
                <c:pt idx="30">
                  <c:v>4.7132143766100178E-3</c:v>
                </c:pt>
                <c:pt idx="31">
                  <c:v>5.2916208676116339E-3</c:v>
                </c:pt>
                <c:pt idx="32">
                  <c:v>5.2933093526504743E-3</c:v>
                </c:pt>
                <c:pt idx="33">
                  <c:v>5.2935908310951293E-3</c:v>
                </c:pt>
                <c:pt idx="34">
                  <c:v>5.2955616944949484E-3</c:v>
                </c:pt>
                <c:pt idx="35">
                  <c:v>1.2656075235756608E-2</c:v>
                </c:pt>
                <c:pt idx="36">
                  <c:v>1.4596860967595398E-2</c:v>
                </c:pt>
                <c:pt idx="37">
                  <c:v>1.7396954347525181E-2</c:v>
                </c:pt>
                <c:pt idx="38">
                  <c:v>1.9801295149281511E-2</c:v>
                </c:pt>
                <c:pt idx="39">
                  <c:v>2.0031535708796681E-2</c:v>
                </c:pt>
                <c:pt idx="40">
                  <c:v>2.4283608275456621E-2</c:v>
                </c:pt>
                <c:pt idx="41">
                  <c:v>2.4284377812535653E-2</c:v>
                </c:pt>
                <c:pt idx="42">
                  <c:v>2.440130016672774E-2</c:v>
                </c:pt>
                <c:pt idx="43">
                  <c:v>2.4402069074101466E-2</c:v>
                </c:pt>
                <c:pt idx="44">
                  <c:v>2.4765250079205842E-2</c:v>
                </c:pt>
                <c:pt idx="45">
                  <c:v>2.4770616652559668E-2</c:v>
                </c:pt>
                <c:pt idx="46">
                  <c:v>2.6313443321145526E-2</c:v>
                </c:pt>
                <c:pt idx="47">
                  <c:v>2.6339758814565292E-2</c:v>
                </c:pt>
                <c:pt idx="48">
                  <c:v>2.6400616645036096E-2</c:v>
                </c:pt>
                <c:pt idx="49">
                  <c:v>2.6567091446163892E-2</c:v>
                </c:pt>
                <c:pt idx="50">
                  <c:v>2.8176117543943918E-2</c:v>
                </c:pt>
                <c:pt idx="51">
                  <c:v>2.8349070274322326E-2</c:v>
                </c:pt>
                <c:pt idx="52">
                  <c:v>2.8349789146088447E-2</c:v>
                </c:pt>
                <c:pt idx="53">
                  <c:v>2.8350508003045848E-2</c:v>
                </c:pt>
                <c:pt idx="54">
                  <c:v>2.9867285541619448E-2</c:v>
                </c:pt>
                <c:pt idx="55">
                  <c:v>2.9961221879476595E-2</c:v>
                </c:pt>
                <c:pt idx="56">
                  <c:v>3.2085869449849896E-2</c:v>
                </c:pt>
                <c:pt idx="57">
                  <c:v>3.2978483456351661E-2</c:v>
                </c:pt>
                <c:pt idx="58">
                  <c:v>3.3260972184599676E-2</c:v>
                </c:pt>
                <c:pt idx="59">
                  <c:v>3.3261518451951834E-2</c:v>
                </c:pt>
                <c:pt idx="60">
                  <c:v>3.3412740380254838E-2</c:v>
                </c:pt>
                <c:pt idx="61">
                  <c:v>3.34132781157951E-2</c:v>
                </c:pt>
                <c:pt idx="62">
                  <c:v>3.3419191177393011E-2</c:v>
                </c:pt>
                <c:pt idx="63">
                  <c:v>3.350690670505662E-2</c:v>
                </c:pt>
                <c:pt idx="64">
                  <c:v>3.3507439000575109E-2</c:v>
                </c:pt>
                <c:pt idx="65">
                  <c:v>3.3526049750333041E-2</c:v>
                </c:pt>
                <c:pt idx="66">
                  <c:v>3.3557335746971659E-2</c:v>
                </c:pt>
                <c:pt idx="67">
                  <c:v>3.3557865081446599E-2</c:v>
                </c:pt>
                <c:pt idx="68">
                  <c:v>3.3565272480852192E-2</c:v>
                </c:pt>
                <c:pt idx="69">
                  <c:v>3.3565801346215868E-2</c:v>
                </c:pt>
                <c:pt idx="70">
                  <c:v>3.4590689580322895E-2</c:v>
                </c:pt>
                <c:pt idx="71">
                  <c:v>3.4730707283514489E-2</c:v>
                </c:pt>
                <c:pt idx="72">
                  <c:v>3.4886575730397267E-2</c:v>
                </c:pt>
                <c:pt idx="73">
                  <c:v>3.4887448553158111E-2</c:v>
                </c:pt>
                <c:pt idx="74">
                  <c:v>3.4921808595775608E-2</c:v>
                </c:pt>
                <c:pt idx="75">
                  <c:v>3.4979140310795236E-2</c:v>
                </c:pt>
                <c:pt idx="76">
                  <c:v>3.5781629738703732E-2</c:v>
                </c:pt>
                <c:pt idx="77">
                  <c:v>3.5950867230521384E-2</c:v>
                </c:pt>
                <c:pt idx="78">
                  <c:v>3.5951196177783071E-2</c:v>
                </c:pt>
                <c:pt idx="79">
                  <c:v>3.5995226117015687E-2</c:v>
                </c:pt>
                <c:pt idx="80">
                  <c:v>3.6526674452593784E-2</c:v>
                </c:pt>
                <c:pt idx="81">
                  <c:v>3.6526917639969431E-2</c:v>
                </c:pt>
                <c:pt idx="82">
                  <c:v>3.666545031103028E-2</c:v>
                </c:pt>
                <c:pt idx="83">
                  <c:v>3.7029348076803401E-2</c:v>
                </c:pt>
                <c:pt idx="84">
                  <c:v>3.708146659038894E-2</c:v>
                </c:pt>
                <c:pt idx="85">
                  <c:v>3.7137720315649513E-2</c:v>
                </c:pt>
                <c:pt idx="86">
                  <c:v>3.7137720315649513E-2</c:v>
                </c:pt>
                <c:pt idx="87">
                  <c:v>3.7137720315649513E-2</c:v>
                </c:pt>
                <c:pt idx="88">
                  <c:v>3.7137720315649513E-2</c:v>
                </c:pt>
                <c:pt idx="89">
                  <c:v>3.6868595381892952E-2</c:v>
                </c:pt>
                <c:pt idx="90">
                  <c:v>3.68684193808353E-2</c:v>
                </c:pt>
                <c:pt idx="91">
                  <c:v>3.6859550609066406E-2</c:v>
                </c:pt>
                <c:pt idx="92">
                  <c:v>3.6859371858920568E-2</c:v>
                </c:pt>
                <c:pt idx="93">
                  <c:v>3.6859193054851497E-2</c:v>
                </c:pt>
                <c:pt idx="94">
                  <c:v>3.6408793159399003E-2</c:v>
                </c:pt>
                <c:pt idx="95">
                  <c:v>3.6408508177077144E-2</c:v>
                </c:pt>
                <c:pt idx="96">
                  <c:v>3.4962929615575081E-2</c:v>
                </c:pt>
                <c:pt idx="97">
                  <c:v>3.3991737207459828E-2</c:v>
                </c:pt>
                <c:pt idx="98">
                  <c:v>2.9549947688814839E-2</c:v>
                </c:pt>
                <c:pt idx="99">
                  <c:v>2.9549025619049096E-2</c:v>
                </c:pt>
                <c:pt idx="100">
                  <c:v>2.954810349454489E-2</c:v>
                </c:pt>
                <c:pt idx="101">
                  <c:v>2.6956915393166581E-2</c:v>
                </c:pt>
                <c:pt idx="102">
                  <c:v>2.6791584384160974E-2</c:v>
                </c:pt>
                <c:pt idx="103">
                  <c:v>2.3545894792909843E-2</c:v>
                </c:pt>
                <c:pt idx="104">
                  <c:v>2.0262885508807536E-2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7DA-466C-A5BE-49A84C50F383}"/>
            </c:ext>
          </c:extLst>
        </c:ser>
        <c:ser>
          <c:idx val="9"/>
          <c:order val="9"/>
          <c:tx>
            <c:strRef>
              <c:f>'Active 3'!$R$20</c:f>
              <c:strCache>
                <c:ptCount val="1"/>
                <c:pt idx="0">
                  <c:v>BAD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star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3'!$R$21:$R$994</c:f>
              <c:numCache>
                <c:formatCode>General</c:formatCode>
                <c:ptCount val="974"/>
                <c:pt idx="1">
                  <c:v>-0.15046586500102421</c:v>
                </c:pt>
                <c:pt idx="12">
                  <c:v>2.820484500261955E-2</c:v>
                </c:pt>
                <c:pt idx="42">
                  <c:v>1.5248075003910344E-2</c:v>
                </c:pt>
                <c:pt idx="43">
                  <c:v>1.3138029993569944E-2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77DA-466C-A5BE-49A84C50F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75168"/>
        <c:axId val="1"/>
      </c:scatterChart>
      <c:valAx>
        <c:axId val="7341751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51051838165519"/>
              <c:y val="0.8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6384720327421552E-2"/>
              <c:y val="0.381249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751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598922917718504"/>
          <c:y val="0.91874999999999996"/>
          <c:w val="0.74079169844560699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Q.fit residuals</a:t>
            </a:r>
          </a:p>
        </c:rich>
      </c:tx>
      <c:layout>
        <c:manualLayout>
          <c:xMode val="edge"/>
          <c:yMode val="edge"/>
          <c:x val="0.36255603265045061"/>
          <c:y val="3.155339805825242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115909201387503"/>
          <c:y val="0.12135936712986282"/>
          <c:w val="0.81129330778500808"/>
          <c:h val="0.72815620277917692"/>
        </c:manualLayout>
      </c:layout>
      <c:scatterChart>
        <c:scatterStyle val="lineMarker"/>
        <c:varyColors val="0"/>
        <c:ser>
          <c:idx val="4"/>
          <c:order val="0"/>
          <c:tx>
            <c:strRef>
              <c:f>'Active 3'!$K$20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3'!$W$21:$W$994</c:f>
              <c:numCache>
                <c:formatCode>General</c:formatCode>
                <c:ptCount val="974"/>
                <c:pt idx="0">
                  <c:v>4.5801775871313344E-3</c:v>
                </c:pt>
                <c:pt idx="2">
                  <c:v>8.6788326645479835E-3</c:v>
                </c:pt>
                <c:pt idx="3">
                  <c:v>-1.2946247642807857E-3</c:v>
                </c:pt>
                <c:pt idx="4">
                  <c:v>6.5343244509529219E-3</c:v>
                </c:pt>
                <c:pt idx="5">
                  <c:v>-4.5718009164592704E-3</c:v>
                </c:pt>
                <c:pt idx="6">
                  <c:v>-5.0362261760947963E-3</c:v>
                </c:pt>
                <c:pt idx="7">
                  <c:v>1.5688567754473949E-2</c:v>
                </c:pt>
                <c:pt idx="8">
                  <c:v>4.6032436746766998E-3</c:v>
                </c:pt>
                <c:pt idx="9">
                  <c:v>7.3283373386912208E-3</c:v>
                </c:pt>
                <c:pt idx="10">
                  <c:v>7.4171689574772555E-3</c:v>
                </c:pt>
                <c:pt idx="11">
                  <c:v>4.0315185029712493E-3</c:v>
                </c:pt>
                <c:pt idx="13">
                  <c:v>5.4944438160675632E-3</c:v>
                </c:pt>
                <c:pt idx="14">
                  <c:v>9.7183041307875497E-3</c:v>
                </c:pt>
                <c:pt idx="15">
                  <c:v>1.0511570578865977E-2</c:v>
                </c:pt>
                <c:pt idx="16">
                  <c:v>4.6790690042548509E-3</c:v>
                </c:pt>
                <c:pt idx="17">
                  <c:v>6.9441867530812326E-5</c:v>
                </c:pt>
                <c:pt idx="18">
                  <c:v>4.1292527060012331E-3</c:v>
                </c:pt>
                <c:pt idx="19">
                  <c:v>8.5733204803519988E-4</c:v>
                </c:pt>
                <c:pt idx="20">
                  <c:v>1.1356344558080281E-2</c:v>
                </c:pt>
                <c:pt idx="21">
                  <c:v>3.5914288833701277E-3</c:v>
                </c:pt>
                <c:pt idx="22">
                  <c:v>-1.566361483454189E-2</c:v>
                </c:pt>
                <c:pt idx="23">
                  <c:v>1.9646279881387341E-3</c:v>
                </c:pt>
                <c:pt idx="24">
                  <c:v>1.2538284536592051E-3</c:v>
                </c:pt>
                <c:pt idx="25">
                  <c:v>-3.13094374279662E-3</c:v>
                </c:pt>
                <c:pt idx="26">
                  <c:v>-9.2947149087639104E-4</c:v>
                </c:pt>
                <c:pt idx="27">
                  <c:v>1.277140772172522E-2</c:v>
                </c:pt>
                <c:pt idx="28">
                  <c:v>1.4236721291446298E-3</c:v>
                </c:pt>
                <c:pt idx="29">
                  <c:v>-1.1450833543501439E-2</c:v>
                </c:pt>
                <c:pt idx="30">
                  <c:v>-1.8885846684192249E-3</c:v>
                </c:pt>
                <c:pt idx="31">
                  <c:v>-1.8965930671261406E-2</c:v>
                </c:pt>
                <c:pt idx="32">
                  <c:v>-1.9929856058571994E-2</c:v>
                </c:pt>
                <c:pt idx="33">
                  <c:v>-1.8940510230649982E-2</c:v>
                </c:pt>
                <c:pt idx="34">
                  <c:v>-1.5715088939355856E-2</c:v>
                </c:pt>
                <c:pt idx="35">
                  <c:v>-1.0241982337114208E-2</c:v>
                </c:pt>
                <c:pt idx="36">
                  <c:v>-8.4680529593106589E-3</c:v>
                </c:pt>
                <c:pt idx="37">
                  <c:v>-9.0393586531493965E-3</c:v>
                </c:pt>
                <c:pt idx="38">
                  <c:v>-7.5960540732197233E-3</c:v>
                </c:pt>
                <c:pt idx="39">
                  <c:v>-3.2752140337890395E-3</c:v>
                </c:pt>
                <c:pt idx="40">
                  <c:v>-4.929212898967722E-3</c:v>
                </c:pt>
                <c:pt idx="41">
                  <c:v>-3.2393111632197519E-3</c:v>
                </c:pt>
                <c:pt idx="44">
                  <c:v>-3.1574451835997275E-3</c:v>
                </c:pt>
                <c:pt idx="45">
                  <c:v>-3.2280570667093458E-3</c:v>
                </c:pt>
                <c:pt idx="46">
                  <c:v>-2.1698838706887963E-3</c:v>
                </c:pt>
                <c:pt idx="47">
                  <c:v>-2.5217065549422296E-3</c:v>
                </c:pt>
                <c:pt idx="48">
                  <c:v>-1.9358438242304057E-3</c:v>
                </c:pt>
                <c:pt idx="49">
                  <c:v>-6.6660355491810624E-4</c:v>
                </c:pt>
                <c:pt idx="50">
                  <c:v>-8.7719895711430712E-4</c:v>
                </c:pt>
                <c:pt idx="51">
                  <c:v>5.2115882828813326E-4</c:v>
                </c:pt>
                <c:pt idx="52">
                  <c:v>6.1115406864225424E-4</c:v>
                </c:pt>
                <c:pt idx="53">
                  <c:v>-1.7988506833791149E-3</c:v>
                </c:pt>
                <c:pt idx="54">
                  <c:v>5.011983104383777E-4</c:v>
                </c:pt>
                <c:pt idx="55">
                  <c:v>2.2585083909792969E-4</c:v>
                </c:pt>
                <c:pt idx="56">
                  <c:v>2.2150242073446236E-3</c:v>
                </c:pt>
                <c:pt idx="57">
                  <c:v>3.0657498318161502E-3</c:v>
                </c:pt>
                <c:pt idx="58">
                  <c:v>3.3282568514734906E-3</c:v>
                </c:pt>
                <c:pt idx="59">
                  <c:v>4.3183838148637618E-3</c:v>
                </c:pt>
                <c:pt idx="60">
                  <c:v>4.5644799370626946E-3</c:v>
                </c:pt>
                <c:pt idx="61">
                  <c:v>4.1546117234973895E-3</c:v>
                </c:pt>
                <c:pt idx="62">
                  <c:v>4.0460625384680857E-3</c:v>
                </c:pt>
                <c:pt idx="63">
                  <c:v>5.2279400819052954E-3</c:v>
                </c:pt>
                <c:pt idx="64">
                  <c:v>5.2180749050516062E-3</c:v>
                </c:pt>
                <c:pt idx="65">
                  <c:v>4.6728045015940745E-3</c:v>
                </c:pt>
                <c:pt idx="66">
                  <c:v>4.5908250105353501E-3</c:v>
                </c:pt>
                <c:pt idx="67">
                  <c:v>4.2809614634420831E-3</c:v>
                </c:pt>
                <c:pt idx="68">
                  <c:v>6.2428736868371387E-3</c:v>
                </c:pt>
                <c:pt idx="69">
                  <c:v>6.8330104045434339E-3</c:v>
                </c:pt>
                <c:pt idx="70">
                  <c:v>5.5529426007800559E-3</c:v>
                </c:pt>
                <c:pt idx="71">
                  <c:v>5.9268554214877492E-3</c:v>
                </c:pt>
                <c:pt idx="72">
                  <c:v>7.5704713667562318E-3</c:v>
                </c:pt>
                <c:pt idx="73">
                  <c:v>6.7508389225638329E-3</c:v>
                </c:pt>
                <c:pt idx="74">
                  <c:v>1.7541239800438618E-4</c:v>
                </c:pt>
                <c:pt idx="75">
                  <c:v>1.8701903813882481E-3</c:v>
                </c:pt>
                <c:pt idx="76">
                  <c:v>5.6928858790482803E-3</c:v>
                </c:pt>
                <c:pt idx="77">
                  <c:v>8.0162767502823112E-3</c:v>
                </c:pt>
                <c:pt idx="78">
                  <c:v>8.4065082929473539E-3</c:v>
                </c:pt>
                <c:pt idx="79">
                  <c:v>6.987924806278259E-3</c:v>
                </c:pt>
                <c:pt idx="80">
                  <c:v>9.926198498496748E-3</c:v>
                </c:pt>
                <c:pt idx="81">
                  <c:v>8.6164646530623307E-3</c:v>
                </c:pt>
                <c:pt idx="82">
                  <c:v>1.0450094189515105E-2</c:v>
                </c:pt>
                <c:pt idx="83">
                  <c:v>1.0609891256710205E-2</c:v>
                </c:pt>
                <c:pt idx="84">
                  <c:v>1.3024112426565537E-2</c:v>
                </c:pt>
                <c:pt idx="85">
                  <c:v>1.5122809605487564E-2</c:v>
                </c:pt>
                <c:pt idx="86">
                  <c:v>1.6122809609329269E-2</c:v>
                </c:pt>
                <c:pt idx="87">
                  <c:v>1.6172809604428184E-2</c:v>
                </c:pt>
                <c:pt idx="88">
                  <c:v>1.702280960842123E-2</c:v>
                </c:pt>
                <c:pt idx="89">
                  <c:v>1.8942291708828191E-2</c:v>
                </c:pt>
                <c:pt idx="90">
                  <c:v>1.713270353077273E-2</c:v>
                </c:pt>
                <c:pt idx="91">
                  <c:v>1.6853316768043289E-2</c:v>
                </c:pt>
                <c:pt idx="92">
                  <c:v>1.8243729475128104E-2</c:v>
                </c:pt>
                <c:pt idx="93">
                  <c:v>1.6834142190140094E-2</c:v>
                </c:pt>
                <c:pt idx="94">
                  <c:v>1.7729044028038418E-2</c:v>
                </c:pt>
                <c:pt idx="95">
                  <c:v>1.8619490282228035E-2</c:v>
                </c:pt>
                <c:pt idx="96">
                  <c:v>2.3008201188071495E-2</c:v>
                </c:pt>
                <c:pt idx="97">
                  <c:v>2.5787099435756827E-2</c:v>
                </c:pt>
                <c:pt idx="98">
                  <c:v>3.5537889798855596E-2</c:v>
                </c:pt>
                <c:pt idx="99">
                  <c:v>3.6128531684175444E-2</c:v>
                </c:pt>
                <c:pt idx="100">
                  <c:v>3.5719173604710233E-2</c:v>
                </c:pt>
                <c:pt idx="101">
                  <c:v>3.5953277912685155E-2</c:v>
                </c:pt>
                <c:pt idx="102">
                  <c:v>3.2409953028970401E-2</c:v>
                </c:pt>
                <c:pt idx="103">
                  <c:v>3.8265573324786667E-2</c:v>
                </c:pt>
                <c:pt idx="104">
                  <c:v>4.1438695458832456E-2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7CA-4072-B245-CEDAD81155C0}"/>
            </c:ext>
          </c:extLst>
        </c:ser>
        <c:ser>
          <c:idx val="8"/>
          <c:order val="1"/>
          <c:tx>
            <c:strRef>
              <c:f>'Active 3'!$AD$1</c:f>
              <c:strCache>
                <c:ptCount val="1"/>
                <c:pt idx="0">
                  <c:v>Sin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3'!$AA$2:$AA$43</c:f>
              <c:numCache>
                <c:formatCode>General</c:formatCode>
                <c:ptCount val="42"/>
                <c:pt idx="0">
                  <c:v>-30000</c:v>
                </c:pt>
                <c:pt idx="1">
                  <c:v>-28000</c:v>
                </c:pt>
                <c:pt idx="2">
                  <c:v>-26000</c:v>
                </c:pt>
                <c:pt idx="3">
                  <c:v>-24000</c:v>
                </c:pt>
                <c:pt idx="4">
                  <c:v>-22000</c:v>
                </c:pt>
                <c:pt idx="5">
                  <c:v>-20000</c:v>
                </c:pt>
                <c:pt idx="6">
                  <c:v>-18000</c:v>
                </c:pt>
                <c:pt idx="7">
                  <c:v>-16000</c:v>
                </c:pt>
                <c:pt idx="8">
                  <c:v>-14000</c:v>
                </c:pt>
                <c:pt idx="9">
                  <c:v>-12000</c:v>
                </c:pt>
                <c:pt idx="10">
                  <c:v>-10000</c:v>
                </c:pt>
                <c:pt idx="11">
                  <c:v>-8000</c:v>
                </c:pt>
                <c:pt idx="12">
                  <c:v>-6000</c:v>
                </c:pt>
                <c:pt idx="13">
                  <c:v>-4000</c:v>
                </c:pt>
                <c:pt idx="14">
                  <c:v>-2000</c:v>
                </c:pt>
                <c:pt idx="15">
                  <c:v>0</c:v>
                </c:pt>
                <c:pt idx="16">
                  <c:v>2000</c:v>
                </c:pt>
                <c:pt idx="17">
                  <c:v>4000</c:v>
                </c:pt>
                <c:pt idx="18">
                  <c:v>6000</c:v>
                </c:pt>
                <c:pt idx="19">
                  <c:v>8000</c:v>
                </c:pt>
                <c:pt idx="20">
                  <c:v>10000</c:v>
                </c:pt>
                <c:pt idx="21">
                  <c:v>12000</c:v>
                </c:pt>
                <c:pt idx="22">
                  <c:v>14000</c:v>
                </c:pt>
                <c:pt idx="23">
                  <c:v>16000</c:v>
                </c:pt>
                <c:pt idx="24">
                  <c:v>18000</c:v>
                </c:pt>
                <c:pt idx="25">
                  <c:v>20000</c:v>
                </c:pt>
                <c:pt idx="26">
                  <c:v>22000</c:v>
                </c:pt>
                <c:pt idx="27">
                  <c:v>24000</c:v>
                </c:pt>
                <c:pt idx="28">
                  <c:v>26000</c:v>
                </c:pt>
                <c:pt idx="29">
                  <c:v>28000</c:v>
                </c:pt>
                <c:pt idx="30">
                  <c:v>30000</c:v>
                </c:pt>
                <c:pt idx="31">
                  <c:v>32000</c:v>
                </c:pt>
                <c:pt idx="32">
                  <c:v>34000</c:v>
                </c:pt>
                <c:pt idx="33">
                  <c:v>36000</c:v>
                </c:pt>
                <c:pt idx="34">
                  <c:v>38000</c:v>
                </c:pt>
                <c:pt idx="35">
                  <c:v>40000</c:v>
                </c:pt>
                <c:pt idx="36">
                  <c:v>42000</c:v>
                </c:pt>
                <c:pt idx="37">
                  <c:v>44000</c:v>
                </c:pt>
                <c:pt idx="38">
                  <c:v>46000</c:v>
                </c:pt>
                <c:pt idx="39">
                  <c:v>48000</c:v>
                </c:pt>
                <c:pt idx="40">
                  <c:v>50000</c:v>
                </c:pt>
                <c:pt idx="41">
                  <c:v>52000</c:v>
                </c:pt>
              </c:numCache>
            </c:numRef>
          </c:xVal>
          <c:yVal>
            <c:numRef>
              <c:f>'Active 3'!$AD$2:$AD$43</c:f>
              <c:numCache>
                <c:formatCode>0.00E+00</c:formatCode>
                <c:ptCount val="42"/>
                <c:pt idx="0">
                  <c:v>-5.6116459295852579E-3</c:v>
                </c:pt>
                <c:pt idx="1">
                  <c:v>-2.7008346460697711E-3</c:v>
                </c:pt>
                <c:pt idx="2">
                  <c:v>3.2578958159206725E-4</c:v>
                </c:pt>
                <c:pt idx="3">
                  <c:v>3.3384438127303214E-3</c:v>
                </c:pt>
                <c:pt idx="4">
                  <c:v>6.2079441460977016E-3</c:v>
                </c:pt>
                <c:pt idx="5">
                  <c:v>8.811245180777201E-3</c:v>
                </c:pt>
                <c:pt idx="6">
                  <c:v>1.1036716255571458E-2</c:v>
                </c:pt>
                <c:pt idx="7">
                  <c:v>1.2788928219473568E-2</c:v>
                </c:pt>
                <c:pt idx="8">
                  <c:v>1.3992745474455238E-2</c:v>
                </c:pt>
                <c:pt idx="9">
                  <c:v>1.4596547822028389E-2</c:v>
                </c:pt>
                <c:pt idx="10">
                  <c:v>1.4574443959422345E-2</c:v>
                </c:pt>
                <c:pt idx="11">
                  <c:v>1.3927381709714361E-2</c:v>
                </c:pt>
                <c:pt idx="12">
                  <c:v>1.2683107378770925E-2</c:v>
                </c:pt>
                <c:pt idx="13">
                  <c:v>1.0894975981791503E-2</c:v>
                </c:pt>
                <c:pt idx="14">
                  <c:v>8.6396633574491837E-3</c:v>
                </c:pt>
                <c:pt idx="15">
                  <c:v>6.01387827515182E-3</c:v>
                </c:pt>
                <c:pt idx="16">
                  <c:v>3.1302155216698592E-3</c:v>
                </c:pt>
                <c:pt idx="17">
                  <c:v>1.1232778854883415E-4</c:v>
                </c:pt>
                <c:pt idx="18">
                  <c:v>-2.9103766081618044E-3</c:v>
                </c:pt>
                <c:pt idx="19">
                  <c:v>-5.8082828118189078E-3</c:v>
                </c:pt>
                <c:pt idx="20">
                  <c:v>-8.4571273656448009E-3</c:v>
                </c:pt>
                <c:pt idx="21">
                  <c:v>-1.0743326682872688E-2</c:v>
                </c:pt>
                <c:pt idx="22">
                  <c:v>-1.2568847559500678E-2</c:v>
                </c:pt>
                <c:pt idx="23">
                  <c:v>-1.3855410879985512E-2</c:v>
                </c:pt>
                <c:pt idx="24">
                  <c:v>-1.454784825917896E-2</c:v>
                </c:pt>
                <c:pt idx="25">
                  <c:v>-1.4616467686265743E-2</c:v>
                </c:pt>
                <c:pt idx="26">
                  <c:v>-1.4058326730879703E-2</c:v>
                </c:pt>
                <c:pt idx="27">
                  <c:v>-1.2897358715775721E-2</c:v>
                </c:pt>
                <c:pt idx="28">
                  <c:v>-1.1183346445719193E-2</c:v>
                </c:pt>
                <c:pt idx="29">
                  <c:v>-8.9897874995371278E-3</c:v>
                </c:pt>
                <c:pt idx="30">
                  <c:v>-6.4107426225201167E-3</c:v>
                </c:pt>
                <c:pt idx="31">
                  <c:v>-3.5568023614561679E-3</c:v>
                </c:pt>
                <c:pt idx="32">
                  <c:v>-5.5034489471049322E-4</c:v>
                </c:pt>
                <c:pt idx="33">
                  <c:v>2.4797115963756961E-3</c:v>
                </c:pt>
                <c:pt idx="34">
                  <c:v>5.403436994209667E-3</c:v>
                </c:pt>
                <c:pt idx="35">
                  <c:v>8.095460703930496E-3</c:v>
                </c:pt>
                <c:pt idx="36">
                  <c:v>1.0440347598108902E-2</c:v>
                </c:pt>
                <c:pt idx="37">
                  <c:v>1.2337547924356226E-2</c:v>
                </c:pt>
                <c:pt idx="38">
                  <c:v>1.370570892168879E-2</c:v>
                </c:pt>
                <c:pt idx="39">
                  <c:v>1.4486163261694666E-2</c:v>
                </c:pt>
                <c:pt idx="40">
                  <c:v>1.4645444728654424E-2</c:v>
                </c:pt>
                <c:pt idx="41">
                  <c:v>1.4176723265176949E-2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7CA-4072-B245-CEDAD81155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65808"/>
        <c:axId val="1"/>
      </c:scatterChart>
      <c:valAx>
        <c:axId val="7341658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48916786590383"/>
              <c:y val="0.890777718319190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034175334323922E-2"/>
              <c:y val="0.412621868868333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658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6359615152117872"/>
          <c:y val="0.93689422317355953"/>
          <c:w val="0.17979213222418522"/>
          <c:h val="4.854368932038832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Sin. fit residuals</a:t>
            </a:r>
          </a:p>
        </c:rich>
      </c:tx>
      <c:layout>
        <c:manualLayout>
          <c:xMode val="edge"/>
          <c:yMode val="edge"/>
          <c:x val="0.35014836795252224"/>
          <c:y val="3.147699757869249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204747774480713"/>
          <c:y val="0.12348668280871671"/>
          <c:w val="0.81899109792284863"/>
          <c:h val="0.72639225181598066"/>
        </c:manualLayout>
      </c:layout>
      <c:scatterChart>
        <c:scatterStyle val="lineMarker"/>
        <c:varyColors val="0"/>
        <c:ser>
          <c:idx val="4"/>
          <c:order val="0"/>
          <c:tx>
            <c:strRef>
              <c:f>'Active 3'!$K$20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3'!$Y$21:$Y$994</c:f>
              <c:numCache>
                <c:formatCode>General</c:formatCode>
                <c:ptCount val="974"/>
                <c:pt idx="0">
                  <c:v>-8.3786400032289002E-2</c:v>
                </c:pt>
                <c:pt idx="2">
                  <c:v>-7.9449917256952329E-2</c:v>
                </c:pt>
                <c:pt idx="3">
                  <c:v>-8.9384824083573691E-2</c:v>
                </c:pt>
                <c:pt idx="4">
                  <c:v>-7.6040983073848711E-2</c:v>
                </c:pt>
                <c:pt idx="5">
                  <c:v>-8.7076352145079486E-2</c:v>
                </c:pt>
                <c:pt idx="6">
                  <c:v>-7.8703272662272131E-2</c:v>
                </c:pt>
                <c:pt idx="7">
                  <c:v>-2.0972544714733414E-2</c:v>
                </c:pt>
                <c:pt idx="8">
                  <c:v>-2.0191730858628611E-2</c:v>
                </c:pt>
                <c:pt idx="9">
                  <c:v>-6.01387827515182E-3</c:v>
                </c:pt>
                <c:pt idx="10">
                  <c:v>-5.9232296220944562E-3</c:v>
                </c:pt>
                <c:pt idx="11">
                  <c:v>-1.3978867998879433E-3</c:v>
                </c:pt>
                <c:pt idx="13">
                  <c:v>1.4113120131814079E-3</c:v>
                </c:pt>
                <c:pt idx="14">
                  <c:v>5.7280440376887027E-3</c:v>
                </c:pt>
                <c:pt idx="15">
                  <c:v>7.2952258300885012E-3</c:v>
                </c:pt>
                <c:pt idx="16">
                  <c:v>1.5001154942463572E-3</c:v>
                </c:pt>
                <c:pt idx="17">
                  <c:v>-3.0436448371757149E-3</c:v>
                </c:pt>
                <c:pt idx="18">
                  <c:v>1.1994368321677402E-3</c:v>
                </c:pt>
                <c:pt idx="19">
                  <c:v>-1.5997957120688774E-3</c:v>
                </c:pt>
                <c:pt idx="20">
                  <c:v>1.3074613434232722E-2</c:v>
                </c:pt>
                <c:pt idx="21">
                  <c:v>9.8203268629017786E-3</c:v>
                </c:pt>
                <c:pt idx="22">
                  <c:v>-9.1502842719316541E-3</c:v>
                </c:pt>
                <c:pt idx="23">
                  <c:v>8.6879067648027684E-3</c:v>
                </c:pt>
                <c:pt idx="24">
                  <c:v>1.0536943990575661E-2</c:v>
                </c:pt>
                <c:pt idx="25">
                  <c:v>7.7549678578748855E-3</c:v>
                </c:pt>
                <c:pt idx="26">
                  <c:v>1.4442221392463693E-2</c:v>
                </c:pt>
                <c:pt idx="27">
                  <c:v>3.1908157066553811E-2</c:v>
                </c:pt>
                <c:pt idx="28">
                  <c:v>2.6634943832685647E-2</c:v>
                </c:pt>
                <c:pt idx="29">
                  <c:v>1.7220573488937282E-2</c:v>
                </c:pt>
                <c:pt idx="30">
                  <c:v>2.7668580288884817E-2</c:v>
                </c:pt>
                <c:pt idx="31">
                  <c:v>1.2788709797791195E-2</c:v>
                </c:pt>
                <c:pt idx="32">
                  <c:v>1.1830406697888266E-2</c:v>
                </c:pt>
                <c:pt idx="33">
                  <c:v>1.2820689388838609E-2</c:v>
                </c:pt>
                <c:pt idx="34">
                  <c:v>1.605266724223238E-2</c:v>
                </c:pt>
                <c:pt idx="35">
                  <c:v>2.9433307095506473E-2</c:v>
                </c:pt>
                <c:pt idx="36">
                  <c:v>3.1070481995342798E-2</c:v>
                </c:pt>
                <c:pt idx="37">
                  <c:v>2.9625024313448364E-2</c:v>
                </c:pt>
                <c:pt idx="38">
                  <c:v>2.982820891798911E-2</c:v>
                </c:pt>
                <c:pt idx="39">
                  <c:v>3.4009948321521807E-2</c:v>
                </c:pt>
                <c:pt idx="40">
                  <c:v>2.921552461609863E-2</c:v>
                </c:pt>
                <c:pt idx="41">
                  <c:v>3.0904763348877408E-2</c:v>
                </c:pt>
                <c:pt idx="44">
                  <c:v>3.0565685085608401E-2</c:v>
                </c:pt>
                <c:pt idx="45">
                  <c:v>3.0490300410110867E-2</c:v>
                </c:pt>
                <c:pt idx="46">
                  <c:v>3.0106600534347029E-2</c:v>
                </c:pt>
                <c:pt idx="47">
                  <c:v>2.9728957726154488E-2</c:v>
                </c:pt>
                <c:pt idx="48">
                  <c:v>3.0254947171329961E-2</c:v>
                </c:pt>
                <c:pt idx="49">
                  <c:v>3.1359252111091127E-2</c:v>
                </c:pt>
                <c:pt idx="50">
                  <c:v>2.9464171402715213E-2</c:v>
                </c:pt>
                <c:pt idx="51">
                  <c:v>3.0671260884558002E-2</c:v>
                </c:pt>
                <c:pt idx="52">
                  <c:v>3.0760456786122763E-2</c:v>
                </c:pt>
                <c:pt idx="53">
                  <c:v>2.8349652675663205E-2</c:v>
                </c:pt>
                <c:pt idx="54">
                  <c:v>2.8878156145524126E-2</c:v>
                </c:pt>
                <c:pt idx="55">
                  <c:v>2.8487147277162551E-2</c:v>
                </c:pt>
                <c:pt idx="56">
                  <c:v>2.7636146337323753E-2</c:v>
                </c:pt>
                <c:pt idx="57">
                  <c:v>2.7135016703494993E-2</c:v>
                </c:pt>
                <c:pt idx="58">
                  <c:v>2.6944120959777419E-2</c:v>
                </c:pt>
                <c:pt idx="59">
                  <c:v>2.7933357726351998E-2</c:v>
                </c:pt>
                <c:pt idx="60">
                  <c:v>2.7930929687953191E-2</c:v>
                </c:pt>
                <c:pt idx="61">
                  <c:v>2.7520170161269623E-2</c:v>
                </c:pt>
                <c:pt idx="62">
                  <c:v>2.740181628708591E-2</c:v>
                </c:pt>
                <c:pt idx="63">
                  <c:v>2.8437463207968486E-2</c:v>
                </c:pt>
                <c:pt idx="64">
                  <c:v>2.8426706093489199E-2</c:v>
                </c:pt>
                <c:pt idx="65">
                  <c:v>2.785021575826744E-2</c:v>
                </c:pt>
                <c:pt idx="66">
                  <c:v>2.7715599241540028E-2</c:v>
                </c:pt>
                <c:pt idx="67">
                  <c:v>2.7404843444397309E-2</c:v>
                </c:pt>
                <c:pt idx="68">
                  <c:v>2.9354263832300574E-2</c:v>
                </c:pt>
                <c:pt idx="69">
                  <c:v>2.9943508252205393E-2</c:v>
                </c:pt>
                <c:pt idx="70">
                  <c:v>2.6812387822896633E-2</c:v>
                </c:pt>
                <c:pt idx="71">
                  <c:v>2.6910737295855327E-2</c:v>
                </c:pt>
                <c:pt idx="72">
                  <c:v>2.8239572896969971E-2</c:v>
                </c:pt>
                <c:pt idx="73">
                  <c:v>2.7418152523536205E-2</c:v>
                </c:pt>
                <c:pt idx="74">
                  <c:v>2.0772109003441949E-2</c:v>
                </c:pt>
                <c:pt idx="75">
                  <c:v>2.2348029302685264E-2</c:v>
                </c:pt>
                <c:pt idx="76">
                  <c:v>2.4337444379765975E-2</c:v>
                </c:pt>
                <c:pt idx="77">
                  <c:v>2.6219906024384516E-2</c:v>
                </c:pt>
                <c:pt idx="78">
                  <c:v>2.6609255532985515E-2</c:v>
                </c:pt>
                <c:pt idx="79">
                  <c:v>2.5071659068442019E-2</c:v>
                </c:pt>
                <c:pt idx="80">
                  <c:v>2.6373367042355975E-2</c:v>
                </c:pt>
                <c:pt idx="81">
                  <c:v>2.506276769752221E-2</c:v>
                </c:pt>
                <c:pt idx="82">
                  <c:v>2.6376335485704457E-2</c:v>
                </c:pt>
                <c:pt idx="83">
                  <c:v>2.4674730664990433E-2</c:v>
                </c:pt>
                <c:pt idx="84">
                  <c:v>2.6662040973323559E-2</c:v>
                </c:pt>
                <c:pt idx="85">
                  <c:v>2.6560940064859297E-2</c:v>
                </c:pt>
                <c:pt idx="86">
                  <c:v>2.7560940068701002E-2</c:v>
                </c:pt>
                <c:pt idx="87">
                  <c:v>2.7610940063799917E-2</c:v>
                </c:pt>
                <c:pt idx="88">
                  <c:v>2.8460940067792963E-2</c:v>
                </c:pt>
                <c:pt idx="89">
                  <c:v>2.8554402902280937E-2</c:v>
                </c:pt>
                <c:pt idx="90">
                  <c:v>2.6744077074659804E-2</c:v>
                </c:pt>
                <c:pt idx="91">
                  <c:v>2.6427832619154025E-2</c:v>
                </c:pt>
                <c:pt idx="92">
                  <c:v>2.7817508668426187E-2</c:v>
                </c:pt>
                <c:pt idx="93">
                  <c:v>2.6407184745091239E-2</c:v>
                </c:pt>
                <c:pt idx="94">
                  <c:v>2.5907723041899419E-2</c:v>
                </c:pt>
                <c:pt idx="95">
                  <c:v>2.6797471816056843E-2</c:v>
                </c:pt>
                <c:pt idx="96">
                  <c:v>2.8739629187900517E-2</c:v>
                </c:pt>
                <c:pt idx="97">
                  <c:v>3.0451183352726056E-2</c:v>
                </c:pt>
                <c:pt idx="98">
                  <c:v>3.7195592521594996E-2</c:v>
                </c:pt>
                <c:pt idx="99">
                  <c:v>3.7785782679911853E-2</c:v>
                </c:pt>
                <c:pt idx="100">
                  <c:v>3.7375972893724567E-2</c:v>
                </c:pt>
                <c:pt idx="101">
                  <c:v>3.6498156691395833E-2</c:v>
                </c:pt>
                <c:pt idx="102">
                  <c:v>3.2892862582271989E-2</c:v>
                </c:pt>
                <c:pt idx="103">
                  <c:v>3.7687601866025197E-2</c:v>
                </c:pt>
                <c:pt idx="104">
                  <c:v>4.00063690193906E-2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6CB-4F40-9FEC-720A98DE708E}"/>
            </c:ext>
          </c:extLst>
        </c:ser>
        <c:ser>
          <c:idx val="8"/>
          <c:order val="1"/>
          <c:tx>
            <c:strRef>
              <c:f>'Active 3'!$AC$1</c:f>
              <c:strCache>
                <c:ptCount val="1"/>
                <c:pt idx="0">
                  <c:v>Q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3'!$AA$2:$AA$43</c:f>
              <c:numCache>
                <c:formatCode>General</c:formatCode>
                <c:ptCount val="42"/>
                <c:pt idx="0">
                  <c:v>-30000</c:v>
                </c:pt>
                <c:pt idx="1">
                  <c:v>-28000</c:v>
                </c:pt>
                <c:pt idx="2">
                  <c:v>-26000</c:v>
                </c:pt>
                <c:pt idx="3">
                  <c:v>-24000</c:v>
                </c:pt>
                <c:pt idx="4">
                  <c:v>-22000</c:v>
                </c:pt>
                <c:pt idx="5">
                  <c:v>-20000</c:v>
                </c:pt>
                <c:pt idx="6">
                  <c:v>-18000</c:v>
                </c:pt>
                <c:pt idx="7">
                  <c:v>-16000</c:v>
                </c:pt>
                <c:pt idx="8">
                  <c:v>-14000</c:v>
                </c:pt>
                <c:pt idx="9">
                  <c:v>-12000</c:v>
                </c:pt>
                <c:pt idx="10">
                  <c:v>-10000</c:v>
                </c:pt>
                <c:pt idx="11">
                  <c:v>-8000</c:v>
                </c:pt>
                <c:pt idx="12">
                  <c:v>-6000</c:v>
                </c:pt>
                <c:pt idx="13">
                  <c:v>-4000</c:v>
                </c:pt>
                <c:pt idx="14">
                  <c:v>-2000</c:v>
                </c:pt>
                <c:pt idx="15">
                  <c:v>0</c:v>
                </c:pt>
                <c:pt idx="16">
                  <c:v>2000</c:v>
                </c:pt>
                <c:pt idx="17">
                  <c:v>4000</c:v>
                </c:pt>
                <c:pt idx="18">
                  <c:v>6000</c:v>
                </c:pt>
                <c:pt idx="19">
                  <c:v>8000</c:v>
                </c:pt>
                <c:pt idx="20">
                  <c:v>10000</c:v>
                </c:pt>
                <c:pt idx="21">
                  <c:v>12000</c:v>
                </c:pt>
                <c:pt idx="22">
                  <c:v>14000</c:v>
                </c:pt>
                <c:pt idx="23">
                  <c:v>16000</c:v>
                </c:pt>
                <c:pt idx="24">
                  <c:v>18000</c:v>
                </c:pt>
                <c:pt idx="25">
                  <c:v>20000</c:v>
                </c:pt>
                <c:pt idx="26">
                  <c:v>22000</c:v>
                </c:pt>
                <c:pt idx="27">
                  <c:v>24000</c:v>
                </c:pt>
                <c:pt idx="28">
                  <c:v>26000</c:v>
                </c:pt>
                <c:pt idx="29">
                  <c:v>28000</c:v>
                </c:pt>
                <c:pt idx="30">
                  <c:v>30000</c:v>
                </c:pt>
                <c:pt idx="31">
                  <c:v>32000</c:v>
                </c:pt>
                <c:pt idx="32">
                  <c:v>34000</c:v>
                </c:pt>
                <c:pt idx="33">
                  <c:v>36000</c:v>
                </c:pt>
                <c:pt idx="34">
                  <c:v>38000</c:v>
                </c:pt>
                <c:pt idx="35">
                  <c:v>40000</c:v>
                </c:pt>
                <c:pt idx="36">
                  <c:v>42000</c:v>
                </c:pt>
                <c:pt idx="37">
                  <c:v>44000</c:v>
                </c:pt>
                <c:pt idx="38">
                  <c:v>46000</c:v>
                </c:pt>
                <c:pt idx="39">
                  <c:v>48000</c:v>
                </c:pt>
                <c:pt idx="40">
                  <c:v>50000</c:v>
                </c:pt>
                <c:pt idx="41">
                  <c:v>52000</c:v>
                </c:pt>
              </c:numCache>
            </c:numRef>
          </c:xVal>
          <c:yVal>
            <c:numRef>
              <c:f>'Active 3'!$AC$2:$AC$43</c:f>
              <c:numCache>
                <c:formatCode>0.00E+00</c:formatCode>
                <c:ptCount val="42"/>
                <c:pt idx="0">
                  <c:v>-0.10574349756235066</c:v>
                </c:pt>
                <c:pt idx="1">
                  <c:v>-9.7252863985584012E-2</c:v>
                </c:pt>
                <c:pt idx="2">
                  <c:v>-8.9037890822415852E-2</c:v>
                </c:pt>
                <c:pt idx="3">
                  <c:v>-8.1098578072846178E-2</c:v>
                </c:pt>
                <c:pt idx="4">
                  <c:v>-7.3434925736874976E-2</c:v>
                </c:pt>
                <c:pt idx="5">
                  <c:v>-6.6046933814502246E-2</c:v>
                </c:pt>
                <c:pt idx="6">
                  <c:v>-5.8934602305728001E-2</c:v>
                </c:pt>
                <c:pt idx="7">
                  <c:v>-5.2097931210552229E-2</c:v>
                </c:pt>
                <c:pt idx="8">
                  <c:v>-4.5536920528974935E-2</c:v>
                </c:pt>
                <c:pt idx="9">
                  <c:v>-3.9251570260996113E-2</c:v>
                </c:pt>
                <c:pt idx="10">
                  <c:v>-3.324188040661577E-2</c:v>
                </c:pt>
                <c:pt idx="11">
                  <c:v>-2.7507850965833913E-2</c:v>
                </c:pt>
                <c:pt idx="12">
                  <c:v>-2.2049481938650521E-2</c:v>
                </c:pt>
                <c:pt idx="13">
                  <c:v>-1.6866773325065611E-2</c:v>
                </c:pt>
                <c:pt idx="14">
                  <c:v>-1.1959725125079177E-2</c:v>
                </c:pt>
                <c:pt idx="15">
                  <c:v>-7.3283373386912208E-3</c:v>
                </c:pt>
                <c:pt idx="16">
                  <c:v>-2.9726099659017407E-3</c:v>
                </c:pt>
                <c:pt idx="17">
                  <c:v>1.1074569932892626E-3</c:v>
                </c:pt>
                <c:pt idx="18">
                  <c:v>4.911863538881788E-3</c:v>
                </c:pt>
                <c:pt idx="19">
                  <c:v>8.4406096708758375E-3</c:v>
                </c:pt>
                <c:pt idx="20">
                  <c:v>1.1693695389271407E-2</c:v>
                </c:pt>
                <c:pt idx="21">
                  <c:v>1.4671120694068503E-2</c:v>
                </c:pt>
                <c:pt idx="22">
                  <c:v>1.7372885585267124E-2</c:v>
                </c:pt>
                <c:pt idx="23">
                  <c:v>1.9798990062867266E-2</c:v>
                </c:pt>
                <c:pt idx="24">
                  <c:v>2.1949434126868936E-2</c:v>
                </c:pt>
                <c:pt idx="25">
                  <c:v>2.3824217777272116E-2</c:v>
                </c:pt>
                <c:pt idx="26">
                  <c:v>2.5423341014076829E-2</c:v>
                </c:pt>
                <c:pt idx="27">
                  <c:v>2.6746803837283065E-2</c:v>
                </c:pt>
                <c:pt idx="28">
                  <c:v>2.7794606246890823E-2</c:v>
                </c:pt>
                <c:pt idx="29">
                  <c:v>2.8566748242900102E-2</c:v>
                </c:pt>
                <c:pt idx="30">
                  <c:v>2.9063229825310906E-2</c:v>
                </c:pt>
                <c:pt idx="31">
                  <c:v>2.9284050994123234E-2</c:v>
                </c:pt>
                <c:pt idx="32">
                  <c:v>2.9229211749337083E-2</c:v>
                </c:pt>
                <c:pt idx="33">
                  <c:v>2.8898712090952461E-2</c:v>
                </c:pt>
                <c:pt idx="34">
                  <c:v>2.8292552018969352E-2</c:v>
                </c:pt>
                <c:pt idx="35">
                  <c:v>2.7410731533387758E-2</c:v>
                </c:pt>
                <c:pt idx="36">
                  <c:v>2.6253250634207706E-2</c:v>
                </c:pt>
                <c:pt idx="37">
                  <c:v>2.4820109321429168E-2</c:v>
                </c:pt>
                <c:pt idx="38">
                  <c:v>2.3111307595052158E-2</c:v>
                </c:pt>
                <c:pt idx="39">
                  <c:v>2.1126845455076676E-2</c:v>
                </c:pt>
                <c:pt idx="40">
                  <c:v>1.8866722901502708E-2</c:v>
                </c:pt>
                <c:pt idx="41">
                  <c:v>1.6330939934330269E-2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6CB-4F40-9FEC-720A98DE70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83808"/>
        <c:axId val="1"/>
      </c:scatterChart>
      <c:valAx>
        <c:axId val="7341838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73887240356087"/>
              <c:y val="0.891041162227602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961424332344211E-2"/>
              <c:y val="0.4140435835351089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838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629080118694362"/>
          <c:y val="0.93704600484261502"/>
          <c:w val="0.16913946587537088"/>
          <c:h val="4.842615012106532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8095300587426567"/>
          <c:y val="3.163017031630170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244066865564061"/>
          <c:y val="0.12165479027617063"/>
          <c:w val="0.81994166774447164"/>
          <c:h val="0.72749564585150039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3'!$H$20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3'!$H$21:$H$994</c:f>
              <c:numCache>
                <c:formatCode>General</c:formatCode>
                <c:ptCount val="974"/>
                <c:pt idx="0">
                  <c:v>-8.2855820000986569E-2</c:v>
                </c:pt>
                <c:pt idx="2">
                  <c:v>-7.837441500305431E-2</c:v>
                </c:pt>
                <c:pt idx="3">
                  <c:v>-8.8285810001252685E-2</c:v>
                </c:pt>
                <c:pt idx="4">
                  <c:v>-7.156957000552211E-2</c:v>
                </c:pt>
                <c:pt idx="5">
                  <c:v>-8.2562224997673184E-2</c:v>
                </c:pt>
                <c:pt idx="6">
                  <c:v>-6.9304370001191273E-2</c:v>
                </c:pt>
                <c:pt idx="7">
                  <c:v>-7.8790150000713766E-3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411-47FD-A345-427691C22FEF}"/>
            </c:ext>
          </c:extLst>
        </c:ser>
        <c:ser>
          <c:idx val="1"/>
          <c:order val="1"/>
          <c:tx>
            <c:strRef>
              <c:f>'Active 3'!$I$20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plus>
            <c:minus>
              <c:numRef>
                <c:f>'Active 3'!$D$21:$D$994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  <c:pt idx="74">
                    <c:v>2.0000000000000001E-4</c:v>
                  </c:pt>
                  <c:pt idx="75">
                    <c:v>2.0000000000000001E-4</c:v>
                  </c:pt>
                  <c:pt idx="76">
                    <c:v>2.9999999999999997E-4</c:v>
                  </c:pt>
                  <c:pt idx="77">
                    <c:v>2.2000000000000001E-3</c:v>
                  </c:pt>
                  <c:pt idx="78">
                    <c:v>1.6999999999999999E-3</c:v>
                  </c:pt>
                  <c:pt idx="79">
                    <c:v>4.0000000000000002E-4</c:v>
                  </c:pt>
                  <c:pt idx="80">
                    <c:v>1.1999999999999999E-3</c:v>
                  </c:pt>
                  <c:pt idx="81">
                    <c:v>2.9999999999999997E-4</c:v>
                  </c:pt>
                  <c:pt idx="82">
                    <c:v>8.0000000000000004E-4</c:v>
                  </c:pt>
                  <c:pt idx="83">
                    <c:v>6.9999999999999999E-4</c:v>
                  </c:pt>
                  <c:pt idx="84">
                    <c:v>1.9E-3</c:v>
                  </c:pt>
                  <c:pt idx="85">
                    <c:v>2.4000000000000001E-4</c:v>
                  </c:pt>
                  <c:pt idx="86">
                    <c:v>0</c:v>
                  </c:pt>
                  <c:pt idx="87">
                    <c:v>1.2E-4</c:v>
                  </c:pt>
                  <c:pt idx="88">
                    <c:v>2.5000000000000001E-4</c:v>
                  </c:pt>
                  <c:pt idx="89">
                    <c:v>1.8E-3</c:v>
                  </c:pt>
                  <c:pt idx="90">
                    <c:v>6.9999999999999999E-4</c:v>
                  </c:pt>
                  <c:pt idx="91">
                    <c:v>5.0000000000000001E-4</c:v>
                  </c:pt>
                  <c:pt idx="92">
                    <c:v>2.3999999999999998E-3</c:v>
                  </c:pt>
                  <c:pt idx="93">
                    <c:v>6.9999999999999999E-4</c:v>
                  </c:pt>
                  <c:pt idx="94">
                    <c:v>0</c:v>
                  </c:pt>
                  <c:pt idx="95">
                    <c:v>0</c:v>
                  </c:pt>
                  <c:pt idx="96">
                    <c:v>1E-4</c:v>
                  </c:pt>
                  <c:pt idx="97">
                    <c:v>1E-4</c:v>
                  </c:pt>
                  <c:pt idx="98">
                    <c:v>1E-3</c:v>
                  </c:pt>
                  <c:pt idx="99">
                    <c:v>5.0000000000000001E-4</c:v>
                  </c:pt>
                  <c:pt idx="100">
                    <c:v>4.0000000000000002E-4</c:v>
                  </c:pt>
                  <c:pt idx="101">
                    <c:v>1E-3</c:v>
                  </c:pt>
                  <c:pt idx="102">
                    <c:v>8.9999999999999998E-4</c:v>
                  </c:pt>
                  <c:pt idx="103">
                    <c:v>6.9999999999999999E-4</c:v>
                  </c:pt>
                  <c:pt idx="104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3'!$I$21:$I$994</c:f>
              <c:numCache>
                <c:formatCode>General</c:formatCode>
                <c:ptCount val="974"/>
                <c:pt idx="8">
                  <c:v>-1.0185015002207365E-2</c:v>
                </c:pt>
                <c:pt idx="11">
                  <c:v>1.4531249980791472E-3</c:v>
                </c:pt>
                <c:pt idx="13">
                  <c:v>3.6992849927628413E-3</c:v>
                </c:pt>
                <c:pt idx="14">
                  <c:v>7.9769450021558441E-3</c:v>
                </c:pt>
                <c:pt idx="15">
                  <c:v>9.2174149976926856E-3</c:v>
                </c:pt>
                <c:pt idx="16">
                  <c:v>3.4064699939335696E-3</c:v>
                </c:pt>
                <c:pt idx="17">
                  <c:v>-1.1651950044324622E-3</c:v>
                </c:pt>
                <c:pt idx="18">
                  <c:v>3.000169999722857E-3</c:v>
                </c:pt>
                <c:pt idx="19">
                  <c:v>0</c:v>
                </c:pt>
                <c:pt idx="20">
                  <c:v>1.2871325001469813E-2</c:v>
                </c:pt>
                <c:pt idx="21">
                  <c:v>7.6228399993851781E-3</c:v>
                </c:pt>
                <c:pt idx="22">
                  <c:v>-1.147476500045741E-2</c:v>
                </c:pt>
                <c:pt idx="23">
                  <c:v>6.2696099994354881E-3</c:v>
                </c:pt>
                <c:pt idx="24">
                  <c:v>6.9701750035164878E-3</c:v>
                </c:pt>
                <c:pt idx="25">
                  <c:v>3.4658049989957362E-3</c:v>
                </c:pt>
                <c:pt idx="26">
                  <c:v>8.1270599985145964E-3</c:v>
                </c:pt>
                <c:pt idx="27">
                  <c:v>2.3902264998469036E-2</c:v>
                </c:pt>
                <c:pt idx="28">
                  <c:v>1.5977424998709466E-2</c:v>
                </c:pt>
                <c:pt idx="29">
                  <c:v>5.1437749934848398E-3</c:v>
                </c:pt>
                <c:pt idx="30">
                  <c:v>1.5246604998537805E-2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411-47FD-A345-427691C22FEF}"/>
            </c:ext>
          </c:extLst>
        </c:ser>
        <c:ser>
          <c:idx val="3"/>
          <c:order val="2"/>
          <c:tx>
            <c:strRef>
              <c:f>'Active 3'!$J$20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8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plus>
            <c:minus>
              <c:numRef>
                <c:f>'Active 3'!$D$21:$D$52</c:f>
                <c:numCache>
                  <c:formatCode>General</c:formatCode>
                  <c:ptCount val="3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3'!$J$21:$J$994</c:f>
              <c:numCache>
                <c:formatCode>General</c:formatCode>
                <c:ptCount val="974"/>
                <c:pt idx="9">
                  <c:v>0</c:v>
                </c:pt>
                <c:pt idx="10">
                  <c:v>8.9954999566543847E-5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411-47FD-A345-427691C22FEF}"/>
            </c:ext>
          </c:extLst>
        </c:ser>
        <c:ser>
          <c:idx val="4"/>
          <c:order val="3"/>
          <c:tx>
            <c:strRef>
              <c:f>'Active 3'!$K$20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3'!$K$21:$K$994</c:f>
              <c:numCache>
                <c:formatCode>General</c:formatCode>
                <c:ptCount val="974"/>
                <c:pt idx="31">
                  <c:v>-4.4280000292928889E-4</c:v>
                </c:pt>
                <c:pt idx="32">
                  <c:v>-1.4030700040166266E-3</c:v>
                </c:pt>
                <c:pt idx="33">
                  <c:v>-4.1311500535812229E-4</c:v>
                </c:pt>
                <c:pt idx="34">
                  <c:v>2.8165699986857362E-3</c:v>
                </c:pt>
                <c:pt idx="35">
                  <c:v>1.5923699997074436E-2</c:v>
                </c:pt>
                <c:pt idx="36">
                  <c:v>1.8599645001813769E-2</c:v>
                </c:pt>
                <c:pt idx="37">
                  <c:v>1.8991310003912076E-2</c:v>
                </c:pt>
                <c:pt idx="38">
                  <c:v>2.1016724997025449E-2</c:v>
                </c:pt>
                <c:pt idx="39">
                  <c:v>2.5383134998264723E-2</c:v>
                </c:pt>
                <c:pt idx="40">
                  <c:v>2.4284959996293765E-2</c:v>
                </c:pt>
                <c:pt idx="41">
                  <c:v>2.5974914999096654E-2</c:v>
                </c:pt>
                <c:pt idx="44">
                  <c:v>2.6086744990607258E-2</c:v>
                </c:pt>
                <c:pt idx="45">
                  <c:v>2.6016429997980595E-2</c:v>
                </c:pt>
                <c:pt idx="46">
                  <c:v>2.7125079992401879E-2</c:v>
                </c:pt>
                <c:pt idx="47">
                  <c:v>2.6773504992888775E-2</c:v>
                </c:pt>
                <c:pt idx="48">
                  <c:v>2.7359859996067826E-2</c:v>
                </c:pt>
                <c:pt idx="49">
                  <c:v>2.8629870001168456E-2</c:v>
                </c:pt>
                <c:pt idx="50">
                  <c:v>2.8381544994772412E-2</c:v>
                </c:pt>
                <c:pt idx="51">
                  <c:v>2.9770744993584231E-2</c:v>
                </c:pt>
                <c:pt idx="52">
                  <c:v>2.9860700000426732E-2</c:v>
                </c:pt>
                <c:pt idx="53">
                  <c:v>2.7450654997664969E-2</c:v>
                </c:pt>
                <c:pt idx="54">
                  <c:v>2.9623319998790976E-2</c:v>
                </c:pt>
                <c:pt idx="55">
                  <c:v>2.9337109997868538E-2</c:v>
                </c:pt>
                <c:pt idx="56">
                  <c:v>3.0968519997259136E-2</c:v>
                </c:pt>
                <c:pt idx="57">
                  <c:v>3.15896249958314E-2</c:v>
                </c:pt>
                <c:pt idx="58">
                  <c:v>3.1766674997925293E-2</c:v>
                </c:pt>
                <c:pt idx="59">
                  <c:v>3.2756629996583797E-2</c:v>
                </c:pt>
                <c:pt idx="60">
                  <c:v>3.2954075002635363E-2</c:v>
                </c:pt>
                <c:pt idx="61">
                  <c:v>3.2544030000281055E-2</c:v>
                </c:pt>
                <c:pt idx="62">
                  <c:v>3.2433535001473501E-2</c:v>
                </c:pt>
                <c:pt idx="63">
                  <c:v>3.3586154997465201E-2</c:v>
                </c:pt>
                <c:pt idx="64">
                  <c:v>3.3576109999557957E-2</c:v>
                </c:pt>
                <c:pt idx="65">
                  <c:v>3.3024535005097277E-2</c:v>
                </c:pt>
                <c:pt idx="66">
                  <c:v>3.2931879999523517E-2</c:v>
                </c:pt>
                <c:pt idx="67">
                  <c:v>3.2621834994642995E-2</c:v>
                </c:pt>
                <c:pt idx="68">
                  <c:v>3.4581204999994952E-2</c:v>
                </c:pt>
                <c:pt idx="69">
                  <c:v>3.5171160001482349E-2</c:v>
                </c:pt>
                <c:pt idx="70">
                  <c:v>3.3478010001999792E-2</c:v>
                </c:pt>
                <c:pt idx="71">
                  <c:v>3.3784150000428781E-2</c:v>
                </c:pt>
                <c:pt idx="72">
                  <c:v>3.5348309997061733E-2</c:v>
                </c:pt>
                <c:pt idx="73">
                  <c:v>3.4528219999629073E-2</c:v>
                </c:pt>
                <c:pt idx="74">
                  <c:v>2.793466499861097E-2</c:v>
                </c:pt>
                <c:pt idx="75">
                  <c:v>2.9598679997434374E-2</c:v>
                </c:pt>
                <c:pt idx="76">
                  <c:v>3.2905979998758994E-2</c:v>
                </c:pt>
                <c:pt idx="77">
                  <c:v>3.5093525002594106E-2</c:v>
                </c:pt>
                <c:pt idx="78">
                  <c:v>3.548348000185797E-2</c:v>
                </c:pt>
                <c:pt idx="79">
                  <c:v>3.4027404995867983E-2</c:v>
                </c:pt>
                <c:pt idx="80">
                  <c:v>3.6413119996723253E-2</c:v>
                </c:pt>
                <c:pt idx="81">
                  <c:v>3.5103074995276984E-2</c:v>
                </c:pt>
                <c:pt idx="82">
                  <c:v>3.6745939993124921E-2</c:v>
                </c:pt>
                <c:pt idx="83">
                  <c:v>3.6156984999252018E-2</c:v>
                </c:pt>
                <c:pt idx="84">
                  <c:v>3.8383809995139018E-2</c:v>
                </c:pt>
                <c:pt idx="85">
                  <c:v>3.9410734992998186E-2</c:v>
                </c:pt>
                <c:pt idx="86">
                  <c:v>4.0410734996839892E-2</c:v>
                </c:pt>
                <c:pt idx="87">
                  <c:v>4.0460734991938807E-2</c:v>
                </c:pt>
                <c:pt idx="88">
                  <c:v>4.1310734995931853E-2</c:v>
                </c:pt>
                <c:pt idx="89">
                  <c:v>4.218264499650104E-2</c:v>
                </c:pt>
                <c:pt idx="90">
                  <c:v>4.0372599993133917E-2</c:v>
                </c:pt>
                <c:pt idx="91">
                  <c:v>4.007034999813186E-2</c:v>
                </c:pt>
                <c:pt idx="92">
                  <c:v>4.146030500123743E-2</c:v>
                </c:pt>
                <c:pt idx="93">
                  <c:v>4.0050259995041415E-2</c:v>
                </c:pt>
                <c:pt idx="94">
                  <c:v>4.0022780114668421E-2</c:v>
                </c:pt>
                <c:pt idx="95">
                  <c:v>4.0912735137681011E-2</c:v>
                </c:pt>
                <c:pt idx="96">
                  <c:v>4.3355379995773546E-2</c:v>
                </c:pt>
                <c:pt idx="97">
                  <c:v>4.5115009997971356E-2</c:v>
                </c:pt>
                <c:pt idx="98">
                  <c:v>5.1141715004632715E-2</c:v>
                </c:pt>
                <c:pt idx="99">
                  <c:v>5.1731669991568197E-2</c:v>
                </c:pt>
                <c:pt idx="100">
                  <c:v>5.1321624996489845E-2</c:v>
                </c:pt>
                <c:pt idx="101">
                  <c:v>4.9704174998623785E-2</c:v>
                </c:pt>
                <c:pt idx="102">
                  <c:v>4.6047199997701682E-2</c:v>
                </c:pt>
                <c:pt idx="103">
                  <c:v>4.9749534991860855E-2</c:v>
                </c:pt>
                <c:pt idx="104">
                  <c:v>5.0853974993515294E-2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411-47FD-A345-427691C22FEF}"/>
            </c:ext>
          </c:extLst>
        </c:ser>
        <c:ser>
          <c:idx val="2"/>
          <c:order val="4"/>
          <c:tx>
            <c:strRef>
              <c:f>'Active 3'!$L$20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3'!$L$21:$L$994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411-47FD-A345-427691C22FEF}"/>
            </c:ext>
          </c:extLst>
        </c:ser>
        <c:ser>
          <c:idx val="5"/>
          <c:order val="5"/>
          <c:tx>
            <c:strRef>
              <c:f>'Active 3'!$M$20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3'!$M$21:$M$994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411-47FD-A345-427691C22FEF}"/>
            </c:ext>
          </c:extLst>
        </c:ser>
        <c:ser>
          <c:idx val="6"/>
          <c:order val="6"/>
          <c:tx>
            <c:strRef>
              <c:f>'Active 3'!$N$20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plus>
            <c:minus>
              <c:numRef>
                <c:f>'Active 3'!$D$21:$D$94</c:f>
                <c:numCache>
                  <c:formatCode>General</c:formatCode>
                  <c:ptCount val="7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31">
                    <c:v>4.0000000000000002E-4</c:v>
                  </c:pt>
                  <c:pt idx="32">
                    <c:v>4.0000000000000002E-4</c:v>
                  </c:pt>
                  <c:pt idx="33">
                    <c:v>5.9999999999999995E-4</c:v>
                  </c:pt>
                  <c:pt idx="35">
                    <c:v>1.6999999999999999E-3</c:v>
                  </c:pt>
                  <c:pt idx="36">
                    <c:v>3.0000000000000001E-3</c:v>
                  </c:pt>
                  <c:pt idx="37">
                    <c:v>0</c:v>
                  </c:pt>
                  <c:pt idx="40">
                    <c:v>5.0000000000000001E-3</c:v>
                  </c:pt>
                  <c:pt idx="41">
                    <c:v>1.1000000000000001E-3</c:v>
                  </c:pt>
                  <c:pt idx="44">
                    <c:v>1E-4</c:v>
                  </c:pt>
                  <c:pt idx="45">
                    <c:v>2.9999999999999997E-4</c:v>
                  </c:pt>
                  <c:pt idx="46">
                    <c:v>2.9999999999999997E-4</c:v>
                  </c:pt>
                  <c:pt idx="47">
                    <c:v>1E-4</c:v>
                  </c:pt>
                  <c:pt idx="48">
                    <c:v>1E-4</c:v>
                  </c:pt>
                  <c:pt idx="49">
                    <c:v>5.0000000000000001E-4</c:v>
                  </c:pt>
                  <c:pt idx="50">
                    <c:v>1E-4</c:v>
                  </c:pt>
                  <c:pt idx="51">
                    <c:v>1E-4</c:v>
                  </c:pt>
                  <c:pt idx="52">
                    <c:v>2.0000000000000001E-4</c:v>
                  </c:pt>
                  <c:pt idx="53">
                    <c:v>6.9999999999999999E-4</c:v>
                  </c:pt>
                  <c:pt idx="54">
                    <c:v>2.0000000000000001E-4</c:v>
                  </c:pt>
                  <c:pt idx="55">
                    <c:v>2.0999999999999999E-3</c:v>
                  </c:pt>
                  <c:pt idx="56">
                    <c:v>2.0000000000000001E-4</c:v>
                  </c:pt>
                  <c:pt idx="57">
                    <c:v>2.0000000000000001E-4</c:v>
                  </c:pt>
                  <c:pt idx="62">
                    <c:v>1E-4</c:v>
                  </c:pt>
                  <c:pt idx="70">
                    <c:v>4.0000000000000002E-4</c:v>
                  </c:pt>
                  <c:pt idx="71">
                    <c:v>1E-4</c:v>
                  </c:pt>
                  <c:pt idx="72">
                    <c:v>0</c:v>
                  </c:pt>
                  <c:pt idx="7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3'!$N$21:$N$994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411-47FD-A345-427691C22FEF}"/>
            </c:ext>
          </c:extLst>
        </c:ser>
        <c:ser>
          <c:idx val="7"/>
          <c:order val="7"/>
          <c:tx>
            <c:strRef>
              <c:f>'Active 3'!$O$20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3'!$O$21:$O$994</c:f>
              <c:numCache>
                <c:formatCode>General</c:formatCode>
                <c:ptCount val="974"/>
                <c:pt idx="35">
                  <c:v>1.7471786798522737E-2</c:v>
                </c:pt>
                <c:pt idx="36">
                  <c:v>1.899222277379823E-2</c:v>
                </c:pt>
                <c:pt idx="37">
                  <c:v>2.1014877278671268E-2</c:v>
                </c:pt>
                <c:pt idx="38">
                  <c:v>2.2654743270131544E-2</c:v>
                </c:pt>
                <c:pt idx="39">
                  <c:v>2.2808879444865749E-2</c:v>
                </c:pt>
                <c:pt idx="40">
                  <c:v>2.5623650980160929E-2</c:v>
                </c:pt>
                <c:pt idx="41">
                  <c:v>2.562416136484548E-2</c:v>
                </c:pt>
                <c:pt idx="42">
                  <c:v>2.5701739836897136E-2</c:v>
                </c:pt>
                <c:pt idx="43">
                  <c:v>2.5702250221581686E-2</c:v>
                </c:pt>
                <c:pt idx="44">
                  <c:v>2.5943662177374004E-2</c:v>
                </c:pt>
                <c:pt idx="45">
                  <c:v>2.5947234870165856E-2</c:v>
                </c:pt>
                <c:pt idx="46">
                  <c:v>2.6983315779803063E-2</c:v>
                </c:pt>
                <c:pt idx="47">
                  <c:v>2.700117924376233E-2</c:v>
                </c:pt>
                <c:pt idx="48">
                  <c:v>2.7042520403210903E-2</c:v>
                </c:pt>
                <c:pt idx="49">
                  <c:v>2.7155825803181086E-2</c:v>
                </c:pt>
                <c:pt idx="50">
                  <c:v>2.82710163389236E-2</c:v>
                </c:pt>
                <c:pt idx="51">
                  <c:v>2.8393508663215682E-2</c:v>
                </c:pt>
                <c:pt idx="52">
                  <c:v>2.8394019047900232E-2</c:v>
                </c:pt>
                <c:pt idx="53">
                  <c:v>2.8394529432584782E-2</c:v>
                </c:pt>
                <c:pt idx="54">
                  <c:v>2.9498491505267191E-2</c:v>
                </c:pt>
                <c:pt idx="55">
                  <c:v>2.9568924591735136E-2</c:v>
                </c:pt>
                <c:pt idx="56">
                  <c:v>3.1254214820120398E-2</c:v>
                </c:pt>
                <c:pt idx="57">
                  <c:v>3.2035613772166981E-2</c:v>
                </c:pt>
                <c:pt idx="58">
                  <c:v>3.2295909961287658E-2</c:v>
                </c:pt>
                <c:pt idx="59">
                  <c:v>3.2296420345972209E-2</c:v>
                </c:pt>
                <c:pt idx="60">
                  <c:v>3.2438817672961757E-2</c:v>
                </c:pt>
                <c:pt idx="61">
                  <c:v>3.2439328057646308E-2</c:v>
                </c:pt>
                <c:pt idx="62">
                  <c:v>3.2444942289176361E-2</c:v>
                </c:pt>
                <c:pt idx="63">
                  <c:v>3.2528645377442621E-2</c:v>
                </c:pt>
                <c:pt idx="64">
                  <c:v>3.2529155762127171E-2</c:v>
                </c:pt>
                <c:pt idx="65">
                  <c:v>3.2547019226086431E-2</c:v>
                </c:pt>
                <c:pt idx="66">
                  <c:v>3.2577131922474904E-2</c:v>
                </c:pt>
                <c:pt idx="67">
                  <c:v>3.2577642307159455E-2</c:v>
                </c:pt>
                <c:pt idx="68">
                  <c:v>3.2584787692743158E-2</c:v>
                </c:pt>
                <c:pt idx="69">
                  <c:v>3.2585298077427709E-2</c:v>
                </c:pt>
                <c:pt idx="70">
                  <c:v>3.3641794374446934E-2</c:v>
                </c:pt>
                <c:pt idx="71">
                  <c:v>3.3798992857288442E-2</c:v>
                </c:pt>
                <c:pt idx="72">
                  <c:v>3.3978648266250168E-2</c:v>
                </c:pt>
                <c:pt idx="73">
                  <c:v>3.3979669035619268E-2</c:v>
                </c:pt>
                <c:pt idx="74">
                  <c:v>3.4019989425698748E-2</c:v>
                </c:pt>
                <c:pt idx="75">
                  <c:v>3.4087870588743942E-2</c:v>
                </c:pt>
                <c:pt idx="76">
                  <c:v>3.5139263038917665E-2</c:v>
                </c:pt>
                <c:pt idx="77">
                  <c:v>3.5393944996508289E-2</c:v>
                </c:pt>
                <c:pt idx="78">
                  <c:v>3.5394455381192839E-2</c:v>
                </c:pt>
                <c:pt idx="79">
                  <c:v>3.5463357313607134E-2</c:v>
                </c:pt>
                <c:pt idx="80">
                  <c:v>3.6419307827769941E-2</c:v>
                </c:pt>
                <c:pt idx="81">
                  <c:v>3.6419818212454491E-2</c:v>
                </c:pt>
                <c:pt idx="82">
                  <c:v>3.6727580177238352E-2</c:v>
                </c:pt>
                <c:pt idx="83">
                  <c:v>3.7849916098564571E-2</c:v>
                </c:pt>
                <c:pt idx="84">
                  <c:v>3.8112764211108006E-2</c:v>
                </c:pt>
                <c:pt idx="85">
                  <c:v>3.950866632335321E-2</c:v>
                </c:pt>
                <c:pt idx="86">
                  <c:v>3.950866632335321E-2</c:v>
                </c:pt>
                <c:pt idx="87">
                  <c:v>3.950866632335321E-2</c:v>
                </c:pt>
                <c:pt idx="88">
                  <c:v>3.950866632335321E-2</c:v>
                </c:pt>
                <c:pt idx="89">
                  <c:v>4.073461033564315E-2</c:v>
                </c:pt>
                <c:pt idx="90">
                  <c:v>4.07351207203277E-2</c:v>
                </c:pt>
                <c:pt idx="91">
                  <c:v>4.0760639954555221E-2</c:v>
                </c:pt>
                <c:pt idx="92">
                  <c:v>4.0761150339239771E-2</c:v>
                </c:pt>
                <c:pt idx="93">
                  <c:v>4.0761660723924321E-2</c:v>
                </c:pt>
                <c:pt idx="94">
                  <c:v>4.1753848550690205E-2</c:v>
                </c:pt>
                <c:pt idx="95">
                  <c:v>4.1754358935374755E-2</c:v>
                </c:pt>
                <c:pt idx="96">
                  <c:v>4.3652479577217504E-2</c:v>
                </c:pt>
                <c:pt idx="97">
                  <c:v>4.4564026623824429E-2</c:v>
                </c:pt>
                <c:pt idx="98">
                  <c:v>4.7550287413128528E-2</c:v>
                </c:pt>
                <c:pt idx="99">
                  <c:v>4.7550797797813078E-2</c:v>
                </c:pt>
                <c:pt idx="100">
                  <c:v>4.7551308182497629E-2</c:v>
                </c:pt>
                <c:pt idx="101">
                  <c:v>4.8883412209174047E-2</c:v>
                </c:pt>
                <c:pt idx="102">
                  <c:v>4.8962521835279348E-2</c:v>
                </c:pt>
                <c:pt idx="103">
                  <c:v>5.0410483185348694E-2</c:v>
                </c:pt>
                <c:pt idx="104">
                  <c:v>5.1721151055273994E-2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411-47FD-A345-427691C22FEF}"/>
            </c:ext>
          </c:extLst>
        </c:ser>
        <c:ser>
          <c:idx val="8"/>
          <c:order val="8"/>
          <c:tx>
            <c:strRef>
              <c:f>'Active 3'!$AB$1</c:f>
              <c:strCache>
                <c:ptCount val="1"/>
                <c:pt idx="0">
                  <c:v>Q+sin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3'!$AA$2:$AA$43</c:f>
              <c:numCache>
                <c:formatCode>General</c:formatCode>
                <c:ptCount val="42"/>
                <c:pt idx="0">
                  <c:v>-30000</c:v>
                </c:pt>
                <c:pt idx="1">
                  <c:v>-28000</c:v>
                </c:pt>
                <c:pt idx="2">
                  <c:v>-26000</c:v>
                </c:pt>
                <c:pt idx="3">
                  <c:v>-24000</c:v>
                </c:pt>
                <c:pt idx="4">
                  <c:v>-22000</c:v>
                </c:pt>
                <c:pt idx="5">
                  <c:v>-20000</c:v>
                </c:pt>
                <c:pt idx="6">
                  <c:v>-18000</c:v>
                </c:pt>
                <c:pt idx="7">
                  <c:v>-16000</c:v>
                </c:pt>
                <c:pt idx="8">
                  <c:v>-14000</c:v>
                </c:pt>
                <c:pt idx="9">
                  <c:v>-12000</c:v>
                </c:pt>
                <c:pt idx="10">
                  <c:v>-10000</c:v>
                </c:pt>
                <c:pt idx="11">
                  <c:v>-8000</c:v>
                </c:pt>
                <c:pt idx="12">
                  <c:v>-6000</c:v>
                </c:pt>
                <c:pt idx="13">
                  <c:v>-4000</c:v>
                </c:pt>
                <c:pt idx="14">
                  <c:v>-2000</c:v>
                </c:pt>
                <c:pt idx="15">
                  <c:v>0</c:v>
                </c:pt>
                <c:pt idx="16">
                  <c:v>2000</c:v>
                </c:pt>
                <c:pt idx="17">
                  <c:v>4000</c:v>
                </c:pt>
                <c:pt idx="18">
                  <c:v>6000</c:v>
                </c:pt>
                <c:pt idx="19">
                  <c:v>8000</c:v>
                </c:pt>
                <c:pt idx="20">
                  <c:v>10000</c:v>
                </c:pt>
                <c:pt idx="21">
                  <c:v>12000</c:v>
                </c:pt>
                <c:pt idx="22">
                  <c:v>14000</c:v>
                </c:pt>
                <c:pt idx="23">
                  <c:v>16000</c:v>
                </c:pt>
                <c:pt idx="24">
                  <c:v>18000</c:v>
                </c:pt>
                <c:pt idx="25">
                  <c:v>20000</c:v>
                </c:pt>
                <c:pt idx="26">
                  <c:v>22000</c:v>
                </c:pt>
                <c:pt idx="27">
                  <c:v>24000</c:v>
                </c:pt>
                <c:pt idx="28">
                  <c:v>26000</c:v>
                </c:pt>
                <c:pt idx="29">
                  <c:v>28000</c:v>
                </c:pt>
                <c:pt idx="30">
                  <c:v>30000</c:v>
                </c:pt>
                <c:pt idx="31">
                  <c:v>32000</c:v>
                </c:pt>
                <c:pt idx="32">
                  <c:v>34000</c:v>
                </c:pt>
                <c:pt idx="33">
                  <c:v>36000</c:v>
                </c:pt>
                <c:pt idx="34">
                  <c:v>38000</c:v>
                </c:pt>
                <c:pt idx="35">
                  <c:v>40000</c:v>
                </c:pt>
                <c:pt idx="36">
                  <c:v>42000</c:v>
                </c:pt>
                <c:pt idx="37">
                  <c:v>44000</c:v>
                </c:pt>
                <c:pt idx="38">
                  <c:v>46000</c:v>
                </c:pt>
                <c:pt idx="39">
                  <c:v>48000</c:v>
                </c:pt>
                <c:pt idx="40">
                  <c:v>50000</c:v>
                </c:pt>
                <c:pt idx="41">
                  <c:v>52000</c:v>
                </c:pt>
              </c:numCache>
            </c:numRef>
          </c:xVal>
          <c:yVal>
            <c:numRef>
              <c:f>'Active 3'!$AB$2:$AB$43</c:f>
              <c:numCache>
                <c:formatCode>0.00E+00</c:formatCode>
                <c:ptCount val="42"/>
                <c:pt idx="0">
                  <c:v>-0.11135514349193591</c:v>
                </c:pt>
                <c:pt idx="1">
                  <c:v>-9.9953698631653778E-2</c:v>
                </c:pt>
                <c:pt idx="2">
                  <c:v>-8.8712101240823779E-2</c:v>
                </c:pt>
                <c:pt idx="3">
                  <c:v>-7.7760134260115854E-2</c:v>
                </c:pt>
                <c:pt idx="4">
                  <c:v>-6.7226981590777279E-2</c:v>
                </c:pt>
                <c:pt idx="5">
                  <c:v>-5.7235688633725045E-2</c:v>
                </c:pt>
                <c:pt idx="6">
                  <c:v>-4.7897886050156546E-2</c:v>
                </c:pt>
                <c:pt idx="7">
                  <c:v>-3.9309002991078659E-2</c:v>
                </c:pt>
                <c:pt idx="8">
                  <c:v>-3.1544175054519695E-2</c:v>
                </c:pt>
                <c:pt idx="9">
                  <c:v>-2.4655022438967722E-2</c:v>
                </c:pt>
                <c:pt idx="10">
                  <c:v>-1.8667436447193424E-2</c:v>
                </c:pt>
                <c:pt idx="11">
                  <c:v>-1.3580469256119552E-2</c:v>
                </c:pt>
                <c:pt idx="12">
                  <c:v>-9.366374559879596E-3</c:v>
                </c:pt>
                <c:pt idx="13">
                  <c:v>-5.971797343274108E-3</c:v>
                </c:pt>
                <c:pt idx="14">
                  <c:v>-3.3200617676299934E-3</c:v>
                </c:pt>
                <c:pt idx="15">
                  <c:v>-1.3144590635394008E-3</c:v>
                </c:pt>
                <c:pt idx="16">
                  <c:v>1.5760555576811849E-4</c:v>
                </c:pt>
                <c:pt idx="17">
                  <c:v>1.2197847818380967E-3</c:v>
                </c:pt>
                <c:pt idx="18">
                  <c:v>2.0014869307199835E-3</c:v>
                </c:pt>
                <c:pt idx="19">
                  <c:v>2.6323268590569297E-3</c:v>
                </c:pt>
                <c:pt idx="20">
                  <c:v>3.2365680236266063E-3</c:v>
                </c:pt>
                <c:pt idx="21">
                  <c:v>3.9277940111958152E-3</c:v>
                </c:pt>
                <c:pt idx="22">
                  <c:v>4.8040380257664463E-3</c:v>
                </c:pt>
                <c:pt idx="23">
                  <c:v>5.9435791828817541E-3</c:v>
                </c:pt>
                <c:pt idx="24">
                  <c:v>7.4015858676899759E-3</c:v>
                </c:pt>
                <c:pt idx="25">
                  <c:v>9.2077500910063732E-3</c:v>
                </c:pt>
                <c:pt idx="26">
                  <c:v>1.1365014283197125E-2</c:v>
                </c:pt>
                <c:pt idx="27">
                  <c:v>1.3849445121507344E-2</c:v>
                </c:pt>
                <c:pt idx="28">
                  <c:v>1.6611259801171632E-2</c:v>
                </c:pt>
                <c:pt idx="29">
                  <c:v>1.9576960743362973E-2</c:v>
                </c:pt>
                <c:pt idx="30">
                  <c:v>2.265248720279079E-2</c:v>
                </c:pt>
                <c:pt idx="31">
                  <c:v>2.5727248632667066E-2</c:v>
                </c:pt>
                <c:pt idx="32">
                  <c:v>2.8678866854626589E-2</c:v>
                </c:pt>
                <c:pt idx="33">
                  <c:v>3.1378423687328155E-2</c:v>
                </c:pt>
                <c:pt idx="34">
                  <c:v>3.3695989013179023E-2</c:v>
                </c:pt>
                <c:pt idx="35">
                  <c:v>3.5506192237318254E-2</c:v>
                </c:pt>
                <c:pt idx="36">
                  <c:v>3.6693598232316604E-2</c:v>
                </c:pt>
                <c:pt idx="37">
                  <c:v>3.7157657245785396E-2</c:v>
                </c:pt>
                <c:pt idx="38">
                  <c:v>3.681701651674095E-2</c:v>
                </c:pt>
                <c:pt idx="39">
                  <c:v>3.5613008716771338E-2</c:v>
                </c:pt>
                <c:pt idx="40">
                  <c:v>3.351216763015713E-2</c:v>
                </c:pt>
                <c:pt idx="41">
                  <c:v>3.0507663199507217E-2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411-47FD-A345-427691C22FEF}"/>
            </c:ext>
          </c:extLst>
        </c:ser>
        <c:ser>
          <c:idx val="9"/>
          <c:order val="9"/>
          <c:tx>
            <c:strRef>
              <c:f>'Active 3'!$R$20</c:f>
              <c:strCache>
                <c:ptCount val="1"/>
                <c:pt idx="0">
                  <c:v>BAD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star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3'!$F$21:$F$994</c:f>
              <c:numCache>
                <c:formatCode>General</c:formatCode>
                <c:ptCount val="974"/>
                <c:pt idx="0">
                  <c:v>-25602</c:v>
                </c:pt>
                <c:pt idx="1">
                  <c:v>-25601.5</c:v>
                </c:pt>
                <c:pt idx="2">
                  <c:v>-25506.5</c:v>
                </c:pt>
                <c:pt idx="3">
                  <c:v>-25491</c:v>
                </c:pt>
                <c:pt idx="4">
                  <c:v>-23227</c:v>
                </c:pt>
                <c:pt idx="5">
                  <c:v>-23197.5</c:v>
                </c:pt>
                <c:pt idx="6">
                  <c:v>-19507</c:v>
                </c:pt>
                <c:pt idx="7">
                  <c:v>-6566.5</c:v>
                </c:pt>
                <c:pt idx="8">
                  <c:v>-3166.5</c:v>
                </c:pt>
                <c:pt idx="9">
                  <c:v>0</c:v>
                </c:pt>
                <c:pt idx="10">
                  <c:v>0.5</c:v>
                </c:pt>
                <c:pt idx="11">
                  <c:v>2187.5</c:v>
                </c:pt>
                <c:pt idx="12">
                  <c:v>2279.5</c:v>
                </c:pt>
                <c:pt idx="13">
                  <c:v>2563.5</c:v>
                </c:pt>
                <c:pt idx="14">
                  <c:v>2589.5</c:v>
                </c:pt>
                <c:pt idx="15">
                  <c:v>2806.5</c:v>
                </c:pt>
                <c:pt idx="16">
                  <c:v>2817</c:v>
                </c:pt>
                <c:pt idx="17">
                  <c:v>2835.5</c:v>
                </c:pt>
                <c:pt idx="18">
                  <c:v>2887</c:v>
                </c:pt>
                <c:pt idx="19">
                  <c:v>3020</c:v>
                </c:pt>
                <c:pt idx="20">
                  <c:v>4207.5</c:v>
                </c:pt>
                <c:pt idx="21">
                  <c:v>5524</c:v>
                </c:pt>
                <c:pt idx="22">
                  <c:v>5608.5</c:v>
                </c:pt>
                <c:pt idx="23">
                  <c:v>5671</c:v>
                </c:pt>
                <c:pt idx="24">
                  <c:v>6442.5</c:v>
                </c:pt>
                <c:pt idx="25">
                  <c:v>6935.5</c:v>
                </c:pt>
                <c:pt idx="26">
                  <c:v>8366</c:v>
                </c:pt>
                <c:pt idx="27">
                  <c:v>9641.5</c:v>
                </c:pt>
                <c:pt idx="28">
                  <c:v>11917.5</c:v>
                </c:pt>
                <c:pt idx="29">
                  <c:v>13402.5</c:v>
                </c:pt>
                <c:pt idx="30">
                  <c:v>13815.5</c:v>
                </c:pt>
                <c:pt idx="31">
                  <c:v>14920</c:v>
                </c:pt>
                <c:pt idx="32">
                  <c:v>14923</c:v>
                </c:pt>
                <c:pt idx="33">
                  <c:v>14923.5</c:v>
                </c:pt>
                <c:pt idx="34">
                  <c:v>14927</c:v>
                </c:pt>
                <c:pt idx="35">
                  <c:v>23070</c:v>
                </c:pt>
                <c:pt idx="36">
                  <c:v>24559.5</c:v>
                </c:pt>
                <c:pt idx="37">
                  <c:v>26541</c:v>
                </c:pt>
                <c:pt idx="38">
                  <c:v>28147.5</c:v>
                </c:pt>
                <c:pt idx="39">
                  <c:v>28298.5</c:v>
                </c:pt>
                <c:pt idx="40">
                  <c:v>31056</c:v>
                </c:pt>
                <c:pt idx="41">
                  <c:v>31056.5</c:v>
                </c:pt>
                <c:pt idx="42">
                  <c:v>31132.5</c:v>
                </c:pt>
                <c:pt idx="43">
                  <c:v>31133</c:v>
                </c:pt>
                <c:pt idx="44">
                  <c:v>31369.5</c:v>
                </c:pt>
                <c:pt idx="45">
                  <c:v>31373</c:v>
                </c:pt>
                <c:pt idx="46">
                  <c:v>32388</c:v>
                </c:pt>
                <c:pt idx="47">
                  <c:v>32405.5</c:v>
                </c:pt>
                <c:pt idx="48">
                  <c:v>32446</c:v>
                </c:pt>
                <c:pt idx="49">
                  <c:v>32557</c:v>
                </c:pt>
                <c:pt idx="50">
                  <c:v>33649.5</c:v>
                </c:pt>
                <c:pt idx="51">
                  <c:v>33769.5</c:v>
                </c:pt>
                <c:pt idx="52">
                  <c:v>33770</c:v>
                </c:pt>
                <c:pt idx="53">
                  <c:v>33770.5</c:v>
                </c:pt>
                <c:pt idx="54">
                  <c:v>34852</c:v>
                </c:pt>
                <c:pt idx="55">
                  <c:v>34921</c:v>
                </c:pt>
                <c:pt idx="56">
                  <c:v>36572</c:v>
                </c:pt>
                <c:pt idx="57">
                  <c:v>37337.5</c:v>
                </c:pt>
                <c:pt idx="58">
                  <c:v>37592.5</c:v>
                </c:pt>
                <c:pt idx="59">
                  <c:v>37593</c:v>
                </c:pt>
                <c:pt idx="60">
                  <c:v>37732.5</c:v>
                </c:pt>
                <c:pt idx="61">
                  <c:v>37733</c:v>
                </c:pt>
                <c:pt idx="62">
                  <c:v>37738.5</c:v>
                </c:pt>
                <c:pt idx="63">
                  <c:v>37820.5</c:v>
                </c:pt>
                <c:pt idx="64">
                  <c:v>37821</c:v>
                </c:pt>
                <c:pt idx="65">
                  <c:v>37838.5</c:v>
                </c:pt>
                <c:pt idx="66">
                  <c:v>37868</c:v>
                </c:pt>
                <c:pt idx="67">
                  <c:v>37868.5</c:v>
                </c:pt>
                <c:pt idx="68">
                  <c:v>37875.5</c:v>
                </c:pt>
                <c:pt idx="69">
                  <c:v>37876</c:v>
                </c:pt>
                <c:pt idx="70">
                  <c:v>38911</c:v>
                </c:pt>
                <c:pt idx="71">
                  <c:v>39065</c:v>
                </c:pt>
                <c:pt idx="72">
                  <c:v>39241</c:v>
                </c:pt>
                <c:pt idx="73">
                  <c:v>39242</c:v>
                </c:pt>
                <c:pt idx="74">
                  <c:v>39281.5</c:v>
                </c:pt>
                <c:pt idx="75">
                  <c:v>39348</c:v>
                </c:pt>
                <c:pt idx="76">
                  <c:v>40378</c:v>
                </c:pt>
                <c:pt idx="77">
                  <c:v>40627.5</c:v>
                </c:pt>
                <c:pt idx="78">
                  <c:v>40628</c:v>
                </c:pt>
                <c:pt idx="79">
                  <c:v>40695.5</c:v>
                </c:pt>
                <c:pt idx="80">
                  <c:v>41632</c:v>
                </c:pt>
                <c:pt idx="81">
                  <c:v>41632.5</c:v>
                </c:pt>
                <c:pt idx="82">
                  <c:v>41934</c:v>
                </c:pt>
                <c:pt idx="83">
                  <c:v>43033.5</c:v>
                </c:pt>
                <c:pt idx="84">
                  <c:v>43291</c:v>
                </c:pt>
                <c:pt idx="85">
                  <c:v>44658.5</c:v>
                </c:pt>
                <c:pt idx="86">
                  <c:v>44658.5</c:v>
                </c:pt>
                <c:pt idx="87">
                  <c:v>44658.5</c:v>
                </c:pt>
                <c:pt idx="88">
                  <c:v>44658.5</c:v>
                </c:pt>
                <c:pt idx="89">
                  <c:v>45859.5</c:v>
                </c:pt>
                <c:pt idx="90">
                  <c:v>45860</c:v>
                </c:pt>
                <c:pt idx="91">
                  <c:v>45885</c:v>
                </c:pt>
                <c:pt idx="92">
                  <c:v>45885.5</c:v>
                </c:pt>
                <c:pt idx="93">
                  <c:v>45886</c:v>
                </c:pt>
                <c:pt idx="94">
                  <c:v>46858</c:v>
                </c:pt>
                <c:pt idx="95">
                  <c:v>46858.5</c:v>
                </c:pt>
                <c:pt idx="96">
                  <c:v>48718</c:v>
                </c:pt>
                <c:pt idx="97">
                  <c:v>49611</c:v>
                </c:pt>
                <c:pt idx="98">
                  <c:v>52536.5</c:v>
                </c:pt>
                <c:pt idx="99">
                  <c:v>52537</c:v>
                </c:pt>
                <c:pt idx="100">
                  <c:v>52537.5</c:v>
                </c:pt>
                <c:pt idx="101">
                  <c:v>53842.5</c:v>
                </c:pt>
                <c:pt idx="102">
                  <c:v>53920</c:v>
                </c:pt>
                <c:pt idx="103">
                  <c:v>55338.5</c:v>
                </c:pt>
                <c:pt idx="104">
                  <c:v>56622.5</c:v>
                </c:pt>
              </c:numCache>
            </c:numRef>
          </c:xVal>
          <c:yVal>
            <c:numRef>
              <c:f>'Active 3'!$R$21:$R$994</c:f>
              <c:numCache>
                <c:formatCode>General</c:formatCode>
                <c:ptCount val="974"/>
                <c:pt idx="1">
                  <c:v>-0.15046586500102421</c:v>
                </c:pt>
                <c:pt idx="12">
                  <c:v>2.820484500261955E-2</c:v>
                </c:pt>
                <c:pt idx="42">
                  <c:v>1.5248075003910344E-2</c:v>
                </c:pt>
                <c:pt idx="43">
                  <c:v>1.3138029993569944E-2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7411-47FD-A345-427691C22F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75528"/>
        <c:axId val="1"/>
      </c:scatterChart>
      <c:valAx>
        <c:axId val="7341755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81030496187975"/>
              <c:y val="0.8905129924452873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107142857142856E-2"/>
              <c:y val="0.4111932358820111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755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4136920384951882"/>
          <c:y val="0.93674195835009677"/>
          <c:w val="0.81547744031995995"/>
          <c:h val="4.86618004866180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AB And -- O-C Diagr</a:t>
            </a:r>
          </a:p>
        </c:rich>
      </c:tx>
      <c:layout>
        <c:manualLayout>
          <c:xMode val="edge"/>
          <c:yMode val="edge"/>
          <c:x val="0.41391992667583216"/>
          <c:y val="3.05882352941176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0818155260506402E-2"/>
          <c:y val="0.11294117647058824"/>
          <c:w val="0.90354198090990934"/>
          <c:h val="0.77176470588235291"/>
        </c:manualLayout>
      </c:layout>
      <c:scatterChart>
        <c:scatterStyle val="lineMarker"/>
        <c:varyColors val="0"/>
        <c:ser>
          <c:idx val="0"/>
          <c:order val="0"/>
          <c:tx>
            <c:strRef>
              <c:f>'Q_fit (2)'!$E$20</c:f>
              <c:strCache>
                <c:ptCount val="1"/>
                <c:pt idx="0">
                  <c:v>Y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'Q_fit (2)'!$D$21:$D$109</c:f>
              <c:numCache>
                <c:formatCode>General</c:formatCode>
                <c:ptCount val="89"/>
                <c:pt idx="0">
                  <c:v>-2.5602</c:v>
                </c:pt>
                <c:pt idx="1">
                  <c:v>-2.5506500000000001</c:v>
                </c:pt>
                <c:pt idx="2">
                  <c:v>-2.5491000000000001</c:v>
                </c:pt>
                <c:pt idx="3">
                  <c:v>-2.3227000000000002</c:v>
                </c:pt>
                <c:pt idx="4">
                  <c:v>-2.31975</c:v>
                </c:pt>
                <c:pt idx="5">
                  <c:v>-1.9507000000000001</c:v>
                </c:pt>
                <c:pt idx="6">
                  <c:v>-0.65664999999999996</c:v>
                </c:pt>
                <c:pt idx="7">
                  <c:v>-0.31664999999999999</c:v>
                </c:pt>
                <c:pt idx="8">
                  <c:v>0</c:v>
                </c:pt>
                <c:pt idx="9">
                  <c:v>5.0000000000000002E-5</c:v>
                </c:pt>
                <c:pt idx="10">
                  <c:v>0.21875</c:v>
                </c:pt>
                <c:pt idx="11">
                  <c:v>0.25635000000000002</c:v>
                </c:pt>
                <c:pt idx="12">
                  <c:v>0.25895000000000001</c:v>
                </c:pt>
                <c:pt idx="13">
                  <c:v>0.28065000000000001</c:v>
                </c:pt>
                <c:pt idx="14">
                  <c:v>0.28170000000000001</c:v>
                </c:pt>
                <c:pt idx="15">
                  <c:v>0.28355000000000002</c:v>
                </c:pt>
                <c:pt idx="16">
                  <c:v>0.28870000000000001</c:v>
                </c:pt>
                <c:pt idx="17">
                  <c:v>0.30199999999999999</c:v>
                </c:pt>
                <c:pt idx="18">
                  <c:v>0.42075000000000001</c:v>
                </c:pt>
                <c:pt idx="19">
                  <c:v>0.5524</c:v>
                </c:pt>
                <c:pt idx="20">
                  <c:v>0.56084999999999996</c:v>
                </c:pt>
                <c:pt idx="21">
                  <c:v>0.56710000000000005</c:v>
                </c:pt>
                <c:pt idx="22">
                  <c:v>0.64424999999999999</c:v>
                </c:pt>
                <c:pt idx="23">
                  <c:v>0.69355</c:v>
                </c:pt>
                <c:pt idx="24">
                  <c:v>0.83660000000000001</c:v>
                </c:pt>
                <c:pt idx="25">
                  <c:v>0.96414999999999995</c:v>
                </c:pt>
                <c:pt idx="26">
                  <c:v>1.1917500000000001</c:v>
                </c:pt>
                <c:pt idx="27">
                  <c:v>1.3402499999999999</c:v>
                </c:pt>
                <c:pt idx="28">
                  <c:v>1.3815500000000001</c:v>
                </c:pt>
                <c:pt idx="29">
                  <c:v>1.492</c:v>
                </c:pt>
                <c:pt idx="30">
                  <c:v>1.4923</c:v>
                </c:pt>
                <c:pt idx="31">
                  <c:v>1.4923500000000001</c:v>
                </c:pt>
                <c:pt idx="32">
                  <c:v>1.4926999999999999</c:v>
                </c:pt>
                <c:pt idx="33">
                  <c:v>2.3069999999999999</c:v>
                </c:pt>
                <c:pt idx="34">
                  <c:v>2.4559500000000001</c:v>
                </c:pt>
                <c:pt idx="35">
                  <c:v>2.6541000000000001</c:v>
                </c:pt>
                <c:pt idx="36">
                  <c:v>2.8147500000000001</c:v>
                </c:pt>
                <c:pt idx="37">
                  <c:v>2.82985</c:v>
                </c:pt>
                <c:pt idx="38">
                  <c:v>3.1055999999999999</c:v>
                </c:pt>
                <c:pt idx="39">
                  <c:v>3.1056499999999998</c:v>
                </c:pt>
                <c:pt idx="40">
                  <c:v>3.1369500000000001</c:v>
                </c:pt>
                <c:pt idx="41">
                  <c:v>3.1373000000000002</c:v>
                </c:pt>
                <c:pt idx="42">
                  <c:v>3.2387999999999999</c:v>
                </c:pt>
                <c:pt idx="43">
                  <c:v>3.2405499999999998</c:v>
                </c:pt>
                <c:pt idx="44">
                  <c:v>3.2446000000000002</c:v>
                </c:pt>
                <c:pt idx="45">
                  <c:v>3.2557</c:v>
                </c:pt>
                <c:pt idx="46">
                  <c:v>3.3649499999999999</c:v>
                </c:pt>
                <c:pt idx="47">
                  <c:v>3.3769499999999999</c:v>
                </c:pt>
                <c:pt idx="48">
                  <c:v>3.3769999999999998</c:v>
                </c:pt>
                <c:pt idx="49">
                  <c:v>3.3770500000000001</c:v>
                </c:pt>
                <c:pt idx="50">
                  <c:v>3.4851999999999999</c:v>
                </c:pt>
                <c:pt idx="51">
                  <c:v>3.4921000000000002</c:v>
                </c:pt>
                <c:pt idx="52">
                  <c:v>3.6572</c:v>
                </c:pt>
                <c:pt idx="53">
                  <c:v>3.7337500000000001</c:v>
                </c:pt>
                <c:pt idx="54">
                  <c:v>3.7592500000000002</c:v>
                </c:pt>
                <c:pt idx="55">
                  <c:v>3.7593000000000001</c:v>
                </c:pt>
                <c:pt idx="56">
                  <c:v>3.77325</c:v>
                </c:pt>
                <c:pt idx="57">
                  <c:v>3.7732999999999999</c:v>
                </c:pt>
                <c:pt idx="58">
                  <c:v>3.7738499999999999</c:v>
                </c:pt>
                <c:pt idx="59">
                  <c:v>3.7820499999999999</c:v>
                </c:pt>
                <c:pt idx="60">
                  <c:v>3.7820999999999998</c:v>
                </c:pt>
                <c:pt idx="61">
                  <c:v>3.7838500000000002</c:v>
                </c:pt>
                <c:pt idx="62">
                  <c:v>3.7867999999999999</c:v>
                </c:pt>
                <c:pt idx="63">
                  <c:v>3.7868499999999998</c:v>
                </c:pt>
                <c:pt idx="64">
                  <c:v>3.78755</c:v>
                </c:pt>
                <c:pt idx="65">
                  <c:v>3.7875999999999999</c:v>
                </c:pt>
                <c:pt idx="66">
                  <c:v>3.8910999999999998</c:v>
                </c:pt>
                <c:pt idx="67">
                  <c:v>3.9064999999999999</c:v>
                </c:pt>
                <c:pt idx="68">
                  <c:v>3.9241000000000001</c:v>
                </c:pt>
                <c:pt idx="69">
                  <c:v>3.9241999999999999</c:v>
                </c:pt>
                <c:pt idx="70">
                  <c:v>3.92815</c:v>
                </c:pt>
                <c:pt idx="71">
                  <c:v>3.9348000000000001</c:v>
                </c:pt>
                <c:pt idx="72">
                  <c:v>4.0377999999999998</c:v>
                </c:pt>
                <c:pt idx="73">
                  <c:v>4.0627500000000003</c:v>
                </c:pt>
                <c:pt idx="74">
                  <c:v>4.0628000000000002</c:v>
                </c:pt>
                <c:pt idx="75">
                  <c:v>4.0695499999999996</c:v>
                </c:pt>
                <c:pt idx="76">
                  <c:v>4.1631999999999998</c:v>
                </c:pt>
                <c:pt idx="77">
                  <c:v>4.1632499999999997</c:v>
                </c:pt>
                <c:pt idx="78">
                  <c:v>4.1933999999999996</c:v>
                </c:pt>
                <c:pt idx="79">
                  <c:v>4.30335</c:v>
                </c:pt>
                <c:pt idx="80">
                  <c:v>4.3291000000000004</c:v>
                </c:pt>
                <c:pt idx="81">
                  <c:v>4.4658499999999997</c:v>
                </c:pt>
                <c:pt idx="82">
                  <c:v>4.4658499999999997</c:v>
                </c:pt>
                <c:pt idx="83">
                  <c:v>4.4658499999999997</c:v>
                </c:pt>
                <c:pt idx="84">
                  <c:v>4.4658499999999997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</c:numCache>
            </c:numRef>
          </c:xVal>
          <c:yVal>
            <c:numRef>
              <c:f>'Q_fit (2)'!$E$21:$E$109</c:f>
              <c:numCache>
                <c:formatCode>General</c:formatCode>
                <c:ptCount val="89"/>
                <c:pt idx="0">
                  <c:v>-8.3783088702651623E-2</c:v>
                </c:pt>
                <c:pt idx="1">
                  <c:v>-7.9446643212316828E-2</c:v>
                </c:pt>
                <c:pt idx="2">
                  <c:v>-8.938155611787893E-2</c:v>
                </c:pt>
                <c:pt idx="3">
                  <c:v>-7.6038666182756745E-2</c:v>
                </c:pt>
                <c:pt idx="4">
                  <c:v>-8.7074048227554116E-2</c:v>
                </c:pt>
                <c:pt idx="5">
                  <c:v>-7.8702580323075061E-2</c:v>
                </c:pt>
                <c:pt idx="6">
                  <c:v>-2.0973200484120845E-2</c:v>
                </c:pt>
                <c:pt idx="7">
                  <c:v>-2.0191232835830065E-2</c:v>
                </c:pt>
                <c:pt idx="8">
                  <c:v>-6.0120154137482664E-3</c:v>
                </c:pt>
                <c:pt idx="9">
                  <c:v>-5.9213665375649569E-3</c:v>
                </c:pt>
                <c:pt idx="10">
                  <c:v>-1.3950644703115567E-3</c:v>
                </c:pt>
                <c:pt idx="11">
                  <c:v>1.4142919681340653E-3</c:v>
                </c:pt>
                <c:pt idx="12">
                  <c:v>5.7310347701860637E-3</c:v>
                </c:pt>
                <c:pt idx="13">
                  <c:v>7.2983058462445212E-3</c:v>
                </c:pt>
                <c:pt idx="14">
                  <c:v>1.5031997993943003E-3</c:v>
                </c:pt>
                <c:pt idx="15">
                  <c:v>-3.0405529824436553E-3</c:v>
                </c:pt>
                <c:pt idx="16">
                  <c:v>1.2025496543994739E-3</c:v>
                </c:pt>
                <c:pt idx="17">
                  <c:v>-1.5966290814778577E-3</c:v>
                </c:pt>
                <c:pt idx="18">
                  <c:v>1.3078235390482138E-2</c:v>
                </c:pt>
                <c:pt idx="19">
                  <c:v>9.8243877073212818E-3</c:v>
                </c:pt>
                <c:pt idx="20">
                  <c:v>-9.1461980711893386E-3</c:v>
                </c:pt>
                <c:pt idx="21">
                  <c:v>8.6920114829972511E-3</c:v>
                </c:pt>
                <c:pt idx="22">
                  <c:v>1.0541259880403914E-2</c:v>
                </c:pt>
                <c:pt idx="23">
                  <c:v>7.7594007460538928E-3</c:v>
                </c:pt>
                <c:pt idx="24">
                  <c:v>1.4446905567521387E-2</c:v>
                </c:pt>
                <c:pt idx="25">
                  <c:v>3.1912942872905609E-2</c:v>
                </c:pt>
                <c:pt idx="26">
                  <c:v>2.6639590648592087E-2</c:v>
                </c:pt>
                <c:pt idx="27">
                  <c:v>1.7224893566361612E-2</c:v>
                </c:pt>
                <c:pt idx="28">
                  <c:v>2.7672775593024852E-2</c:v>
                </c:pt>
                <c:pt idx="29">
                  <c:v>1.279249921650728E-2</c:v>
                </c:pt>
                <c:pt idx="30">
                  <c:v>1.1834194872191305E-2</c:v>
                </c:pt>
                <c:pt idx="31">
                  <c:v>1.2824477355665321E-2</c:v>
                </c:pt>
                <c:pt idx="32">
                  <c:v>1.6056453756131531E-2</c:v>
                </c:pt>
                <c:pt idx="33">
                  <c:v>2.9431354169236187E-2</c:v>
                </c:pt>
                <c:pt idx="34">
                  <c:v>3.1067152544815929E-2</c:v>
                </c:pt>
                <c:pt idx="35">
                  <c:v>2.9619851937998511E-2</c:v>
                </c:pt>
                <c:pt idx="36">
                  <c:v>2.982159629791177E-2</c:v>
                </c:pt>
                <c:pt idx="37">
                  <c:v>3.4003205021346967E-2</c:v>
                </c:pt>
                <c:pt idx="38">
                  <c:v>2.9206616855705057E-2</c:v>
                </c:pt>
                <c:pt idx="39">
                  <c:v>3.0895855242832532E-2</c:v>
                </c:pt>
                <c:pt idx="40">
                  <c:v>3.0556564563627625E-2</c:v>
                </c:pt>
                <c:pt idx="41">
                  <c:v>3.0481177558304609E-2</c:v>
                </c:pt>
                <c:pt idx="42">
                  <c:v>3.0096847148488426E-2</c:v>
                </c:pt>
                <c:pt idx="43">
                  <c:v>2.9719194293665502E-2</c:v>
                </c:pt>
                <c:pt idx="44">
                  <c:v>3.0245160600040059E-2</c:v>
                </c:pt>
                <c:pt idx="45">
                  <c:v>3.1349402929205475E-2</c:v>
                </c:pt>
                <c:pt idx="46">
                  <c:v>2.9453772008852637E-2</c:v>
                </c:pt>
                <c:pt idx="47">
                  <c:v>3.0660808696426813E-2</c:v>
                </c:pt>
                <c:pt idx="48">
                  <c:v>3.0750004381302241E-2</c:v>
                </c:pt>
                <c:pt idx="49">
                  <c:v>2.8339200054180724E-2</c:v>
                </c:pt>
                <c:pt idx="50">
                  <c:v>2.8867300933033479E-2</c:v>
                </c:pt>
                <c:pt idx="51">
                  <c:v>2.8476270997638161E-2</c:v>
                </c:pt>
                <c:pt idx="52">
                  <c:v>2.7624941964004526E-2</c:v>
                </c:pt>
                <c:pt idx="53">
                  <c:v>2.7123780123494284E-2</c:v>
                </c:pt>
                <c:pt idx="54">
                  <c:v>2.69328911996023E-2</c:v>
                </c:pt>
                <c:pt idx="55">
                  <c:v>2.7922127988268583E-2</c:v>
                </c:pt>
                <c:pt idx="56">
                  <c:v>2.7919707452051558E-2</c:v>
                </c:pt>
                <c:pt idx="57">
                  <c:v>2.750894795706222E-2</c:v>
                </c:pt>
                <c:pt idx="58">
                  <c:v>2.7390594433783437E-2</c:v>
                </c:pt>
                <c:pt idx="59">
                  <c:v>2.8426247079961671E-2</c:v>
                </c:pt>
                <c:pt idx="60">
                  <c:v>2.8415490003233033E-2</c:v>
                </c:pt>
                <c:pt idx="61">
                  <c:v>2.7839001010994509E-2</c:v>
                </c:pt>
                <c:pt idx="62">
                  <c:v>2.7704386853755997E-2</c:v>
                </c:pt>
                <c:pt idx="63">
                  <c:v>2.7393631097639377E-2</c:v>
                </c:pt>
                <c:pt idx="64">
                  <c:v>2.9343052063530738E-2</c:v>
                </c:pt>
                <c:pt idx="65">
                  <c:v>2.9932296524979217E-2</c:v>
                </c:pt>
                <c:pt idx="66">
                  <c:v>2.6801336686515874E-2</c:v>
                </c:pt>
                <c:pt idx="67">
                  <c:v>2.6899722903355294E-2</c:v>
                </c:pt>
                <c:pt idx="68">
                  <c:v>2.8228604603435577E-2</c:v>
                </c:pt>
                <c:pt idx="69">
                  <c:v>2.7407184504457276E-2</c:v>
                </c:pt>
                <c:pt idx="70">
                  <c:v>2.0761151938685669E-2</c:v>
                </c:pt>
                <c:pt idx="71">
                  <c:v>2.2337091179568155E-2</c:v>
                </c:pt>
                <c:pt idx="72">
                  <c:v>2.4326879867799675E-2</c:v>
                </c:pt>
                <c:pt idx="73">
                  <c:v>2.6209454710105835E-2</c:v>
                </c:pt>
                <c:pt idx="74">
                  <c:v>2.6598804454433803E-2</c:v>
                </c:pt>
                <c:pt idx="75">
                  <c:v>2.5061240138792608E-2</c:v>
                </c:pt>
                <c:pt idx="76">
                  <c:v>2.6363460636965777E-2</c:v>
                </c:pt>
                <c:pt idx="77">
                  <c:v>2.5052861598741642E-2</c:v>
                </c:pt>
                <c:pt idx="78">
                  <c:v>2.6366620631318637E-2</c:v>
                </c:pt>
                <c:pt idx="79">
                  <c:v>2.4665819475094108E-2</c:v>
                </c:pt>
                <c:pt idx="80">
                  <c:v>2.6653341666489305E-2</c:v>
                </c:pt>
                <c:pt idx="81">
                  <c:v>2.655351057297678E-2</c:v>
                </c:pt>
                <c:pt idx="82">
                  <c:v>2.7553510576818485E-2</c:v>
                </c:pt>
                <c:pt idx="83">
                  <c:v>2.76035105719174E-2</c:v>
                </c:pt>
                <c:pt idx="84">
                  <c:v>2.8453510575910446E-2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A98-4439-8B5D-B364C32F31AE}"/>
            </c:ext>
          </c:extLst>
        </c:ser>
        <c:ser>
          <c:idx val="1"/>
          <c:order val="1"/>
          <c:tx>
            <c:strRef>
              <c:f>'Q_fit (2)'!$V$1</c:f>
              <c:strCache>
                <c:ptCount val="1"/>
                <c:pt idx="0">
                  <c:v>Q.Fit</c:v>
                </c:pt>
              </c:strCache>
            </c:strRef>
          </c:tx>
          <c:spPr>
            <a:ln w="3175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'Q_fit (2)'!$U$2:$U$38</c:f>
              <c:numCache>
                <c:formatCode>General</c:formatCode>
                <c:ptCount val="37"/>
                <c:pt idx="0">
                  <c:v>-1</c:v>
                </c:pt>
                <c:pt idx="1">
                  <c:v>-0.8</c:v>
                </c:pt>
                <c:pt idx="2">
                  <c:v>-0.6</c:v>
                </c:pt>
                <c:pt idx="3">
                  <c:v>-0.4</c:v>
                </c:pt>
                <c:pt idx="4">
                  <c:v>-0.2</c:v>
                </c:pt>
                <c:pt idx="5">
                  <c:v>0</c:v>
                </c:pt>
                <c:pt idx="6">
                  <c:v>0.2</c:v>
                </c:pt>
                <c:pt idx="7">
                  <c:v>0.4</c:v>
                </c:pt>
                <c:pt idx="8">
                  <c:v>0.6</c:v>
                </c:pt>
                <c:pt idx="9">
                  <c:v>0.8</c:v>
                </c:pt>
                <c:pt idx="10">
                  <c:v>1</c:v>
                </c:pt>
                <c:pt idx="11">
                  <c:v>1.2</c:v>
                </c:pt>
                <c:pt idx="12">
                  <c:v>1.4</c:v>
                </c:pt>
                <c:pt idx="13">
                  <c:v>1.6</c:v>
                </c:pt>
                <c:pt idx="14">
                  <c:v>1.8</c:v>
                </c:pt>
                <c:pt idx="15">
                  <c:v>2</c:v>
                </c:pt>
                <c:pt idx="16">
                  <c:v>2.2000000000000002</c:v>
                </c:pt>
                <c:pt idx="17">
                  <c:v>2.4</c:v>
                </c:pt>
                <c:pt idx="18">
                  <c:v>2.6</c:v>
                </c:pt>
                <c:pt idx="19">
                  <c:v>2.8</c:v>
                </c:pt>
                <c:pt idx="20">
                  <c:v>3</c:v>
                </c:pt>
                <c:pt idx="21">
                  <c:v>3.2</c:v>
                </c:pt>
                <c:pt idx="22">
                  <c:v>3.4</c:v>
                </c:pt>
                <c:pt idx="23">
                  <c:v>3.6</c:v>
                </c:pt>
                <c:pt idx="24">
                  <c:v>3.8</c:v>
                </c:pt>
                <c:pt idx="25">
                  <c:v>4</c:v>
                </c:pt>
                <c:pt idx="26">
                  <c:v>4.2</c:v>
                </c:pt>
                <c:pt idx="27">
                  <c:v>4.4000000000000004</c:v>
                </c:pt>
                <c:pt idx="28">
                  <c:v>4.5999999999999996</c:v>
                </c:pt>
                <c:pt idx="29">
                  <c:v>4.8</c:v>
                </c:pt>
              </c:numCache>
            </c:numRef>
          </c:xVal>
          <c:yVal>
            <c:numRef>
              <c:f>'Q_fit (2)'!$V$2:$V$38</c:f>
              <c:numCache>
                <c:formatCode>General</c:formatCode>
                <c:ptCount val="37"/>
                <c:pt idx="0">
                  <c:v>-3.3246291074643455E-2</c:v>
                </c:pt>
                <c:pt idx="1">
                  <c:v>-2.751144047171283E-2</c:v>
                </c:pt>
                <c:pt idx="2">
                  <c:v>-2.2052341720631998E-2</c:v>
                </c:pt>
                <c:pt idx="3">
                  <c:v>-1.6868994821400956E-2</c:v>
                </c:pt>
                <c:pt idx="4">
                  <c:v>-1.1961399774019705E-2</c:v>
                </c:pt>
                <c:pt idx="5">
                  <c:v>-7.3295565784882452E-3</c:v>
                </c:pt>
                <c:pt idx="6">
                  <c:v>-2.9734652348065776E-3</c:v>
                </c:pt>
                <c:pt idx="7">
                  <c:v>1.1068742570252985E-3</c:v>
                </c:pt>
                <c:pt idx="8">
                  <c:v>4.9114618970073839E-3</c:v>
                </c:pt>
                <c:pt idx="9">
                  <c:v>8.440297685139677E-3</c:v>
                </c:pt>
                <c:pt idx="10">
                  <c:v>1.169338162142218E-2</c:v>
                </c:pt>
                <c:pt idx="11">
                  <c:v>1.467071370585489E-2</c:v>
                </c:pt>
                <c:pt idx="12">
                  <c:v>1.7372293938437811E-2</c:v>
                </c:pt>
                <c:pt idx="13">
                  <c:v>1.9798122319170934E-2</c:v>
                </c:pt>
                <c:pt idx="14">
                  <c:v>2.1948198848054275E-2</c:v>
                </c:pt>
                <c:pt idx="15">
                  <c:v>2.3822523525087815E-2</c:v>
                </c:pt>
                <c:pt idx="16">
                  <c:v>2.5421096350271569E-2</c:v>
                </c:pt>
                <c:pt idx="17">
                  <c:v>2.674391732360553E-2</c:v>
                </c:pt>
                <c:pt idx="18">
                  <c:v>2.7790986445089694E-2</c:v>
                </c:pt>
                <c:pt idx="19">
                  <c:v>2.8562303714724083E-2</c:v>
                </c:pt>
                <c:pt idx="20">
                  <c:v>2.9057869132508664E-2</c:v>
                </c:pt>
                <c:pt idx="21">
                  <c:v>2.9277682698443448E-2</c:v>
                </c:pt>
                <c:pt idx="22">
                  <c:v>2.9221744412528464E-2</c:v>
                </c:pt>
                <c:pt idx="23">
                  <c:v>2.8890054274763675E-2</c:v>
                </c:pt>
                <c:pt idx="24">
                  <c:v>2.8282612285149097E-2</c:v>
                </c:pt>
                <c:pt idx="25">
                  <c:v>2.7399418443684723E-2</c:v>
                </c:pt>
                <c:pt idx="26">
                  <c:v>2.6240472750370558E-2</c:v>
                </c:pt>
                <c:pt idx="27">
                  <c:v>2.4805775205206604E-2</c:v>
                </c:pt>
                <c:pt idx="28">
                  <c:v>2.309532580819286E-2</c:v>
                </c:pt>
                <c:pt idx="29">
                  <c:v>2.1109124559329326E-2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A98-4439-8B5D-B364C32F31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0547720"/>
        <c:axId val="1"/>
      </c:scatterChart>
      <c:valAx>
        <c:axId val="730547720"/>
        <c:scaling>
          <c:orientation val="minMax"/>
          <c:max val="5"/>
          <c:min val="-1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9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Cycle/10^n</a:t>
                </a:r>
              </a:p>
            </c:rich>
          </c:tx>
          <c:layout>
            <c:manualLayout>
              <c:xMode val="edge"/>
              <c:yMode val="edge"/>
              <c:x val="0.68498245411631231"/>
              <c:y val="0.9364705882352941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4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9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</a:t>
                </a:r>
              </a:p>
            </c:rich>
          </c:tx>
          <c:layout>
            <c:manualLayout>
              <c:xMode val="edge"/>
              <c:yMode val="edge"/>
              <c:x val="6.105006105006105E-3"/>
              <c:y val="0.4682352941176470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0547720"/>
        <c:crosses val="autoZero"/>
        <c:crossBetween val="midCat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31257669714362624"/>
          <c:y val="0.93647058823529417"/>
          <c:w val="0.45054996330586877"/>
          <c:h val="0.9882352941176471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8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7616131574884409"/>
          <c:y val="3.405572755417956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05893468439699"/>
          <c:y val="0.14860681114551083"/>
          <c:w val="0.80495416879880455"/>
          <c:h val="0.65634674922600622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(old)'!$H$20:$H$20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(old)'!$H$21:$H$988</c:f>
              <c:numCache>
                <c:formatCode>General</c:formatCode>
                <c:ptCount val="96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241-405A-A62F-7892B0E32A08}"/>
            </c:ext>
          </c:extLst>
        </c:ser>
        <c:ser>
          <c:idx val="1"/>
          <c:order val="1"/>
          <c:tx>
            <c:strRef>
              <c:f>'A (old)'!$I$20:$I$20</c:f>
              <c:strCache>
                <c:ptCount val="1"/>
                <c:pt idx="0">
                  <c:v>BBSAG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(old)'!$D$21:$D$988</c:f>
                <c:numCache>
                  <c:formatCode>General</c:formatCode>
                  <c:ptCount val="9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(old)'!$D$21:$D$988</c:f>
                <c:numCache>
                  <c:formatCode>General</c:formatCode>
                  <c:ptCount val="9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(old)'!$I$21:$I$988</c:f>
              <c:numCache>
                <c:formatCode>General</c:formatCode>
                <c:ptCount val="968"/>
                <c:pt idx="1">
                  <c:v>-9.0148499948554672E-3</c:v>
                </c:pt>
                <c:pt idx="4">
                  <c:v>-6.4264999673468992E-4</c:v>
                </c:pt>
                <c:pt idx="5">
                  <c:v>2.6052950008306652E-2</c:v>
                </c:pt>
                <c:pt idx="6">
                  <c:v>1.3741500006290153E-3</c:v>
                </c:pt>
                <c:pt idx="7">
                  <c:v>5.6359500013059005E-3</c:v>
                </c:pt>
                <c:pt idx="8">
                  <c:v>6.744050006091129E-3</c:v>
                </c:pt>
                <c:pt idx="9">
                  <c:v>9.2669999867212027E-4</c:v>
                </c:pt>
                <c:pt idx="10">
                  <c:v>-3.6562500026775524E-3</c:v>
                </c:pt>
                <c:pt idx="11">
                  <c:v>4.7769999946467578E-4</c:v>
                </c:pt>
                <c:pt idx="12">
                  <c:v>-6.3875399995595217E-2</c:v>
                </c:pt>
                <c:pt idx="13">
                  <c:v>3.4918000019388273E-3</c:v>
                </c:pt>
                <c:pt idx="14">
                  <c:v>-1.5657349991670344E-2</c:v>
                </c:pt>
                <c:pt idx="15">
                  <c:v>2.0489000016823411E-3</c:v>
                </c:pt>
                <c:pt idx="16">
                  <c:v>2.2788500064052641E-3</c:v>
                </c:pt>
                <c:pt idx="17">
                  <c:v>-1.5262499946402386E-3</c:v>
                </c:pt>
                <c:pt idx="18">
                  <c:v>2.2624000048381276E-3</c:v>
                </c:pt>
                <c:pt idx="19">
                  <c:v>1.725954999710666E-2</c:v>
                </c:pt>
                <c:pt idx="20">
                  <c:v>7.9463500078418292E-3</c:v>
                </c:pt>
                <c:pt idx="21">
                  <c:v>-3.7931499973637983E-3</c:v>
                </c:pt>
                <c:pt idx="22">
                  <c:v>6.0577500044018961E-3</c:v>
                </c:pt>
                <c:pt idx="27">
                  <c:v>1.0896000021602958E-3</c:v>
                </c:pt>
                <c:pt idx="28">
                  <c:v>2.8569500063895248E-3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241-405A-A62F-7892B0E32A08}"/>
            </c:ext>
          </c:extLst>
        </c:ser>
        <c:ser>
          <c:idx val="3"/>
          <c:order val="2"/>
          <c:tx>
            <c:strRef>
              <c:f>'A (old)'!$J$20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  <c:pt idx="23">
                    <c:v>4.0000000000000002E-4</c:v>
                  </c:pt>
                </c:numCache>
              </c:numRef>
            </c:plus>
            <c:min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  <c:pt idx="2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(old)'!$J$21:$J$988</c:f>
              <c:numCache>
                <c:formatCode>General</c:formatCode>
                <c:ptCount val="968"/>
                <c:pt idx="2">
                  <c:v>-7.6139999146107584E-4</c:v>
                </c:pt>
                <c:pt idx="3">
                  <c:v>-6.7174999276176095E-4</c:v>
                </c:pt>
                <c:pt idx="23">
                  <c:v>-1.0305399999197107E-2</c:v>
                </c:pt>
                <c:pt idx="24">
                  <c:v>-1.1267499998211861E-2</c:v>
                </c:pt>
                <c:pt idx="25">
                  <c:v>-1.0277850000420585E-2</c:v>
                </c:pt>
                <c:pt idx="26">
                  <c:v>-7.0502999951713718E-3</c:v>
                </c:pt>
                <c:pt idx="37">
                  <c:v>6.8064000006415881E-3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241-405A-A62F-7892B0E32A08}"/>
            </c:ext>
          </c:extLst>
        </c:ser>
        <c:ser>
          <c:idx val="4"/>
          <c:order val="3"/>
          <c:tx>
            <c:strRef>
              <c:f>'A (old)'!$K$20</c:f>
              <c:strCache>
                <c:ptCount val="1"/>
                <c:pt idx="0">
                  <c:v>Krajci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(old)'!$K$21:$K$988</c:f>
              <c:numCache>
                <c:formatCode>General</c:formatCode>
                <c:ptCount val="968"/>
                <c:pt idx="32">
                  <c:v>4.5794000034220517E-3</c:v>
                </c:pt>
                <c:pt idx="34">
                  <c:v>6.2690499980817549E-3</c:v>
                </c:pt>
                <c:pt idx="35">
                  <c:v>6.6070000029867515E-3</c:v>
                </c:pt>
                <c:pt idx="36">
                  <c:v>6.244750002224464E-3</c:v>
                </c:pt>
                <c:pt idx="38">
                  <c:v>8.0087000023922883E-3</c:v>
                </c:pt>
                <c:pt idx="40">
                  <c:v>8.4099500018055551E-3</c:v>
                </c:pt>
                <c:pt idx="41">
                  <c:v>8.49960000050487E-3</c:v>
                </c:pt>
                <c:pt idx="42">
                  <c:v>6.089250004151836E-3</c:v>
                </c:pt>
                <c:pt idx="43">
                  <c:v>7.6021999993827194E-3</c:v>
                </c:pt>
                <c:pt idx="44">
                  <c:v>7.8982000050018542E-3</c:v>
                </c:pt>
                <c:pt idx="47">
                  <c:v>8.980900005553849E-3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241-405A-A62F-7892B0E32A08}"/>
            </c:ext>
          </c:extLst>
        </c:ser>
        <c:ser>
          <c:idx val="2"/>
          <c:order val="4"/>
          <c:tx>
            <c:strRef>
              <c:f>'A (old)'!$L$20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(old)'!$L$21:$L$988</c:f>
              <c:numCache>
                <c:formatCode>General</c:formatCode>
                <c:ptCount val="968"/>
                <c:pt idx="39">
                  <c:v>7.0939500001259148E-3</c:v>
                </c:pt>
                <c:pt idx="45">
                  <c:v>8.0523500073468313E-3</c:v>
                </c:pt>
                <c:pt idx="46">
                  <c:v>8.6516500014113262E-3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241-405A-A62F-7892B0E32A08}"/>
            </c:ext>
          </c:extLst>
        </c:ser>
        <c:ser>
          <c:idx val="5"/>
          <c:order val="5"/>
          <c:tx>
            <c:strRef>
              <c:f>'A (old)'!$M$20</c:f>
              <c:strCache>
                <c:ptCount val="1"/>
                <c:pt idx="0">
                  <c:v>OEJV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(old)'!$M$21:$M$988</c:f>
              <c:numCache>
                <c:formatCode>General</c:formatCode>
                <c:ptCount val="968"/>
                <c:pt idx="48">
                  <c:v>7.2739000024739653E-3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241-405A-A62F-7892B0E32A08}"/>
            </c:ext>
          </c:extLst>
        </c:ser>
        <c:ser>
          <c:idx val="6"/>
          <c:order val="6"/>
          <c:tx>
            <c:strRef>
              <c:f>'A (old)'!$N$20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(old)'!$N$21:$N$988</c:f>
              <c:numCache>
                <c:formatCode>General</c:formatCode>
                <c:ptCount val="968"/>
                <c:pt idx="29">
                  <c:v>3.0853499993099831E-3</c:v>
                </c:pt>
                <c:pt idx="30">
                  <c:v>7.3596500078565441E-3</c:v>
                </c:pt>
                <c:pt idx="31">
                  <c:v>4.5794000034220517E-3</c:v>
                </c:pt>
                <c:pt idx="33">
                  <c:v>6.2690499980817549E-3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241-405A-A62F-7892B0E32A08}"/>
            </c:ext>
          </c:extLst>
        </c:ser>
        <c:ser>
          <c:idx val="7"/>
          <c:order val="7"/>
          <c:tx>
            <c:strRef>
              <c:f>'A (old)'!$O$20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(old)'!$O$21:$O$988</c:f>
              <c:numCache>
                <c:formatCode>General</c:formatCode>
                <c:ptCount val="968"/>
                <c:pt idx="27">
                  <c:v>2.196880706071172E-3</c:v>
                </c:pt>
                <c:pt idx="28">
                  <c:v>2.8768811194784631E-3</c:v>
                </c:pt>
                <c:pt idx="29">
                  <c:v>4.5149082986025713E-3</c:v>
                </c:pt>
                <c:pt idx="30">
                  <c:v>4.5838442250372806E-3</c:v>
                </c:pt>
                <c:pt idx="31">
                  <c:v>5.8427238087704822E-3</c:v>
                </c:pt>
                <c:pt idx="32">
                  <c:v>5.8427238087704822E-3</c:v>
                </c:pt>
                <c:pt idx="33">
                  <c:v>5.8429520734275507E-3</c:v>
                </c:pt>
                <c:pt idx="34">
                  <c:v>5.8429520734275507E-3</c:v>
                </c:pt>
                <c:pt idx="35">
                  <c:v>6.4508208552011732E-3</c:v>
                </c:pt>
                <c:pt idx="36">
                  <c:v>6.4588101181985713E-3</c:v>
                </c:pt>
                <c:pt idx="37">
                  <c:v>6.4772995554211281E-3</c:v>
                </c:pt>
                <c:pt idx="38">
                  <c:v>6.5279743092903526E-3</c:v>
                </c:pt>
                <c:pt idx="39">
                  <c:v>7.026732584985193E-3</c:v>
                </c:pt>
                <c:pt idx="40">
                  <c:v>7.0815161026816509E-3</c:v>
                </c:pt>
                <c:pt idx="41">
                  <c:v>7.0817443673387194E-3</c:v>
                </c:pt>
                <c:pt idx="42">
                  <c:v>7.0819726319957879E-3</c:v>
                </c:pt>
                <c:pt idx="43">
                  <c:v>7.575709085235121E-3</c:v>
                </c:pt>
                <c:pt idx="44">
                  <c:v>8.3609395055510259E-3</c:v>
                </c:pt>
                <c:pt idx="45">
                  <c:v>8.7104126955230149E-3</c:v>
                </c:pt>
                <c:pt idx="46">
                  <c:v>8.8934809504920137E-3</c:v>
                </c:pt>
                <c:pt idx="47">
                  <c:v>9.4287615713178272E-3</c:v>
                </c:pt>
                <c:pt idx="48">
                  <c:v>7.6072096079105832E-3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241-405A-A62F-7892B0E32A08}"/>
            </c:ext>
          </c:extLst>
        </c:ser>
        <c:ser>
          <c:idx val="8"/>
          <c:order val="8"/>
          <c:tx>
            <c:strRef>
              <c:f>'A (old)'!$P$20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(old)'!$P$21:$P$988</c:f>
              <c:numCache>
                <c:formatCode>0.00E+00</c:formatCode>
                <c:ptCount val="968"/>
                <c:pt idx="23">
                  <c:v>-9.4910676453879919E-3</c:v>
                </c:pt>
                <c:pt idx="24">
                  <c:v>-9.4866076091972701E-3</c:v>
                </c:pt>
                <c:pt idx="25">
                  <c:v>-9.4858643260761766E-3</c:v>
                </c:pt>
                <c:pt idx="26">
                  <c:v>-9.480661794180556E-3</c:v>
                </c:pt>
                <c:pt idx="27">
                  <c:v>4.9136807112450109E-4</c:v>
                </c:pt>
                <c:pt idx="28">
                  <c:v>1.8543062045020403E-3</c:v>
                </c:pt>
                <c:pt idx="29">
                  <c:v>4.5519176187221594E-3</c:v>
                </c:pt>
                <c:pt idx="30">
                  <c:v>4.6473002857722184E-3</c:v>
                </c:pt>
                <c:pt idx="31">
                  <c:v>6.1313750378421822E-3</c:v>
                </c:pt>
                <c:pt idx="32">
                  <c:v>6.1313750378421822E-3</c:v>
                </c:pt>
                <c:pt idx="33">
                  <c:v>6.1315998154285734E-3</c:v>
                </c:pt>
                <c:pt idx="34">
                  <c:v>6.1315998154285734E-3</c:v>
                </c:pt>
                <c:pt idx="35">
                  <c:v>6.6731813726883804E-3</c:v>
                </c:pt>
                <c:pt idx="36">
                  <c:v>6.6795406861841905E-3</c:v>
                </c:pt>
                <c:pt idx="37">
                  <c:v>6.6941824590230903E-3</c:v>
                </c:pt>
                <c:pt idx="38">
                  <c:v>6.733771289519519E-3</c:v>
                </c:pt>
                <c:pt idx="39">
                  <c:v>7.0811604173165454E-3</c:v>
                </c:pt>
                <c:pt idx="40">
                  <c:v>7.114641287456841E-3</c:v>
                </c:pt>
                <c:pt idx="41">
                  <c:v>7.1147788546813695E-3</c:v>
                </c:pt>
                <c:pt idx="42">
                  <c:v>7.1149164058361691E-3</c:v>
                </c:pt>
                <c:pt idx="43">
                  <c:v>7.3748305310287338E-3</c:v>
                </c:pt>
                <c:pt idx="44">
                  <c:v>7.6333272783562917E-3</c:v>
                </c:pt>
                <c:pt idx="45">
                  <c:v>7.6872232522405826E-3</c:v>
                </c:pt>
                <c:pt idx="46">
                  <c:v>7.7004224011079092E-3</c:v>
                </c:pt>
                <c:pt idx="47">
                  <c:v>7.6797209513689291E-3</c:v>
                </c:pt>
                <c:pt idx="48">
                  <c:v>7.3888617511896487E-3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6241-405A-A62F-7892B0E32A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237048"/>
        <c:axId val="1"/>
      </c:scatterChart>
      <c:valAx>
        <c:axId val="752237048"/>
        <c:scaling>
          <c:orientation val="minMax"/>
          <c:max val="70000"/>
          <c:min val="4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41208974265208"/>
              <c:y val="0.8668730650154798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1.4999999999999999E-2"/>
          <c:min val="-1.4999999999999999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08359133126935E-2"/>
              <c:y val="0.3839009287925696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2370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9.5975232198142413E-2"/>
          <c:y val="0.91950464396284826"/>
          <c:w val="0.99380869960914331"/>
          <c:h val="0.9814241486068111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7480314960629924"/>
          <c:y val="3.39506172839506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858267716535433"/>
          <c:y val="0.14814859468012961"/>
          <c:w val="0.81259842519685044"/>
          <c:h val="0.6574093888930751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(old)'!$H$20:$H$20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(old)'!$H$21:$H$988</c:f>
              <c:numCache>
                <c:formatCode>General</c:formatCode>
                <c:ptCount val="96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69F-404A-8AF6-7FD893824892}"/>
            </c:ext>
          </c:extLst>
        </c:ser>
        <c:ser>
          <c:idx val="1"/>
          <c:order val="1"/>
          <c:tx>
            <c:strRef>
              <c:f>'A (old)'!$I$20:$I$20</c:f>
              <c:strCache>
                <c:ptCount val="1"/>
                <c:pt idx="0">
                  <c:v>BBSAG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(old)'!$D$21:$D$988</c:f>
                <c:numCache>
                  <c:formatCode>General</c:formatCode>
                  <c:ptCount val="9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(old)'!$D$21:$D$988</c:f>
                <c:numCache>
                  <c:formatCode>General</c:formatCode>
                  <c:ptCount val="9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(old)'!$I$21:$I$988</c:f>
              <c:numCache>
                <c:formatCode>General</c:formatCode>
                <c:ptCount val="968"/>
                <c:pt idx="1">
                  <c:v>-9.0148499948554672E-3</c:v>
                </c:pt>
                <c:pt idx="4">
                  <c:v>-6.4264999673468992E-4</c:v>
                </c:pt>
                <c:pt idx="5">
                  <c:v>2.6052950008306652E-2</c:v>
                </c:pt>
                <c:pt idx="6">
                  <c:v>1.3741500006290153E-3</c:v>
                </c:pt>
                <c:pt idx="7">
                  <c:v>5.6359500013059005E-3</c:v>
                </c:pt>
                <c:pt idx="8">
                  <c:v>6.744050006091129E-3</c:v>
                </c:pt>
                <c:pt idx="9">
                  <c:v>9.2669999867212027E-4</c:v>
                </c:pt>
                <c:pt idx="10">
                  <c:v>-3.6562500026775524E-3</c:v>
                </c:pt>
                <c:pt idx="11">
                  <c:v>4.7769999946467578E-4</c:v>
                </c:pt>
                <c:pt idx="12">
                  <c:v>-6.3875399995595217E-2</c:v>
                </c:pt>
                <c:pt idx="13">
                  <c:v>3.4918000019388273E-3</c:v>
                </c:pt>
                <c:pt idx="14">
                  <c:v>-1.5657349991670344E-2</c:v>
                </c:pt>
                <c:pt idx="15">
                  <c:v>2.0489000016823411E-3</c:v>
                </c:pt>
                <c:pt idx="16">
                  <c:v>2.2788500064052641E-3</c:v>
                </c:pt>
                <c:pt idx="17">
                  <c:v>-1.5262499946402386E-3</c:v>
                </c:pt>
                <c:pt idx="18">
                  <c:v>2.2624000048381276E-3</c:v>
                </c:pt>
                <c:pt idx="19">
                  <c:v>1.725954999710666E-2</c:v>
                </c:pt>
                <c:pt idx="20">
                  <c:v>7.9463500078418292E-3</c:v>
                </c:pt>
                <c:pt idx="21">
                  <c:v>-3.7931499973637983E-3</c:v>
                </c:pt>
                <c:pt idx="22">
                  <c:v>6.0577500044018961E-3</c:v>
                </c:pt>
                <c:pt idx="27">
                  <c:v>1.0896000021602958E-3</c:v>
                </c:pt>
                <c:pt idx="28">
                  <c:v>2.8569500063895248E-3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69F-404A-8AF6-7FD893824892}"/>
            </c:ext>
          </c:extLst>
        </c:ser>
        <c:ser>
          <c:idx val="3"/>
          <c:order val="2"/>
          <c:tx>
            <c:strRef>
              <c:f>'A (old)'!$J$20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  <c:pt idx="23">
                    <c:v>4.0000000000000002E-4</c:v>
                  </c:pt>
                </c:numCache>
              </c:numRef>
            </c:plus>
            <c:min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  <c:pt idx="2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(old)'!$J$21:$J$988</c:f>
              <c:numCache>
                <c:formatCode>General</c:formatCode>
                <c:ptCount val="968"/>
                <c:pt idx="2">
                  <c:v>-7.6139999146107584E-4</c:v>
                </c:pt>
                <c:pt idx="3">
                  <c:v>-6.7174999276176095E-4</c:v>
                </c:pt>
                <c:pt idx="23">
                  <c:v>-1.0305399999197107E-2</c:v>
                </c:pt>
                <c:pt idx="24">
                  <c:v>-1.1267499998211861E-2</c:v>
                </c:pt>
                <c:pt idx="25">
                  <c:v>-1.0277850000420585E-2</c:v>
                </c:pt>
                <c:pt idx="26">
                  <c:v>-7.0502999951713718E-3</c:v>
                </c:pt>
                <c:pt idx="37">
                  <c:v>6.8064000006415881E-3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69F-404A-8AF6-7FD893824892}"/>
            </c:ext>
          </c:extLst>
        </c:ser>
        <c:ser>
          <c:idx val="4"/>
          <c:order val="3"/>
          <c:tx>
            <c:strRef>
              <c:f>'A (old)'!$K$20</c:f>
              <c:strCache>
                <c:ptCount val="1"/>
                <c:pt idx="0">
                  <c:v>Krajci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(old)'!$K$21:$K$988</c:f>
              <c:numCache>
                <c:formatCode>General</c:formatCode>
                <c:ptCount val="968"/>
                <c:pt idx="32">
                  <c:v>4.5794000034220517E-3</c:v>
                </c:pt>
                <c:pt idx="34">
                  <c:v>6.2690499980817549E-3</c:v>
                </c:pt>
                <c:pt idx="35">
                  <c:v>6.6070000029867515E-3</c:v>
                </c:pt>
                <c:pt idx="36">
                  <c:v>6.244750002224464E-3</c:v>
                </c:pt>
                <c:pt idx="38">
                  <c:v>8.0087000023922883E-3</c:v>
                </c:pt>
                <c:pt idx="40">
                  <c:v>8.4099500018055551E-3</c:v>
                </c:pt>
                <c:pt idx="41">
                  <c:v>8.49960000050487E-3</c:v>
                </c:pt>
                <c:pt idx="42">
                  <c:v>6.089250004151836E-3</c:v>
                </c:pt>
                <c:pt idx="43">
                  <c:v>7.6021999993827194E-3</c:v>
                </c:pt>
                <c:pt idx="44">
                  <c:v>7.8982000050018542E-3</c:v>
                </c:pt>
                <c:pt idx="47">
                  <c:v>8.980900005553849E-3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69F-404A-8AF6-7FD893824892}"/>
            </c:ext>
          </c:extLst>
        </c:ser>
        <c:ser>
          <c:idx val="2"/>
          <c:order val="4"/>
          <c:tx>
            <c:strRef>
              <c:f>'A (old)'!$L$20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(old)'!$L$21:$L$988</c:f>
              <c:numCache>
                <c:formatCode>General</c:formatCode>
                <c:ptCount val="968"/>
                <c:pt idx="39">
                  <c:v>7.0939500001259148E-3</c:v>
                </c:pt>
                <c:pt idx="45">
                  <c:v>8.0523500073468313E-3</c:v>
                </c:pt>
                <c:pt idx="46">
                  <c:v>8.6516500014113262E-3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69F-404A-8AF6-7FD893824892}"/>
            </c:ext>
          </c:extLst>
        </c:ser>
        <c:ser>
          <c:idx val="5"/>
          <c:order val="5"/>
          <c:tx>
            <c:strRef>
              <c:f>'A (old)'!$M$20</c:f>
              <c:strCache>
                <c:ptCount val="1"/>
                <c:pt idx="0">
                  <c:v>OEJV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(old)'!$M$21:$M$988</c:f>
              <c:numCache>
                <c:formatCode>General</c:formatCode>
                <c:ptCount val="968"/>
                <c:pt idx="48">
                  <c:v>7.2739000024739653E-3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69F-404A-8AF6-7FD893824892}"/>
            </c:ext>
          </c:extLst>
        </c:ser>
        <c:ser>
          <c:idx val="6"/>
          <c:order val="6"/>
          <c:tx>
            <c:strRef>
              <c:f>'A (old)'!$N$20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(old)'!$N$21:$N$988</c:f>
              <c:numCache>
                <c:formatCode>General</c:formatCode>
                <c:ptCount val="968"/>
                <c:pt idx="29">
                  <c:v>3.0853499993099831E-3</c:v>
                </c:pt>
                <c:pt idx="30">
                  <c:v>7.3596500078565441E-3</c:v>
                </c:pt>
                <c:pt idx="31">
                  <c:v>4.5794000034220517E-3</c:v>
                </c:pt>
                <c:pt idx="33">
                  <c:v>6.2690499980817549E-3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69F-404A-8AF6-7FD893824892}"/>
            </c:ext>
          </c:extLst>
        </c:ser>
        <c:ser>
          <c:idx val="7"/>
          <c:order val="7"/>
          <c:tx>
            <c:strRef>
              <c:f>'A (old)'!$O$20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(old)'!$O$21:$O$988</c:f>
              <c:numCache>
                <c:formatCode>General</c:formatCode>
                <c:ptCount val="968"/>
                <c:pt idx="27">
                  <c:v>2.196880706071172E-3</c:v>
                </c:pt>
                <c:pt idx="28">
                  <c:v>2.8768811194784631E-3</c:v>
                </c:pt>
                <c:pt idx="29">
                  <c:v>4.5149082986025713E-3</c:v>
                </c:pt>
                <c:pt idx="30">
                  <c:v>4.5838442250372806E-3</c:v>
                </c:pt>
                <c:pt idx="31">
                  <c:v>5.8427238087704822E-3</c:v>
                </c:pt>
                <c:pt idx="32">
                  <c:v>5.8427238087704822E-3</c:v>
                </c:pt>
                <c:pt idx="33">
                  <c:v>5.8429520734275507E-3</c:v>
                </c:pt>
                <c:pt idx="34">
                  <c:v>5.8429520734275507E-3</c:v>
                </c:pt>
                <c:pt idx="35">
                  <c:v>6.4508208552011732E-3</c:v>
                </c:pt>
                <c:pt idx="36">
                  <c:v>6.4588101181985713E-3</c:v>
                </c:pt>
                <c:pt idx="37">
                  <c:v>6.4772995554211281E-3</c:v>
                </c:pt>
                <c:pt idx="38">
                  <c:v>6.5279743092903526E-3</c:v>
                </c:pt>
                <c:pt idx="39">
                  <c:v>7.026732584985193E-3</c:v>
                </c:pt>
                <c:pt idx="40">
                  <c:v>7.0815161026816509E-3</c:v>
                </c:pt>
                <c:pt idx="41">
                  <c:v>7.0817443673387194E-3</c:v>
                </c:pt>
                <c:pt idx="42">
                  <c:v>7.0819726319957879E-3</c:v>
                </c:pt>
                <c:pt idx="43">
                  <c:v>7.575709085235121E-3</c:v>
                </c:pt>
                <c:pt idx="44">
                  <c:v>8.3609395055510259E-3</c:v>
                </c:pt>
                <c:pt idx="45">
                  <c:v>8.7104126955230149E-3</c:v>
                </c:pt>
                <c:pt idx="46">
                  <c:v>8.8934809504920137E-3</c:v>
                </c:pt>
                <c:pt idx="47">
                  <c:v>9.4287615713178272E-3</c:v>
                </c:pt>
                <c:pt idx="48">
                  <c:v>7.6072096079105832E-3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69F-404A-8AF6-7FD893824892}"/>
            </c:ext>
          </c:extLst>
        </c:ser>
        <c:ser>
          <c:idx val="8"/>
          <c:order val="8"/>
          <c:tx>
            <c:strRef>
              <c:f>'A (old)'!$P$20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(old)'!$P$21:$P$988</c:f>
              <c:numCache>
                <c:formatCode>0.00E+00</c:formatCode>
                <c:ptCount val="968"/>
                <c:pt idx="23">
                  <c:v>-9.4910676453879919E-3</c:v>
                </c:pt>
                <c:pt idx="24">
                  <c:v>-9.4866076091972701E-3</c:v>
                </c:pt>
                <c:pt idx="25">
                  <c:v>-9.4858643260761766E-3</c:v>
                </c:pt>
                <c:pt idx="26">
                  <c:v>-9.480661794180556E-3</c:v>
                </c:pt>
                <c:pt idx="27">
                  <c:v>4.9136807112450109E-4</c:v>
                </c:pt>
                <c:pt idx="28">
                  <c:v>1.8543062045020403E-3</c:v>
                </c:pt>
                <c:pt idx="29">
                  <c:v>4.5519176187221594E-3</c:v>
                </c:pt>
                <c:pt idx="30">
                  <c:v>4.6473002857722184E-3</c:v>
                </c:pt>
                <c:pt idx="31">
                  <c:v>6.1313750378421822E-3</c:v>
                </c:pt>
                <c:pt idx="32">
                  <c:v>6.1313750378421822E-3</c:v>
                </c:pt>
                <c:pt idx="33">
                  <c:v>6.1315998154285734E-3</c:v>
                </c:pt>
                <c:pt idx="34">
                  <c:v>6.1315998154285734E-3</c:v>
                </c:pt>
                <c:pt idx="35">
                  <c:v>6.6731813726883804E-3</c:v>
                </c:pt>
                <c:pt idx="36">
                  <c:v>6.6795406861841905E-3</c:v>
                </c:pt>
                <c:pt idx="37">
                  <c:v>6.6941824590230903E-3</c:v>
                </c:pt>
                <c:pt idx="38">
                  <c:v>6.733771289519519E-3</c:v>
                </c:pt>
                <c:pt idx="39">
                  <c:v>7.0811604173165454E-3</c:v>
                </c:pt>
                <c:pt idx="40">
                  <c:v>7.114641287456841E-3</c:v>
                </c:pt>
                <c:pt idx="41">
                  <c:v>7.1147788546813695E-3</c:v>
                </c:pt>
                <c:pt idx="42">
                  <c:v>7.1149164058361691E-3</c:v>
                </c:pt>
                <c:pt idx="43">
                  <c:v>7.3748305310287338E-3</c:v>
                </c:pt>
                <c:pt idx="44">
                  <c:v>7.6333272783562917E-3</c:v>
                </c:pt>
                <c:pt idx="45">
                  <c:v>7.6872232522405826E-3</c:v>
                </c:pt>
                <c:pt idx="46">
                  <c:v>7.7004224011079092E-3</c:v>
                </c:pt>
                <c:pt idx="47">
                  <c:v>7.6797209513689291E-3</c:v>
                </c:pt>
                <c:pt idx="48">
                  <c:v>7.3888617511896487E-3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69F-404A-8AF6-7FD893824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244248"/>
        <c:axId val="1"/>
      </c:scatterChart>
      <c:valAx>
        <c:axId val="7522442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40944881889762"/>
              <c:y val="0.8672865428858429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393700787401574E-2"/>
              <c:y val="0.382717345516995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2442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8.0314960629921259E-2"/>
          <c:y val="0.91975600272188196"/>
          <c:w val="0.99370078740157486"/>
          <c:h val="0.9814847218171802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BM UMa - O-C Diagr.</a:t>
            </a:r>
          </a:p>
        </c:rich>
      </c:tx>
      <c:layout>
        <c:manualLayout>
          <c:xMode val="edge"/>
          <c:yMode val="edge"/>
          <c:x val="0.37712519319938176"/>
          <c:y val="3.39506172839506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528593508500773"/>
          <c:y val="0.14814859468012961"/>
          <c:w val="0.80680061823802163"/>
          <c:h val="0.6574093888930751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(old)'!$H$20:$H$20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(old)'!$H$21:$H$988</c:f>
              <c:numCache>
                <c:formatCode>General</c:formatCode>
                <c:ptCount val="96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D8C-4C76-8C6C-60A4967382CC}"/>
            </c:ext>
          </c:extLst>
        </c:ser>
        <c:ser>
          <c:idx val="1"/>
          <c:order val="1"/>
          <c:tx>
            <c:strRef>
              <c:f>'A (old)'!$I$20:$I$20</c:f>
              <c:strCache>
                <c:ptCount val="1"/>
                <c:pt idx="0">
                  <c:v>BBSAG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(old)'!$D$21:$D$988</c:f>
                <c:numCache>
                  <c:formatCode>General</c:formatCode>
                  <c:ptCount val="9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(old)'!$D$21:$D$988</c:f>
                <c:numCache>
                  <c:formatCode>General</c:formatCode>
                  <c:ptCount val="9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(old)'!$I$21:$I$988</c:f>
              <c:numCache>
                <c:formatCode>General</c:formatCode>
                <c:ptCount val="968"/>
                <c:pt idx="1">
                  <c:v>-9.0148499948554672E-3</c:v>
                </c:pt>
                <c:pt idx="4">
                  <c:v>-6.4264999673468992E-4</c:v>
                </c:pt>
                <c:pt idx="5">
                  <c:v>2.6052950008306652E-2</c:v>
                </c:pt>
                <c:pt idx="6">
                  <c:v>1.3741500006290153E-3</c:v>
                </c:pt>
                <c:pt idx="7">
                  <c:v>5.6359500013059005E-3</c:v>
                </c:pt>
                <c:pt idx="8">
                  <c:v>6.744050006091129E-3</c:v>
                </c:pt>
                <c:pt idx="9">
                  <c:v>9.2669999867212027E-4</c:v>
                </c:pt>
                <c:pt idx="10">
                  <c:v>-3.6562500026775524E-3</c:v>
                </c:pt>
                <c:pt idx="11">
                  <c:v>4.7769999946467578E-4</c:v>
                </c:pt>
                <c:pt idx="12">
                  <c:v>-6.3875399995595217E-2</c:v>
                </c:pt>
                <c:pt idx="13">
                  <c:v>3.4918000019388273E-3</c:v>
                </c:pt>
                <c:pt idx="14">
                  <c:v>-1.5657349991670344E-2</c:v>
                </c:pt>
                <c:pt idx="15">
                  <c:v>2.0489000016823411E-3</c:v>
                </c:pt>
                <c:pt idx="16">
                  <c:v>2.2788500064052641E-3</c:v>
                </c:pt>
                <c:pt idx="17">
                  <c:v>-1.5262499946402386E-3</c:v>
                </c:pt>
                <c:pt idx="18">
                  <c:v>2.2624000048381276E-3</c:v>
                </c:pt>
                <c:pt idx="19">
                  <c:v>1.725954999710666E-2</c:v>
                </c:pt>
                <c:pt idx="20">
                  <c:v>7.9463500078418292E-3</c:v>
                </c:pt>
                <c:pt idx="21">
                  <c:v>-3.7931499973637983E-3</c:v>
                </c:pt>
                <c:pt idx="22">
                  <c:v>6.0577500044018961E-3</c:v>
                </c:pt>
                <c:pt idx="27">
                  <c:v>1.0896000021602958E-3</c:v>
                </c:pt>
                <c:pt idx="28">
                  <c:v>2.8569500063895248E-3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D8C-4C76-8C6C-60A4967382CC}"/>
            </c:ext>
          </c:extLst>
        </c:ser>
        <c:ser>
          <c:idx val="3"/>
          <c:order val="2"/>
          <c:tx>
            <c:strRef>
              <c:f>'A (old)'!$J$20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  <c:pt idx="23">
                    <c:v>4.0000000000000002E-4</c:v>
                  </c:pt>
                </c:numCache>
              </c:numRef>
            </c:plus>
            <c:min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  <c:pt idx="2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(old)'!$J$21:$J$988</c:f>
              <c:numCache>
                <c:formatCode>General</c:formatCode>
                <c:ptCount val="968"/>
                <c:pt idx="2">
                  <c:v>-7.6139999146107584E-4</c:v>
                </c:pt>
                <c:pt idx="3">
                  <c:v>-6.7174999276176095E-4</c:v>
                </c:pt>
                <c:pt idx="23">
                  <c:v>-1.0305399999197107E-2</c:v>
                </c:pt>
                <c:pt idx="24">
                  <c:v>-1.1267499998211861E-2</c:v>
                </c:pt>
                <c:pt idx="25">
                  <c:v>-1.0277850000420585E-2</c:v>
                </c:pt>
                <c:pt idx="26">
                  <c:v>-7.0502999951713718E-3</c:v>
                </c:pt>
                <c:pt idx="37">
                  <c:v>6.8064000006415881E-3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D8C-4C76-8C6C-60A4967382CC}"/>
            </c:ext>
          </c:extLst>
        </c:ser>
        <c:ser>
          <c:idx val="4"/>
          <c:order val="3"/>
          <c:tx>
            <c:strRef>
              <c:f>'A (old)'!$K$20</c:f>
              <c:strCache>
                <c:ptCount val="1"/>
                <c:pt idx="0">
                  <c:v>Krajci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(old)'!$K$21:$K$988</c:f>
              <c:numCache>
                <c:formatCode>General</c:formatCode>
                <c:ptCount val="968"/>
                <c:pt idx="32">
                  <c:v>4.5794000034220517E-3</c:v>
                </c:pt>
                <c:pt idx="34">
                  <c:v>6.2690499980817549E-3</c:v>
                </c:pt>
                <c:pt idx="35">
                  <c:v>6.6070000029867515E-3</c:v>
                </c:pt>
                <c:pt idx="36">
                  <c:v>6.244750002224464E-3</c:v>
                </c:pt>
                <c:pt idx="38">
                  <c:v>8.0087000023922883E-3</c:v>
                </c:pt>
                <c:pt idx="40">
                  <c:v>8.4099500018055551E-3</c:v>
                </c:pt>
                <c:pt idx="41">
                  <c:v>8.49960000050487E-3</c:v>
                </c:pt>
                <c:pt idx="42">
                  <c:v>6.089250004151836E-3</c:v>
                </c:pt>
                <c:pt idx="43">
                  <c:v>7.6021999993827194E-3</c:v>
                </c:pt>
                <c:pt idx="44">
                  <c:v>7.8982000050018542E-3</c:v>
                </c:pt>
                <c:pt idx="47">
                  <c:v>8.980900005553849E-3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D8C-4C76-8C6C-60A4967382CC}"/>
            </c:ext>
          </c:extLst>
        </c:ser>
        <c:ser>
          <c:idx val="2"/>
          <c:order val="4"/>
          <c:tx>
            <c:strRef>
              <c:f>'A (old)'!$L$20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(old)'!$L$21:$L$988</c:f>
              <c:numCache>
                <c:formatCode>General</c:formatCode>
                <c:ptCount val="968"/>
                <c:pt idx="39">
                  <c:v>7.0939500001259148E-3</c:v>
                </c:pt>
                <c:pt idx="45">
                  <c:v>8.0523500073468313E-3</c:v>
                </c:pt>
                <c:pt idx="46">
                  <c:v>8.6516500014113262E-3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D8C-4C76-8C6C-60A4967382CC}"/>
            </c:ext>
          </c:extLst>
        </c:ser>
        <c:ser>
          <c:idx val="5"/>
          <c:order val="5"/>
          <c:tx>
            <c:strRef>
              <c:f>'A (old)'!$M$20</c:f>
              <c:strCache>
                <c:ptCount val="1"/>
                <c:pt idx="0">
                  <c:v>OEJV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(old)'!$M$21:$M$988</c:f>
              <c:numCache>
                <c:formatCode>General</c:formatCode>
                <c:ptCount val="968"/>
                <c:pt idx="48">
                  <c:v>7.2739000024739653E-3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D8C-4C76-8C6C-60A4967382CC}"/>
            </c:ext>
          </c:extLst>
        </c:ser>
        <c:ser>
          <c:idx val="6"/>
          <c:order val="6"/>
          <c:tx>
            <c:strRef>
              <c:f>'A (old)'!$N$20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plus>
            <c:minus>
              <c:numRef>
                <c:f>'A (old)'!$D$21:$D$88</c:f>
                <c:numCache>
                  <c:formatCode>General</c:formatCode>
                  <c:ptCount val="68"/>
                  <c:pt idx="0">
                    <c:v>0</c:v>
                  </c:pt>
                  <c:pt idx="23">
                    <c:v>4.0000000000000002E-4</c:v>
                  </c:pt>
                  <c:pt idx="24">
                    <c:v>4.0000000000000002E-4</c:v>
                  </c:pt>
                  <c:pt idx="25">
                    <c:v>5.9999999999999995E-4</c:v>
                  </c:pt>
                  <c:pt idx="27">
                    <c:v>1.6999999999999999E-3</c:v>
                  </c:pt>
                  <c:pt idx="28">
                    <c:v>3.0000000000000001E-3</c:v>
                  </c:pt>
                  <c:pt idx="32">
                    <c:v>5.0000000000000001E-3</c:v>
                  </c:pt>
                  <c:pt idx="34">
                    <c:v>1.1000000000000001E-3</c:v>
                  </c:pt>
                  <c:pt idx="35">
                    <c:v>2.9999999999999997E-4</c:v>
                  </c:pt>
                  <c:pt idx="36">
                    <c:v>1E-4</c:v>
                  </c:pt>
                  <c:pt idx="37">
                    <c:v>1E-4</c:v>
                  </c:pt>
                  <c:pt idx="38">
                    <c:v>5.0000000000000001E-4</c:v>
                  </c:pt>
                  <c:pt idx="39">
                    <c:v>1E-4</c:v>
                  </c:pt>
                  <c:pt idx="40">
                    <c:v>1E-4</c:v>
                  </c:pt>
                  <c:pt idx="41">
                    <c:v>2.0000000000000001E-4</c:v>
                  </c:pt>
                  <c:pt idx="42">
                    <c:v>6.9999999999999999E-4</c:v>
                  </c:pt>
                  <c:pt idx="43">
                    <c:v>2.0000000000000001E-4</c:v>
                  </c:pt>
                  <c:pt idx="44">
                    <c:v>2.0000000000000001E-4</c:v>
                  </c:pt>
                  <c:pt idx="45">
                    <c:v>2.0000000000000001E-4</c:v>
                  </c:pt>
                  <c:pt idx="46">
                    <c:v>1E-4</c:v>
                  </c:pt>
                  <c:pt idx="47">
                    <c:v>4.0000000000000002E-4</c:v>
                  </c:pt>
                  <c:pt idx="48">
                    <c:v>2.0999999999999999E-3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(old)'!$N$21:$N$988</c:f>
              <c:numCache>
                <c:formatCode>General</c:formatCode>
                <c:ptCount val="968"/>
                <c:pt idx="29">
                  <c:v>3.0853499993099831E-3</c:v>
                </c:pt>
                <c:pt idx="30">
                  <c:v>7.3596500078565441E-3</c:v>
                </c:pt>
                <c:pt idx="31">
                  <c:v>4.5794000034220517E-3</c:v>
                </c:pt>
                <c:pt idx="33">
                  <c:v>6.2690499980817549E-3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D8C-4C76-8C6C-60A4967382CC}"/>
            </c:ext>
          </c:extLst>
        </c:ser>
        <c:ser>
          <c:idx val="7"/>
          <c:order val="7"/>
          <c:tx>
            <c:strRef>
              <c:f>'A (old)'!$O$20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(old)'!$O$21:$O$988</c:f>
              <c:numCache>
                <c:formatCode>General</c:formatCode>
                <c:ptCount val="968"/>
                <c:pt idx="27">
                  <c:v>2.196880706071172E-3</c:v>
                </c:pt>
                <c:pt idx="28">
                  <c:v>2.8768811194784631E-3</c:v>
                </c:pt>
                <c:pt idx="29">
                  <c:v>4.5149082986025713E-3</c:v>
                </c:pt>
                <c:pt idx="30">
                  <c:v>4.5838442250372806E-3</c:v>
                </c:pt>
                <c:pt idx="31">
                  <c:v>5.8427238087704822E-3</c:v>
                </c:pt>
                <c:pt idx="32">
                  <c:v>5.8427238087704822E-3</c:v>
                </c:pt>
                <c:pt idx="33">
                  <c:v>5.8429520734275507E-3</c:v>
                </c:pt>
                <c:pt idx="34">
                  <c:v>5.8429520734275507E-3</c:v>
                </c:pt>
                <c:pt idx="35">
                  <c:v>6.4508208552011732E-3</c:v>
                </c:pt>
                <c:pt idx="36">
                  <c:v>6.4588101181985713E-3</c:v>
                </c:pt>
                <c:pt idx="37">
                  <c:v>6.4772995554211281E-3</c:v>
                </c:pt>
                <c:pt idx="38">
                  <c:v>6.5279743092903526E-3</c:v>
                </c:pt>
                <c:pt idx="39">
                  <c:v>7.026732584985193E-3</c:v>
                </c:pt>
                <c:pt idx="40">
                  <c:v>7.0815161026816509E-3</c:v>
                </c:pt>
                <c:pt idx="41">
                  <c:v>7.0817443673387194E-3</c:v>
                </c:pt>
                <c:pt idx="42">
                  <c:v>7.0819726319957879E-3</c:v>
                </c:pt>
                <c:pt idx="43">
                  <c:v>7.575709085235121E-3</c:v>
                </c:pt>
                <c:pt idx="44">
                  <c:v>8.3609395055510259E-3</c:v>
                </c:pt>
                <c:pt idx="45">
                  <c:v>8.7104126955230149E-3</c:v>
                </c:pt>
                <c:pt idx="46">
                  <c:v>8.8934809504920137E-3</c:v>
                </c:pt>
                <c:pt idx="47">
                  <c:v>9.4287615713178272E-3</c:v>
                </c:pt>
                <c:pt idx="48">
                  <c:v>7.6072096079105832E-3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D8C-4C76-8C6C-60A4967382CC}"/>
            </c:ext>
          </c:extLst>
        </c:ser>
        <c:ser>
          <c:idx val="8"/>
          <c:order val="8"/>
          <c:tx>
            <c:strRef>
              <c:f>'A (old)'!$P$20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 (old)'!$F$21:$F$988</c:f>
              <c:numCache>
                <c:formatCode>General</c:formatCode>
                <c:ptCount val="968"/>
                <c:pt idx="0">
                  <c:v>0</c:v>
                </c:pt>
                <c:pt idx="1">
                  <c:v>22435.5</c:v>
                </c:pt>
                <c:pt idx="2">
                  <c:v>25602</c:v>
                </c:pt>
                <c:pt idx="3">
                  <c:v>25602.5</c:v>
                </c:pt>
                <c:pt idx="4">
                  <c:v>27789.5</c:v>
                </c:pt>
                <c:pt idx="5">
                  <c:v>27881.5</c:v>
                </c:pt>
                <c:pt idx="6">
                  <c:v>28165.5</c:v>
                </c:pt>
                <c:pt idx="7">
                  <c:v>28191.5</c:v>
                </c:pt>
                <c:pt idx="8">
                  <c:v>28408.5</c:v>
                </c:pt>
                <c:pt idx="9">
                  <c:v>28419</c:v>
                </c:pt>
                <c:pt idx="10">
                  <c:v>28437.5</c:v>
                </c:pt>
                <c:pt idx="11">
                  <c:v>28489</c:v>
                </c:pt>
                <c:pt idx="12">
                  <c:v>28622</c:v>
                </c:pt>
                <c:pt idx="13">
                  <c:v>31126</c:v>
                </c:pt>
                <c:pt idx="14">
                  <c:v>31210.5</c:v>
                </c:pt>
                <c:pt idx="15">
                  <c:v>31273</c:v>
                </c:pt>
                <c:pt idx="16">
                  <c:v>32044.5</c:v>
                </c:pt>
                <c:pt idx="17">
                  <c:v>32537.5</c:v>
                </c:pt>
                <c:pt idx="18">
                  <c:v>33968</c:v>
                </c:pt>
                <c:pt idx="19">
                  <c:v>35243.5</c:v>
                </c:pt>
                <c:pt idx="20">
                  <c:v>37519.5</c:v>
                </c:pt>
                <c:pt idx="21">
                  <c:v>39004.5</c:v>
                </c:pt>
                <c:pt idx="22">
                  <c:v>39417.5</c:v>
                </c:pt>
                <c:pt idx="23">
                  <c:v>40522</c:v>
                </c:pt>
                <c:pt idx="24">
                  <c:v>40525</c:v>
                </c:pt>
                <c:pt idx="25">
                  <c:v>40525.5</c:v>
                </c:pt>
                <c:pt idx="26">
                  <c:v>40529</c:v>
                </c:pt>
                <c:pt idx="27">
                  <c:v>48672</c:v>
                </c:pt>
                <c:pt idx="28">
                  <c:v>50161.5</c:v>
                </c:pt>
                <c:pt idx="29">
                  <c:v>53749.5</c:v>
                </c:pt>
                <c:pt idx="30">
                  <c:v>53900.5</c:v>
                </c:pt>
                <c:pt idx="31">
                  <c:v>56658</c:v>
                </c:pt>
                <c:pt idx="32">
                  <c:v>56658</c:v>
                </c:pt>
                <c:pt idx="33">
                  <c:v>56658.5</c:v>
                </c:pt>
                <c:pt idx="34">
                  <c:v>56658.5</c:v>
                </c:pt>
                <c:pt idx="35">
                  <c:v>57990</c:v>
                </c:pt>
                <c:pt idx="36">
                  <c:v>58007.5</c:v>
                </c:pt>
                <c:pt idx="37">
                  <c:v>58048</c:v>
                </c:pt>
                <c:pt idx="38">
                  <c:v>58159</c:v>
                </c:pt>
                <c:pt idx="39">
                  <c:v>59251.5</c:v>
                </c:pt>
                <c:pt idx="40">
                  <c:v>59371.5</c:v>
                </c:pt>
                <c:pt idx="41">
                  <c:v>59372</c:v>
                </c:pt>
                <c:pt idx="42">
                  <c:v>59372.5</c:v>
                </c:pt>
                <c:pt idx="43">
                  <c:v>60454</c:v>
                </c:pt>
                <c:pt idx="44">
                  <c:v>62174</c:v>
                </c:pt>
                <c:pt idx="45">
                  <c:v>62939.5</c:v>
                </c:pt>
                <c:pt idx="46">
                  <c:v>63340.5</c:v>
                </c:pt>
                <c:pt idx="47">
                  <c:v>64513</c:v>
                </c:pt>
                <c:pt idx="48">
                  <c:v>60523</c:v>
                </c:pt>
              </c:numCache>
            </c:numRef>
          </c:xVal>
          <c:yVal>
            <c:numRef>
              <c:f>'A (old)'!$P$21:$P$988</c:f>
              <c:numCache>
                <c:formatCode>0.00E+00</c:formatCode>
                <c:ptCount val="968"/>
                <c:pt idx="23">
                  <c:v>-9.4910676453879919E-3</c:v>
                </c:pt>
                <c:pt idx="24">
                  <c:v>-9.4866076091972701E-3</c:v>
                </c:pt>
                <c:pt idx="25">
                  <c:v>-9.4858643260761766E-3</c:v>
                </c:pt>
                <c:pt idx="26">
                  <c:v>-9.480661794180556E-3</c:v>
                </c:pt>
                <c:pt idx="27">
                  <c:v>4.9136807112450109E-4</c:v>
                </c:pt>
                <c:pt idx="28">
                  <c:v>1.8543062045020403E-3</c:v>
                </c:pt>
                <c:pt idx="29">
                  <c:v>4.5519176187221594E-3</c:v>
                </c:pt>
                <c:pt idx="30">
                  <c:v>4.6473002857722184E-3</c:v>
                </c:pt>
                <c:pt idx="31">
                  <c:v>6.1313750378421822E-3</c:v>
                </c:pt>
                <c:pt idx="32">
                  <c:v>6.1313750378421822E-3</c:v>
                </c:pt>
                <c:pt idx="33">
                  <c:v>6.1315998154285734E-3</c:v>
                </c:pt>
                <c:pt idx="34">
                  <c:v>6.1315998154285734E-3</c:v>
                </c:pt>
                <c:pt idx="35">
                  <c:v>6.6731813726883804E-3</c:v>
                </c:pt>
                <c:pt idx="36">
                  <c:v>6.6795406861841905E-3</c:v>
                </c:pt>
                <c:pt idx="37">
                  <c:v>6.6941824590230903E-3</c:v>
                </c:pt>
                <c:pt idx="38">
                  <c:v>6.733771289519519E-3</c:v>
                </c:pt>
                <c:pt idx="39">
                  <c:v>7.0811604173165454E-3</c:v>
                </c:pt>
                <c:pt idx="40">
                  <c:v>7.114641287456841E-3</c:v>
                </c:pt>
                <c:pt idx="41">
                  <c:v>7.1147788546813695E-3</c:v>
                </c:pt>
                <c:pt idx="42">
                  <c:v>7.1149164058361691E-3</c:v>
                </c:pt>
                <c:pt idx="43">
                  <c:v>7.3748305310287338E-3</c:v>
                </c:pt>
                <c:pt idx="44">
                  <c:v>7.6333272783562917E-3</c:v>
                </c:pt>
                <c:pt idx="45">
                  <c:v>7.6872232522405826E-3</c:v>
                </c:pt>
                <c:pt idx="46">
                  <c:v>7.7004224011079092E-3</c:v>
                </c:pt>
                <c:pt idx="47">
                  <c:v>7.6797209513689291E-3</c:v>
                </c:pt>
                <c:pt idx="48">
                  <c:v>7.3888617511896487E-3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D8C-4C76-8C6C-60A4967382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246768"/>
        <c:axId val="1"/>
      </c:scatterChart>
      <c:valAx>
        <c:axId val="752246768"/>
        <c:scaling>
          <c:orientation val="minMax"/>
          <c:max val="70000"/>
          <c:min val="4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85935085007728"/>
              <c:y val="0.8672865428858429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1.4999999999999999E-2"/>
          <c:min val="-1.4999999999999999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45904173106646E-2"/>
              <c:y val="0.382717345516995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2467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9.7372488408037097E-2"/>
          <c:y val="0.91975600272188196"/>
          <c:w val="0.99381761978361671"/>
          <c:h val="0.9814847218171802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57151</xdr:colOff>
      <xdr:row>0</xdr:row>
      <xdr:rowOff>0</xdr:rowOff>
    </xdr:from>
    <xdr:to>
      <xdr:col>17</xdr:col>
      <xdr:colOff>390525</xdr:colOff>
      <xdr:row>18</xdr:row>
      <xdr:rowOff>19050</xdr:rowOff>
    </xdr:to>
    <xdr:graphicFrame macro="">
      <xdr:nvGraphicFramePr>
        <xdr:cNvPr id="50185" name="Chart 2">
          <a:extLst>
            <a:ext uri="{FF2B5EF4-FFF2-40B4-BE49-F238E27FC236}">
              <a16:creationId xmlns:a16="http://schemas.microsoft.com/office/drawing/2014/main" id="{40A39490-3EDD-1A65-48CF-AB36604443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466724</xdr:colOff>
      <xdr:row>0</xdr:row>
      <xdr:rowOff>9525</xdr:rowOff>
    </xdr:from>
    <xdr:to>
      <xdr:col>27</xdr:col>
      <xdr:colOff>85724</xdr:colOff>
      <xdr:row>18</xdr:row>
      <xdr:rowOff>0</xdr:rowOff>
    </xdr:to>
    <xdr:graphicFrame macro="">
      <xdr:nvGraphicFramePr>
        <xdr:cNvPr id="50186" name="Chart 4">
          <a:extLst>
            <a:ext uri="{FF2B5EF4-FFF2-40B4-BE49-F238E27FC236}">
              <a16:creationId xmlns:a16="http://schemas.microsoft.com/office/drawing/2014/main" id="{4AD2386D-0C05-2473-F5CB-B734D89506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390525</xdr:colOff>
      <xdr:row>0</xdr:row>
      <xdr:rowOff>66675</xdr:rowOff>
    </xdr:from>
    <xdr:to>
      <xdr:col>19</xdr:col>
      <xdr:colOff>95250</xdr:colOff>
      <xdr:row>18</xdr:row>
      <xdr:rowOff>142875</xdr:rowOff>
    </xdr:to>
    <xdr:graphicFrame macro="">
      <xdr:nvGraphicFramePr>
        <xdr:cNvPr id="53262" name="Chart 2">
          <a:extLst>
            <a:ext uri="{FF2B5EF4-FFF2-40B4-BE49-F238E27FC236}">
              <a16:creationId xmlns:a16="http://schemas.microsoft.com/office/drawing/2014/main" id="{5663C471-D86D-1613-52C2-3EF8E15C79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22</xdr:col>
      <xdr:colOff>0</xdr:colOff>
      <xdr:row>64</xdr:row>
      <xdr:rowOff>0</xdr:rowOff>
    </xdr:from>
    <xdr:to>
      <xdr:col>31</xdr:col>
      <xdr:colOff>238125</xdr:colOff>
      <xdr:row>88</xdr:row>
      <xdr:rowOff>38100</xdr:rowOff>
    </xdr:to>
    <xdr:graphicFrame macro="">
      <xdr:nvGraphicFramePr>
        <xdr:cNvPr id="53264" name="Chart 4">
          <a:extLst>
            <a:ext uri="{FF2B5EF4-FFF2-40B4-BE49-F238E27FC236}">
              <a16:creationId xmlns:a16="http://schemas.microsoft.com/office/drawing/2014/main" id="{2805C744-88FF-32E8-8039-CD57195F1B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114300</xdr:rowOff>
    </xdr:from>
    <xdr:to>
      <xdr:col>13</xdr:col>
      <xdr:colOff>76200</xdr:colOff>
      <xdr:row>22</xdr:row>
      <xdr:rowOff>19050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6C9A9C09-5A92-8C48-EC0F-11C476AA75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466725</xdr:colOff>
      <xdr:row>23</xdr:row>
      <xdr:rowOff>95250</xdr:rowOff>
    </xdr:from>
    <xdr:to>
      <xdr:col>12</xdr:col>
      <xdr:colOff>133350</xdr:colOff>
      <xdr:row>42</xdr:row>
      <xdr:rowOff>66675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3648B21E-B7B0-41A8-7452-D2AF4093EBA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0</xdr:row>
      <xdr:rowOff>114300</xdr:rowOff>
    </xdr:from>
    <xdr:to>
      <xdr:col>17</xdr:col>
      <xdr:colOff>628650</xdr:colOff>
      <xdr:row>18</xdr:row>
      <xdr:rowOff>47625</xdr:rowOff>
    </xdr:to>
    <xdr:graphicFrame macro="">
      <xdr:nvGraphicFramePr>
        <xdr:cNvPr id="52238" name="Chart 1">
          <a:extLst>
            <a:ext uri="{FF2B5EF4-FFF2-40B4-BE49-F238E27FC236}">
              <a16:creationId xmlns:a16="http://schemas.microsoft.com/office/drawing/2014/main" id="{FDC468B8-8C4A-921A-F710-15BA0959EE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19</xdr:row>
      <xdr:rowOff>95250</xdr:rowOff>
    </xdr:from>
    <xdr:to>
      <xdr:col>10</xdr:col>
      <xdr:colOff>361950</xdr:colOff>
      <xdr:row>43</xdr:row>
      <xdr:rowOff>133350</xdr:rowOff>
    </xdr:to>
    <xdr:graphicFrame macro="">
      <xdr:nvGraphicFramePr>
        <xdr:cNvPr id="2" name="Chart 4">
          <a:extLst>
            <a:ext uri="{FF2B5EF4-FFF2-40B4-BE49-F238E27FC236}">
              <a16:creationId xmlns:a16="http://schemas.microsoft.com/office/drawing/2014/main" id="{D0CA20FC-2BEB-3BB8-843D-B284BF6CE3F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47624</xdr:colOff>
      <xdr:row>0</xdr:row>
      <xdr:rowOff>0</xdr:rowOff>
    </xdr:from>
    <xdr:to>
      <xdr:col>10</xdr:col>
      <xdr:colOff>419099</xdr:colOff>
      <xdr:row>18</xdr:row>
      <xdr:rowOff>142875</xdr:rowOff>
    </xdr:to>
    <xdr:graphicFrame macro="">
      <xdr:nvGraphicFramePr>
        <xdr:cNvPr id="3" name="Chart 5">
          <a:extLst>
            <a:ext uri="{FF2B5EF4-FFF2-40B4-BE49-F238E27FC236}">
              <a16:creationId xmlns:a16="http://schemas.microsoft.com/office/drawing/2014/main" id="{D37C45E8-971E-F48B-D47D-47995FB62B9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180975</xdr:colOff>
      <xdr:row>1</xdr:row>
      <xdr:rowOff>38100</xdr:rowOff>
    </xdr:from>
    <xdr:to>
      <xdr:col>23</xdr:col>
      <xdr:colOff>104775</xdr:colOff>
      <xdr:row>25</xdr:row>
      <xdr:rowOff>66675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B688AA0A-7A3F-CCA9-80D7-1DEFEF2C7EA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</xdr:colOff>
      <xdr:row>1</xdr:row>
      <xdr:rowOff>123825</xdr:rowOff>
    </xdr:from>
    <xdr:to>
      <xdr:col>21</xdr:col>
      <xdr:colOff>514350</xdr:colOff>
      <xdr:row>26</xdr:row>
      <xdr:rowOff>76200</xdr:rowOff>
    </xdr:to>
    <xdr:graphicFrame macro="">
      <xdr:nvGraphicFramePr>
        <xdr:cNvPr id="54276" name="Chart 1025">
          <a:extLst>
            <a:ext uri="{FF2B5EF4-FFF2-40B4-BE49-F238E27FC236}">
              <a16:creationId xmlns:a16="http://schemas.microsoft.com/office/drawing/2014/main" id="{8508813A-2FA5-C747-8DBA-BBB2C687A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0</xdr:row>
      <xdr:rowOff>19050</xdr:rowOff>
    </xdr:from>
    <xdr:to>
      <xdr:col>16</xdr:col>
      <xdr:colOff>533400</xdr:colOff>
      <xdr:row>18</xdr:row>
      <xdr:rowOff>38100</xdr:rowOff>
    </xdr:to>
    <xdr:graphicFrame macro="">
      <xdr:nvGraphicFramePr>
        <xdr:cNvPr id="1034" name="Chart 1">
          <a:extLst>
            <a:ext uri="{FF2B5EF4-FFF2-40B4-BE49-F238E27FC236}">
              <a16:creationId xmlns:a16="http://schemas.microsoft.com/office/drawing/2014/main" id="{311EC76E-D117-A760-C0BE-9D39E682E2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419100</xdr:colOff>
      <xdr:row>17</xdr:row>
      <xdr:rowOff>161925</xdr:rowOff>
    </xdr:from>
    <xdr:to>
      <xdr:col>26</xdr:col>
      <xdr:colOff>295275</xdr:colOff>
      <xdr:row>36</xdr:row>
      <xdr:rowOff>133350</xdr:rowOff>
    </xdr:to>
    <xdr:graphicFrame macro="">
      <xdr:nvGraphicFramePr>
        <xdr:cNvPr id="1035" name="Chart 2">
          <a:extLst>
            <a:ext uri="{FF2B5EF4-FFF2-40B4-BE49-F238E27FC236}">
              <a16:creationId xmlns:a16="http://schemas.microsoft.com/office/drawing/2014/main" id="{E7F09815-FE6C-29A1-06CB-AD55D3198C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0</xdr:colOff>
      <xdr:row>0</xdr:row>
      <xdr:rowOff>0</xdr:rowOff>
    </xdr:from>
    <xdr:to>
      <xdr:col>26</xdr:col>
      <xdr:colOff>676275</xdr:colOff>
      <xdr:row>18</xdr:row>
      <xdr:rowOff>28575</xdr:rowOff>
    </xdr:to>
    <xdr:graphicFrame macro="">
      <xdr:nvGraphicFramePr>
        <xdr:cNvPr id="1036" name="Chart 3">
          <a:extLst>
            <a:ext uri="{FF2B5EF4-FFF2-40B4-BE49-F238E27FC236}">
              <a16:creationId xmlns:a16="http://schemas.microsoft.com/office/drawing/2014/main" id="{B6F15EBB-B5F4-2406-4E50-094A60D617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Relationship Id="rId22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173" TargetMode="External"/><Relationship Id="rId13" Type="http://schemas.openxmlformats.org/officeDocument/2006/relationships/hyperlink" Target="http://www.konkoly.hu/cgi-bin/IBVS?5814" TargetMode="External"/><Relationship Id="rId18" Type="http://schemas.openxmlformats.org/officeDocument/2006/relationships/hyperlink" Target="http://vsolj.cetus-net.org/no48.pdf" TargetMode="External"/><Relationship Id="rId26" Type="http://schemas.openxmlformats.org/officeDocument/2006/relationships/hyperlink" Target="http://vsolj.cetus-net.org/no48.pdf" TargetMode="External"/><Relationship Id="rId39" Type="http://schemas.openxmlformats.org/officeDocument/2006/relationships/hyperlink" Target="http://www.konkoly.hu/cgi-bin/IBVS?6063" TargetMode="External"/><Relationship Id="rId3" Type="http://schemas.openxmlformats.org/officeDocument/2006/relationships/hyperlink" Target="http://www.konkoly.hu/cgi-bin/IBVS?5676" TargetMode="External"/><Relationship Id="rId21" Type="http://schemas.openxmlformats.org/officeDocument/2006/relationships/hyperlink" Target="http://vsolj.cetus-net.org/no48.pdf" TargetMode="External"/><Relationship Id="rId34" Type="http://schemas.openxmlformats.org/officeDocument/2006/relationships/hyperlink" Target="http://www.konkoly.hu/cgi-bin/IBVS?5992" TargetMode="External"/><Relationship Id="rId7" Type="http://schemas.openxmlformats.org/officeDocument/2006/relationships/hyperlink" Target="http://www.konkoly.hu/cgi-bin/IBVS?5592" TargetMode="External"/><Relationship Id="rId12" Type="http://schemas.openxmlformats.org/officeDocument/2006/relationships/hyperlink" Target="http://www.bav-astro.de/sfs/BAVM_link.php?BAVMnr=173" TargetMode="External"/><Relationship Id="rId17" Type="http://schemas.openxmlformats.org/officeDocument/2006/relationships/hyperlink" Target="http://vsolj.cetus-net.org/no48.pdf" TargetMode="External"/><Relationship Id="rId25" Type="http://schemas.openxmlformats.org/officeDocument/2006/relationships/hyperlink" Target="http://vsolj.cetus-net.org/no48.pdf" TargetMode="External"/><Relationship Id="rId33" Type="http://schemas.openxmlformats.org/officeDocument/2006/relationships/hyperlink" Target="http://www.konkoly.hu/cgi-bin/IBVS?5945" TargetMode="External"/><Relationship Id="rId38" Type="http://schemas.openxmlformats.org/officeDocument/2006/relationships/hyperlink" Target="http://www.konkoly.hu/cgi-bin/IBVS?6029" TargetMode="External"/><Relationship Id="rId2" Type="http://schemas.openxmlformats.org/officeDocument/2006/relationships/hyperlink" Target="http://vsolj.cetus-net.org/no42.pdf" TargetMode="External"/><Relationship Id="rId16" Type="http://schemas.openxmlformats.org/officeDocument/2006/relationships/hyperlink" Target="http://www.konkoly.hu/cgi-bin/IBVS?5820" TargetMode="External"/><Relationship Id="rId20" Type="http://schemas.openxmlformats.org/officeDocument/2006/relationships/hyperlink" Target="http://vsolj.cetus-net.org/no48.pdf" TargetMode="External"/><Relationship Id="rId29" Type="http://schemas.openxmlformats.org/officeDocument/2006/relationships/hyperlink" Target="http://www.bav-astro.de/sfs/BAVM_link.php?BAVMnr=215" TargetMode="External"/><Relationship Id="rId41" Type="http://schemas.openxmlformats.org/officeDocument/2006/relationships/hyperlink" Target="http://www.konkoly.hu/cgi-bin/IBVS?6063" TargetMode="External"/><Relationship Id="rId1" Type="http://schemas.openxmlformats.org/officeDocument/2006/relationships/hyperlink" Target="http://vsolj.cetus-net.org/no42.pdf" TargetMode="External"/><Relationship Id="rId6" Type="http://schemas.openxmlformats.org/officeDocument/2006/relationships/hyperlink" Target="http://www.konkoly.hu/cgi-bin/IBVS?5676" TargetMode="External"/><Relationship Id="rId11" Type="http://schemas.openxmlformats.org/officeDocument/2006/relationships/hyperlink" Target="http://www.bav-astro.de/sfs/BAVM_link.php?BAVMnr=173" TargetMode="External"/><Relationship Id="rId24" Type="http://schemas.openxmlformats.org/officeDocument/2006/relationships/hyperlink" Target="http://vsolj.cetus-net.org/no48.pdf" TargetMode="External"/><Relationship Id="rId32" Type="http://schemas.openxmlformats.org/officeDocument/2006/relationships/hyperlink" Target="http://www.bav-astro.de/sfs/BAVM_link.php?BAVMnr=214" TargetMode="External"/><Relationship Id="rId37" Type="http://schemas.openxmlformats.org/officeDocument/2006/relationships/hyperlink" Target="http://www.konkoly.hu/cgi-bin/IBVS?6029" TargetMode="External"/><Relationship Id="rId40" Type="http://schemas.openxmlformats.org/officeDocument/2006/relationships/hyperlink" Target="http://www.konkoly.hu/cgi-bin/IBVS?6063" TargetMode="External"/><Relationship Id="rId5" Type="http://schemas.openxmlformats.org/officeDocument/2006/relationships/hyperlink" Target="http://www.konkoly.hu/cgi-bin/IBVS?5603" TargetMode="External"/><Relationship Id="rId15" Type="http://schemas.openxmlformats.org/officeDocument/2006/relationships/hyperlink" Target="http://www.konkoly.hu/cgi-bin/IBVS?5795" TargetMode="External"/><Relationship Id="rId23" Type="http://schemas.openxmlformats.org/officeDocument/2006/relationships/hyperlink" Target="http://vsolj.cetus-net.org/no48.pdf" TargetMode="External"/><Relationship Id="rId28" Type="http://schemas.openxmlformats.org/officeDocument/2006/relationships/hyperlink" Target="http://www.bav-astro.de/sfs/BAVM_link.php?BAVMnr=215" TargetMode="External"/><Relationship Id="rId36" Type="http://schemas.openxmlformats.org/officeDocument/2006/relationships/hyperlink" Target="http://www.konkoly.hu/cgi-bin/IBVS?5992" TargetMode="External"/><Relationship Id="rId10" Type="http://schemas.openxmlformats.org/officeDocument/2006/relationships/hyperlink" Target="http://www.bav-astro.de/sfs/BAVM_link.php?BAVMnr=173" TargetMode="External"/><Relationship Id="rId19" Type="http://schemas.openxmlformats.org/officeDocument/2006/relationships/hyperlink" Target="http://www.konkoly.hu/cgi-bin/IBVS?5875" TargetMode="External"/><Relationship Id="rId31" Type="http://schemas.openxmlformats.org/officeDocument/2006/relationships/hyperlink" Target="http://www.bav-astro.de/sfs/BAVM_link.php?BAVMnr=214" TargetMode="External"/><Relationship Id="rId4" Type="http://schemas.openxmlformats.org/officeDocument/2006/relationships/hyperlink" Target="http://www.konkoly.hu/cgi-bin/IBVS?5676" TargetMode="External"/><Relationship Id="rId9" Type="http://schemas.openxmlformats.org/officeDocument/2006/relationships/hyperlink" Target="http://www.konkoly.hu/cgi-bin/IBVS?5672" TargetMode="External"/><Relationship Id="rId14" Type="http://schemas.openxmlformats.org/officeDocument/2006/relationships/hyperlink" Target="http://var.astro.cz/oejv/issues/oejv0074.pdf" TargetMode="External"/><Relationship Id="rId22" Type="http://schemas.openxmlformats.org/officeDocument/2006/relationships/hyperlink" Target="http://vsolj.cetus-net.org/no48.pdf" TargetMode="External"/><Relationship Id="rId27" Type="http://schemas.openxmlformats.org/officeDocument/2006/relationships/hyperlink" Target="http://www.konkoly.hu/cgi-bin/IBVS?5894" TargetMode="External"/><Relationship Id="rId30" Type="http://schemas.openxmlformats.org/officeDocument/2006/relationships/hyperlink" Target="http://www.konkoly.hu/cgi-bin/IBVS?5945" TargetMode="External"/><Relationship Id="rId35" Type="http://schemas.openxmlformats.org/officeDocument/2006/relationships/hyperlink" Target="http://www.konkoly.hu/cgi-bin/IBVS?5992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http://var.astro.cz/ocgate/ocgate.php?star=BM+UMa&amp;submit=Submit&amp;lang=en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2"/>
  </sheetPr>
  <dimension ref="A1:AG2564"/>
  <sheetViews>
    <sheetView tabSelected="1" workbookViewId="0">
      <pane xSplit="14" ySplit="22" topLeftCell="O111" activePane="bottomRight" state="frozen"/>
      <selection pane="topRight" activeCell="O1" sqref="O1"/>
      <selection pane="bottomLeft" activeCell="A23" sqref="A23"/>
      <selection pane="bottomRight" activeCell="F2" sqref="F2"/>
    </sheetView>
  </sheetViews>
  <sheetFormatPr defaultColWidth="10.28515625" defaultRowHeight="12.75" x14ac:dyDescent="0.2"/>
  <cols>
    <col min="1" max="1" width="15.140625" customWidth="1"/>
    <col min="2" max="2" width="5.140625" customWidth="1"/>
    <col min="3" max="3" width="11.85546875" customWidth="1"/>
    <col min="4" max="4" width="9.42578125" customWidth="1"/>
    <col min="5" max="5" width="11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9.42578125" customWidth="1"/>
    <col min="17" max="18" width="9.85546875" customWidth="1"/>
  </cols>
  <sheetData>
    <row r="1" spans="1:23" ht="21" thickBot="1" x14ac:dyDescent="0.35">
      <c r="A1" s="1" t="s">
        <v>81</v>
      </c>
      <c r="V1" s="8" t="s">
        <v>30</v>
      </c>
      <c r="W1" s="8" t="s">
        <v>175</v>
      </c>
    </row>
    <row r="2" spans="1:23" x14ac:dyDescent="0.2">
      <c r="A2" t="s">
        <v>45</v>
      </c>
      <c r="B2" s="13" t="s">
        <v>79</v>
      </c>
      <c r="D2" s="151" t="s">
        <v>593</v>
      </c>
      <c r="E2" s="152">
        <v>13.8</v>
      </c>
      <c r="V2">
        <v>40000</v>
      </c>
      <c r="W2" s="30">
        <f>+D$11+D$12*V2+D$13*V2^2</f>
        <v>6.3673387995116099E-3</v>
      </c>
    </row>
    <row r="3" spans="1:23" x14ac:dyDescent="0.2">
      <c r="V3">
        <v>42000</v>
      </c>
      <c r="W3" s="30">
        <f t="shared" ref="W3:W17" si="0">+D$11+D$12*V3+D$13*V3^2</f>
        <v>7.4629164298139344E-3</v>
      </c>
    </row>
    <row r="4" spans="1:23" x14ac:dyDescent="0.2">
      <c r="A4" s="7" t="s">
        <v>20</v>
      </c>
      <c r="C4" s="2">
        <v>37348.557999999997</v>
      </c>
      <c r="D4" s="3">
        <v>0.27122069999999998</v>
      </c>
      <c r="V4">
        <v>44000</v>
      </c>
      <c r="W4" s="30">
        <f t="shared" si="0"/>
        <v>8.370205738431849E-3</v>
      </c>
    </row>
    <row r="5" spans="1:23" x14ac:dyDescent="0.2">
      <c r="A5" s="133" t="s">
        <v>581</v>
      </c>
      <c r="B5" s="53"/>
      <c r="C5" s="145">
        <v>-9.5</v>
      </c>
      <c r="D5" s="134" t="s">
        <v>582</v>
      </c>
      <c r="V5">
        <v>46000</v>
      </c>
      <c r="W5" s="30">
        <f t="shared" si="0"/>
        <v>9.0892067253653883E-3</v>
      </c>
    </row>
    <row r="6" spans="1:23" x14ac:dyDescent="0.2">
      <c r="A6" s="7" t="s">
        <v>21</v>
      </c>
      <c r="V6">
        <v>48000</v>
      </c>
      <c r="W6" s="30">
        <f t="shared" si="0"/>
        <v>9.6199193906145383E-3</v>
      </c>
    </row>
    <row r="7" spans="1:23" x14ac:dyDescent="0.2">
      <c r="A7" t="s">
        <v>22</v>
      </c>
      <c r="C7">
        <f>+C4</f>
        <v>37348.557999999997</v>
      </c>
      <c r="V7">
        <v>50000</v>
      </c>
      <c r="W7" s="30">
        <f t="shared" si="0"/>
        <v>9.9623437341792784E-3</v>
      </c>
    </row>
    <row r="8" spans="1:23" x14ac:dyDescent="0.2">
      <c r="A8" t="s">
        <v>23</v>
      </c>
      <c r="C8">
        <f>+D4</f>
        <v>0.27122069999999998</v>
      </c>
      <c r="V8">
        <v>52000</v>
      </c>
      <c r="W8" s="30">
        <f t="shared" si="0"/>
        <v>1.0116479756059643E-2</v>
      </c>
    </row>
    <row r="9" spans="1:23" x14ac:dyDescent="0.2">
      <c r="A9" s="36" t="s">
        <v>90</v>
      </c>
      <c r="B9" s="36"/>
      <c r="C9" s="135">
        <v>48</v>
      </c>
      <c r="D9" s="36" t="str">
        <f>"F"&amp;C9</f>
        <v>F48</v>
      </c>
      <c r="E9" s="36" t="str">
        <f>"G"&amp;C9</f>
        <v>G48</v>
      </c>
      <c r="V9">
        <v>54000</v>
      </c>
      <c r="W9" s="30">
        <f t="shared" si="0"/>
        <v>1.0082327456255605E-2</v>
      </c>
    </row>
    <row r="10" spans="1:23" ht="13.5" thickBot="1" x14ac:dyDescent="0.25">
      <c r="C10" s="6" t="s">
        <v>40</v>
      </c>
      <c r="D10" s="6" t="s">
        <v>41</v>
      </c>
      <c r="E10" s="33"/>
      <c r="F10" s="43"/>
      <c r="G10" s="33"/>
      <c r="V10">
        <v>56000</v>
      </c>
      <c r="W10" s="30">
        <f t="shared" si="0"/>
        <v>9.8598868347671981E-3</v>
      </c>
    </row>
    <row r="11" spans="1:23" x14ac:dyDescent="0.2">
      <c r="A11" t="s">
        <v>36</v>
      </c>
      <c r="C11" s="45">
        <f ca="1">INTERCEPT(INDIRECT(E9):G1009,INDIRECT(D9):$F1009)</f>
        <v>-1.7353092400621314E-2</v>
      </c>
      <c r="D11" s="31">
        <f>+E11*F11</f>
        <v>-5.5084761360257209E-2</v>
      </c>
      <c r="E11" s="27">
        <v>-5.5084761360257209E-2</v>
      </c>
      <c r="F11" s="30">
        <v>1</v>
      </c>
      <c r="V11">
        <v>58000</v>
      </c>
      <c r="W11" s="30">
        <f t="shared" si="0"/>
        <v>9.4491578915943675E-3</v>
      </c>
    </row>
    <row r="12" spans="1:23" x14ac:dyDescent="0.2">
      <c r="A12" t="s">
        <v>37</v>
      </c>
      <c r="C12" s="45">
        <f ca="1">SLOPE(INDIRECT(E9):G1009,INDIRECT(D9):$F1009)</f>
        <v>4.1075996441052419E-7</v>
      </c>
      <c r="D12" s="31">
        <f>+E12*F12</f>
        <v>2.4777441124161824E-6</v>
      </c>
      <c r="E12" s="28">
        <v>2.4777441124161824E-2</v>
      </c>
      <c r="F12" s="30">
        <v>1E-4</v>
      </c>
      <c r="V12">
        <v>60000</v>
      </c>
      <c r="W12" s="30">
        <f t="shared" si="0"/>
        <v>8.8501406267371407E-3</v>
      </c>
    </row>
    <row r="13" spans="1:23" ht="13.5" thickBot="1" x14ac:dyDescent="0.25">
      <c r="A13" t="s">
        <v>39</v>
      </c>
      <c r="C13" s="5" t="s">
        <v>34</v>
      </c>
      <c r="D13" s="31">
        <f>+E13*F13</f>
        <v>-2.3536040210549049E-11</v>
      </c>
      <c r="E13" s="29">
        <v>-2.3536040210549048E-3</v>
      </c>
      <c r="F13" s="30">
        <v>1E-8</v>
      </c>
      <c r="V13">
        <v>62000</v>
      </c>
      <c r="W13" s="30">
        <f t="shared" si="0"/>
        <v>8.0628350401955595E-3</v>
      </c>
    </row>
    <row r="14" spans="1:23" x14ac:dyDescent="0.2">
      <c r="A14" t="s">
        <v>44</v>
      </c>
      <c r="E14">
        <f>SUM(S29:S966)</f>
        <v>7.1422202179949514E-3</v>
      </c>
      <c r="V14">
        <v>64000</v>
      </c>
      <c r="W14" s="30">
        <f t="shared" si="0"/>
        <v>7.0872411319695544E-3</v>
      </c>
    </row>
    <row r="15" spans="1:23" x14ac:dyDescent="0.2">
      <c r="A15" s="4" t="s">
        <v>38</v>
      </c>
      <c r="C15" s="10">
        <f ca="1">(C7+C11)+(C8+C12)*INT(MAX(F21:F3533))</f>
        <v>59649.425258034913</v>
      </c>
      <c r="D15" s="33">
        <f>+C7+INT(MAX(F21:F1588))*C8+D11+D12*INT(MAX(F21:F4023))+D13*INT(MAX(F21:F4050)^2)</f>
        <v>59649.398358000006</v>
      </c>
      <c r="E15" s="153" t="s">
        <v>583</v>
      </c>
      <c r="F15" s="154">
        <v>1</v>
      </c>
      <c r="V15">
        <v>66000</v>
      </c>
      <c r="W15" s="30">
        <f t="shared" si="0"/>
        <v>5.9233589020591809E-3</v>
      </c>
    </row>
    <row r="16" spans="1:23" x14ac:dyDescent="0.2">
      <c r="A16" s="7" t="s">
        <v>24</v>
      </c>
      <c r="C16" s="14">
        <f ca="1">+C8+C12</f>
        <v>0.27122111075996441</v>
      </c>
      <c r="D16" s="33">
        <f>+C8+D12+2*D13*F92</f>
        <v>0.27122013373388781</v>
      </c>
      <c r="E16" s="155" t="s">
        <v>584</v>
      </c>
      <c r="F16" s="156">
        <f ca="1">NOW()+15018.5+$C$5/24</f>
        <v>60518.797709027778</v>
      </c>
      <c r="V16">
        <v>68000</v>
      </c>
      <c r="W16" s="30">
        <f t="shared" si="0"/>
        <v>4.5711883504643974E-3</v>
      </c>
    </row>
    <row r="17" spans="1:29" ht="13.5" thickBot="1" x14ac:dyDescent="0.25">
      <c r="A17" t="s">
        <v>80</v>
      </c>
      <c r="C17">
        <f>COUNT(C21:C1024)</f>
        <v>106</v>
      </c>
      <c r="E17" s="155" t="s">
        <v>585</v>
      </c>
      <c r="F17" s="156">
        <f ca="1">ROUND(2*(F16-$C$7)/$C$8,0)/2+F15</f>
        <v>85430.5</v>
      </c>
      <c r="V17">
        <v>70000</v>
      </c>
      <c r="W17" s="30">
        <f t="shared" si="0"/>
        <v>3.0307294771852039E-3</v>
      </c>
    </row>
    <row r="18" spans="1:29" ht="14.25" thickTop="1" thickBot="1" x14ac:dyDescent="0.25">
      <c r="A18" s="136" t="s">
        <v>588</v>
      </c>
      <c r="C18" s="89">
        <f ca="1">+C15</f>
        <v>59649.425258034913</v>
      </c>
      <c r="D18" s="90">
        <f ca="1">C16</f>
        <v>0.27122111075996441</v>
      </c>
      <c r="E18" s="159" t="s">
        <v>586</v>
      </c>
      <c r="F18" s="157">
        <f ca="1">ROUND(2*(F16-$C$15)/$C$16,0)/2+F15</f>
        <v>3206.5</v>
      </c>
    </row>
    <row r="19" spans="1:29" ht="13.5" thickBot="1" x14ac:dyDescent="0.25">
      <c r="A19" s="137" t="s">
        <v>589</v>
      </c>
      <c r="C19" s="110">
        <f>D15</f>
        <v>59649.398358000006</v>
      </c>
      <c r="D19" s="161">
        <f>+D16</f>
        <v>0.27122013373388781</v>
      </c>
      <c r="E19" s="160" t="s">
        <v>587</v>
      </c>
      <c r="F19" s="158">
        <f ca="1">+$C$15+$C$16*F18-15018.5-$C$5/24</f>
        <v>45500.991583020077</v>
      </c>
    </row>
    <row r="20" spans="1:29" ht="13.5" thickBot="1" x14ac:dyDescent="0.25">
      <c r="A20" s="6" t="s">
        <v>26</v>
      </c>
      <c r="B20" s="6" t="s">
        <v>27</v>
      </c>
      <c r="C20" s="6" t="s">
        <v>28</v>
      </c>
      <c r="D20" s="6" t="s">
        <v>33</v>
      </c>
      <c r="E20" s="6" t="s">
        <v>29</v>
      </c>
      <c r="F20" s="6" t="s">
        <v>30</v>
      </c>
      <c r="G20" s="6" t="s">
        <v>31</v>
      </c>
      <c r="H20" s="9" t="s">
        <v>181</v>
      </c>
      <c r="I20" s="9" t="s">
        <v>184</v>
      </c>
      <c r="J20" s="9" t="s">
        <v>183</v>
      </c>
      <c r="K20" s="9" t="s">
        <v>372</v>
      </c>
      <c r="L20" s="9" t="s">
        <v>376</v>
      </c>
      <c r="M20" s="9" t="s">
        <v>375</v>
      </c>
      <c r="N20" s="9" t="s">
        <v>46</v>
      </c>
      <c r="O20" s="9" t="s">
        <v>43</v>
      </c>
      <c r="P20" s="8" t="s">
        <v>42</v>
      </c>
      <c r="Q20" s="6" t="s">
        <v>35</v>
      </c>
      <c r="R20" s="101" t="s">
        <v>187</v>
      </c>
    </row>
    <row r="21" spans="1:29" x14ac:dyDescent="0.2">
      <c r="A21" s="19" t="s">
        <v>182</v>
      </c>
      <c r="B21" s="22" t="s">
        <v>70</v>
      </c>
      <c r="C21" s="20">
        <v>37348.49</v>
      </c>
      <c r="D21" s="20" t="s">
        <v>181</v>
      </c>
      <c r="E21" s="19">
        <f t="shared" ref="E21:E52" si="1">+(C21-C$7)/C$8</f>
        <v>-0.25071832643784753</v>
      </c>
      <c r="F21" s="99">
        <f>ROUND(2*E21,0)/2+0.5</f>
        <v>0</v>
      </c>
      <c r="G21" s="19">
        <f t="shared" ref="G21:G39" si="2">+C21-(C$7+F21*C$8)</f>
        <v>-6.7999999999301508E-2</v>
      </c>
      <c r="H21">
        <f t="shared" ref="H21:H28" si="3">G21</f>
        <v>-6.7999999999301508E-2</v>
      </c>
      <c r="I21" s="19"/>
      <c r="J21" s="19"/>
      <c r="K21" s="19"/>
      <c r="L21" s="19"/>
      <c r="M21" s="19"/>
      <c r="N21" s="19"/>
      <c r="O21" s="19"/>
      <c r="P21" s="32">
        <f t="shared" ref="P21:P52" si="4">+D$11+D$12*F21+D$13*F21^2</f>
        <v>-5.5084761360257209E-2</v>
      </c>
      <c r="Q21" s="21">
        <f t="shared" ref="Q21:Q52" si="5">+C21-15018.5</f>
        <v>22329.989999999998</v>
      </c>
      <c r="R21" s="21"/>
      <c r="S21" s="19"/>
      <c r="V21">
        <f t="shared" ref="V21:V57" si="6">1*C21</f>
        <v>37348.49</v>
      </c>
    </row>
    <row r="22" spans="1:29" x14ac:dyDescent="0.2">
      <c r="A22" s="19" t="s">
        <v>32</v>
      </c>
      <c r="B22" s="22"/>
      <c r="C22" s="20">
        <v>37348.557999999997</v>
      </c>
      <c r="D22" s="20" t="s">
        <v>34</v>
      </c>
      <c r="E22" s="19">
        <f t="shared" si="1"/>
        <v>0</v>
      </c>
      <c r="F22" s="19">
        <f>ROUND(2*E22,0)/2</f>
        <v>0</v>
      </c>
      <c r="G22" s="19">
        <f t="shared" si="2"/>
        <v>0</v>
      </c>
      <c r="H22" s="19">
        <f t="shared" si="3"/>
        <v>0</v>
      </c>
      <c r="I22" s="19"/>
      <c r="J22" s="19"/>
      <c r="K22" s="19"/>
      <c r="L22" s="19"/>
      <c r="M22" s="19"/>
      <c r="N22" s="19"/>
      <c r="O22" s="19"/>
      <c r="P22" s="32">
        <f t="shared" si="4"/>
        <v>-5.5084761360257209E-2</v>
      </c>
      <c r="Q22" s="21">
        <f t="shared" si="5"/>
        <v>22330.057999999997</v>
      </c>
      <c r="R22" s="21"/>
      <c r="S22" s="19"/>
      <c r="V22">
        <f t="shared" si="6"/>
        <v>37348.557999999997</v>
      </c>
    </row>
    <row r="23" spans="1:29" x14ac:dyDescent="0.2">
      <c r="A23" s="19" t="s">
        <v>182</v>
      </c>
      <c r="B23" s="22" t="s">
        <v>67</v>
      </c>
      <c r="C23" s="20">
        <v>37374.396000000001</v>
      </c>
      <c r="D23" s="20" t="s">
        <v>181</v>
      </c>
      <c r="E23" s="19">
        <f t="shared" si="1"/>
        <v>95.265589978948427</v>
      </c>
      <c r="F23" s="19">
        <f>ROUND(2*E23,0)/2</f>
        <v>95.5</v>
      </c>
      <c r="G23" s="19">
        <f t="shared" si="2"/>
        <v>-6.3576849999662954E-2</v>
      </c>
      <c r="H23">
        <f t="shared" si="3"/>
        <v>-6.3576849999662954E-2</v>
      </c>
      <c r="I23" s="19"/>
      <c r="J23" s="19"/>
      <c r="K23" s="19"/>
      <c r="L23" s="19"/>
      <c r="M23" s="19"/>
      <c r="N23" s="19"/>
      <c r="O23" s="19"/>
      <c r="P23" s="32">
        <f t="shared" si="4"/>
        <v>-5.4848351452092194E-2</v>
      </c>
      <c r="Q23" s="21">
        <f t="shared" si="5"/>
        <v>22355.896000000001</v>
      </c>
      <c r="R23" s="21"/>
      <c r="S23" s="19"/>
      <c r="V23">
        <f t="shared" si="6"/>
        <v>37374.396000000001</v>
      </c>
    </row>
    <row r="24" spans="1:29" x14ac:dyDescent="0.2">
      <c r="A24" s="19" t="s">
        <v>182</v>
      </c>
      <c r="B24" s="22" t="s">
        <v>70</v>
      </c>
      <c r="C24" s="20">
        <v>37378.589999999997</v>
      </c>
      <c r="D24" s="20" t="s">
        <v>181</v>
      </c>
      <c r="E24" s="19">
        <f t="shared" si="1"/>
        <v>110.72901146556751</v>
      </c>
      <c r="F24" s="99">
        <f>ROUND(2*E24,0)/2+0.5</f>
        <v>111</v>
      </c>
      <c r="G24" s="19">
        <f t="shared" si="2"/>
        <v>-7.3497700002917554E-2</v>
      </c>
      <c r="H24">
        <f t="shared" si="3"/>
        <v>-7.3497700002917554E-2</v>
      </c>
      <c r="I24" s="19"/>
      <c r="J24" s="19"/>
      <c r="K24" s="19"/>
      <c r="L24" s="19"/>
      <c r="M24" s="19"/>
      <c r="N24" s="19"/>
      <c r="O24" s="19"/>
      <c r="P24" s="32">
        <f t="shared" si="4"/>
        <v>-5.481002175133045E-2</v>
      </c>
      <c r="Q24" s="21">
        <f t="shared" si="5"/>
        <v>22360.089999999997</v>
      </c>
      <c r="R24" s="21"/>
      <c r="S24" s="19"/>
      <c r="V24">
        <f t="shared" si="6"/>
        <v>37378.589999999997</v>
      </c>
    </row>
    <row r="25" spans="1:29" x14ac:dyDescent="0.2">
      <c r="A25" s="19" t="s">
        <v>182</v>
      </c>
      <c r="B25" s="22" t="s">
        <v>70</v>
      </c>
      <c r="C25" s="20">
        <v>37992.648999999998</v>
      </c>
      <c r="D25" s="20" t="s">
        <v>181</v>
      </c>
      <c r="E25" s="19">
        <f t="shared" si="1"/>
        <v>2374.785552872625</v>
      </c>
      <c r="F25" s="19">
        <f>ROUND(2*E25,0)/2</f>
        <v>2375</v>
      </c>
      <c r="G25" s="19">
        <f t="shared" si="2"/>
        <v>-5.8162499997706618E-2</v>
      </c>
      <c r="H25">
        <f t="shared" si="3"/>
        <v>-5.8162499997706618E-2</v>
      </c>
      <c r="I25" s="19"/>
      <c r="J25" s="19"/>
      <c r="K25" s="19"/>
      <c r="L25" s="19"/>
      <c r="M25" s="19"/>
      <c r="N25" s="19"/>
      <c r="O25" s="19"/>
      <c r="P25" s="32">
        <f t="shared" si="4"/>
        <v>-4.9332877070081403E-2</v>
      </c>
      <c r="Q25" s="21">
        <f t="shared" si="5"/>
        <v>22974.148999999998</v>
      </c>
      <c r="R25" s="21"/>
      <c r="S25" s="19"/>
      <c r="V25">
        <f t="shared" si="6"/>
        <v>37992.648999999998</v>
      </c>
    </row>
    <row r="26" spans="1:29" x14ac:dyDescent="0.2">
      <c r="A26" s="19" t="s">
        <v>182</v>
      </c>
      <c r="B26" s="22" t="s">
        <v>67</v>
      </c>
      <c r="C26" s="20">
        <v>38000.639000000003</v>
      </c>
      <c r="D26" s="20" t="s">
        <v>181</v>
      </c>
      <c r="E26" s="19">
        <f t="shared" si="1"/>
        <v>2404.2449562293941</v>
      </c>
      <c r="F26" s="99">
        <f>ROUND(2*E26,0)/2+0.5</f>
        <v>2404.5</v>
      </c>
      <c r="G26" s="19">
        <f t="shared" si="2"/>
        <v>-6.9173149997368455E-2</v>
      </c>
      <c r="H26">
        <f t="shared" si="3"/>
        <v>-6.9173149997368455E-2</v>
      </c>
      <c r="I26" s="19"/>
      <c r="J26" s="19"/>
      <c r="K26" s="19"/>
      <c r="L26" s="19"/>
      <c r="M26" s="19"/>
      <c r="N26" s="19"/>
      <c r="O26" s="19"/>
      <c r="P26" s="32">
        <f t="shared" si="4"/>
        <v>-4.926310208863862E-2</v>
      </c>
      <c r="Q26" s="21">
        <f t="shared" si="5"/>
        <v>22982.139000000003</v>
      </c>
      <c r="R26" s="102"/>
      <c r="S26" s="19"/>
      <c r="V26">
        <f t="shared" si="6"/>
        <v>38000.639000000003</v>
      </c>
    </row>
    <row r="27" spans="1:29" x14ac:dyDescent="0.2">
      <c r="A27" s="19" t="s">
        <v>182</v>
      </c>
      <c r="B27" s="22" t="s">
        <v>70</v>
      </c>
      <c r="C27" s="20">
        <v>39001.589999999997</v>
      </c>
      <c r="D27" s="20" t="s">
        <v>181</v>
      </c>
      <c r="E27" s="19">
        <f t="shared" si="1"/>
        <v>6094.7855381244844</v>
      </c>
      <c r="F27" s="19">
        <f t="shared" ref="F27:F58" si="7">ROUND(2*E27,0)/2</f>
        <v>6095</v>
      </c>
      <c r="G27" s="19">
        <f t="shared" si="2"/>
        <v>-5.8166499999060761E-2</v>
      </c>
      <c r="H27">
        <f t="shared" si="3"/>
        <v>-5.8166499999060761E-2</v>
      </c>
      <c r="I27" s="19"/>
      <c r="J27" s="19"/>
      <c r="K27" s="19"/>
      <c r="L27" s="19"/>
      <c r="M27" s="19"/>
      <c r="N27" s="19"/>
      <c r="O27" s="19"/>
      <c r="P27" s="32">
        <f t="shared" si="4"/>
        <v>-4.0857251941263266E-2</v>
      </c>
      <c r="Q27" s="21">
        <f t="shared" si="5"/>
        <v>23983.089999999997</v>
      </c>
      <c r="R27" s="102"/>
      <c r="S27" s="19"/>
      <c r="V27">
        <f t="shared" si="6"/>
        <v>39001.589999999997</v>
      </c>
    </row>
    <row r="28" spans="1:29" x14ac:dyDescent="0.2">
      <c r="A28" s="19" t="s">
        <v>182</v>
      </c>
      <c r="B28" s="22" t="s">
        <v>67</v>
      </c>
      <c r="C28" s="20">
        <v>42511.375</v>
      </c>
      <c r="D28" s="20" t="s">
        <v>181</v>
      </c>
      <c r="E28" s="19">
        <f t="shared" si="1"/>
        <v>19035.482911149491</v>
      </c>
      <c r="F28" s="19">
        <f t="shared" si="7"/>
        <v>19035.5</v>
      </c>
      <c r="G28" s="19">
        <f t="shared" si="2"/>
        <v>-4.6348499963642098E-3</v>
      </c>
      <c r="H28">
        <f t="shared" si="3"/>
        <v>-4.6348499963642098E-3</v>
      </c>
      <c r="I28" s="19"/>
      <c r="J28" s="19"/>
      <c r="K28" s="19"/>
      <c r="L28" s="19"/>
      <c r="M28" s="19"/>
      <c r="N28" s="19"/>
      <c r="O28" s="19"/>
      <c r="P28" s="32">
        <f t="shared" si="4"/>
        <v>-1.6447953603905885E-2</v>
      </c>
      <c r="Q28" s="21">
        <f t="shared" si="5"/>
        <v>27492.875</v>
      </c>
      <c r="R28" s="102"/>
      <c r="S28" s="19"/>
      <c r="V28">
        <f t="shared" si="6"/>
        <v>42511.375</v>
      </c>
    </row>
    <row r="29" spans="1:29" x14ac:dyDescent="0.2">
      <c r="A29" s="19" t="s">
        <v>48</v>
      </c>
      <c r="B29" s="22" t="s">
        <v>67</v>
      </c>
      <c r="C29" s="20">
        <v>43433.521000000001</v>
      </c>
      <c r="D29" s="20"/>
      <c r="E29" s="19">
        <f t="shared" si="1"/>
        <v>22435.466761939646</v>
      </c>
      <c r="F29" s="19">
        <f t="shared" si="7"/>
        <v>22435.5</v>
      </c>
      <c r="G29" s="19">
        <f t="shared" si="2"/>
        <v>-9.0148499948554672E-3</v>
      </c>
      <c r="H29" s="19"/>
      <c r="I29">
        <f>G29</f>
        <v>-9.0148499948554672E-3</v>
      </c>
      <c r="J29" s="19"/>
      <c r="K29" s="19"/>
      <c r="L29" s="19"/>
      <c r="M29" s="19"/>
      <c r="N29" s="19"/>
      <c r="O29" s="19"/>
      <c r="P29" s="32">
        <f t="shared" si="4"/>
        <v>-1.1342238241834576E-2</v>
      </c>
      <c r="Q29" s="21">
        <f t="shared" si="5"/>
        <v>28415.021000000001</v>
      </c>
      <c r="R29" s="102"/>
      <c r="S29" s="19"/>
      <c r="V29">
        <f t="shared" si="6"/>
        <v>43433.521000000001</v>
      </c>
      <c r="AC29">
        <v>6</v>
      </c>
    </row>
    <row r="30" spans="1:29" x14ac:dyDescent="0.2">
      <c r="A30" s="19" t="s">
        <v>71</v>
      </c>
      <c r="B30" s="22" t="s">
        <v>70</v>
      </c>
      <c r="C30" s="20">
        <v>44292.349600000001</v>
      </c>
      <c r="D30" s="20" t="s">
        <v>183</v>
      </c>
      <c r="E30" s="19">
        <f t="shared" si="1"/>
        <v>25601.997192692168</v>
      </c>
      <c r="F30" s="19">
        <f t="shared" si="7"/>
        <v>25602</v>
      </c>
      <c r="G30" s="19">
        <f t="shared" si="2"/>
        <v>-7.6139999146107584E-4</v>
      </c>
      <c r="H30" s="19"/>
      <c r="I30" s="19"/>
      <c r="J30" s="19">
        <f>G30</f>
        <v>-7.6139999146107584E-4</v>
      </c>
      <c r="K30" s="19"/>
      <c r="L30" s="19"/>
      <c r="M30" s="19"/>
      <c r="N30" s="19"/>
      <c r="O30" s="19"/>
      <c r="P30" s="32">
        <f t="shared" si="4"/>
        <v>-7.0765460912252578E-3</v>
      </c>
      <c r="Q30" s="21">
        <f t="shared" si="5"/>
        <v>29273.849600000001</v>
      </c>
      <c r="R30" s="102"/>
      <c r="S30" s="19"/>
      <c r="V30">
        <f t="shared" si="6"/>
        <v>44292.349600000001</v>
      </c>
    </row>
    <row r="31" spans="1:29" x14ac:dyDescent="0.2">
      <c r="A31" s="19" t="s">
        <v>71</v>
      </c>
      <c r="B31" s="22" t="s">
        <v>67</v>
      </c>
      <c r="C31" s="20">
        <v>44292.4853</v>
      </c>
      <c r="D31" s="20" t="s">
        <v>183</v>
      </c>
      <c r="E31" s="19">
        <f t="shared" si="1"/>
        <v>25602.497523234782</v>
      </c>
      <c r="F31" s="19">
        <f t="shared" si="7"/>
        <v>25602.5</v>
      </c>
      <c r="G31" s="19">
        <f t="shared" si="2"/>
        <v>-6.7174999276176095E-4</v>
      </c>
      <c r="H31" s="19"/>
      <c r="I31" s="19"/>
      <c r="J31" s="19">
        <f>G31</f>
        <v>-6.7174999276176095E-4</v>
      </c>
      <c r="K31" s="19"/>
      <c r="L31" s="19"/>
      <c r="M31" s="19"/>
      <c r="N31" s="19"/>
      <c r="O31" s="19"/>
      <c r="P31" s="32">
        <f t="shared" si="4"/>
        <v>-7.0759097947545313E-3</v>
      </c>
      <c r="Q31" s="21">
        <f t="shared" si="5"/>
        <v>29273.9853</v>
      </c>
      <c r="R31" s="102"/>
      <c r="S31" s="19"/>
      <c r="V31">
        <f t="shared" si="6"/>
        <v>44292.4853</v>
      </c>
    </row>
    <row r="32" spans="1:29" x14ac:dyDescent="0.2">
      <c r="A32" s="19" t="s">
        <v>50</v>
      </c>
      <c r="B32" s="22" t="s">
        <v>67</v>
      </c>
      <c r="C32" s="20">
        <v>44885.644999999997</v>
      </c>
      <c r="D32" s="20" t="s">
        <v>184</v>
      </c>
      <c r="E32" s="19">
        <f t="shared" si="1"/>
        <v>27789.497630527465</v>
      </c>
      <c r="F32" s="19">
        <f t="shared" si="7"/>
        <v>27789.5</v>
      </c>
      <c r="G32" s="19">
        <f t="shared" si="2"/>
        <v>-6.4264999673468992E-4</v>
      </c>
      <c r="I32">
        <f t="shared" ref="I32:I51" si="8">G32</f>
        <v>-6.4264999673468992E-4</v>
      </c>
      <c r="J32" s="19"/>
      <c r="K32" s="19"/>
      <c r="L32" s="19"/>
      <c r="M32" s="19"/>
      <c r="N32" s="19"/>
      <c r="O32" s="19"/>
      <c r="P32" s="32">
        <f t="shared" si="4"/>
        <v>-4.4053469191619489E-3</v>
      </c>
      <c r="Q32" s="21">
        <f t="shared" si="5"/>
        <v>29867.144999999997</v>
      </c>
      <c r="R32" s="102"/>
      <c r="S32" s="19"/>
      <c r="V32">
        <f t="shared" si="6"/>
        <v>44885.644999999997</v>
      </c>
      <c r="AC32">
        <v>6</v>
      </c>
    </row>
    <row r="33" spans="1:29" x14ac:dyDescent="0.2">
      <c r="A33" s="19" t="s">
        <v>50</v>
      </c>
      <c r="B33" s="22" t="s">
        <v>67</v>
      </c>
      <c r="C33" s="20">
        <v>44910.624000000003</v>
      </c>
      <c r="D33" s="20" t="s">
        <v>184</v>
      </c>
      <c r="E33" s="19">
        <f t="shared" si="1"/>
        <v>27881.596058118008</v>
      </c>
      <c r="F33" s="19">
        <f t="shared" si="7"/>
        <v>27881.5</v>
      </c>
      <c r="G33" s="19">
        <f t="shared" si="2"/>
        <v>2.6052950008306652E-2</v>
      </c>
      <c r="I33">
        <f t="shared" si="8"/>
        <v>2.6052950008306652E-2</v>
      </c>
      <c r="J33" s="19"/>
      <c r="K33" s="19"/>
      <c r="L33" s="19"/>
      <c r="M33" s="19"/>
      <c r="N33" s="19"/>
      <c r="O33" s="19"/>
      <c r="P33" s="32">
        <f t="shared" si="4"/>
        <v>-4.2979397511193201E-3</v>
      </c>
      <c r="Q33" s="21">
        <f t="shared" si="5"/>
        <v>29892.124000000003</v>
      </c>
      <c r="R33" s="102"/>
      <c r="S33" s="19"/>
      <c r="V33">
        <f t="shared" si="6"/>
        <v>44910.624000000003</v>
      </c>
      <c r="AC33">
        <v>5</v>
      </c>
    </row>
    <row r="34" spans="1:29" x14ac:dyDescent="0.2">
      <c r="A34" s="19" t="s">
        <v>51</v>
      </c>
      <c r="B34" s="22" t="s">
        <v>67</v>
      </c>
      <c r="C34" s="20">
        <v>44987.625999999997</v>
      </c>
      <c r="D34" s="20"/>
      <c r="E34" s="19">
        <f t="shared" si="1"/>
        <v>28165.505066538062</v>
      </c>
      <c r="F34" s="19">
        <f t="shared" si="7"/>
        <v>28165.5</v>
      </c>
      <c r="G34" s="19">
        <f t="shared" si="2"/>
        <v>1.3741500006290153E-3</v>
      </c>
      <c r="H34" s="19"/>
      <c r="I34">
        <f t="shared" si="8"/>
        <v>1.3741500006290153E-3</v>
      </c>
      <c r="J34" s="19"/>
      <c r="K34" s="19"/>
      <c r="L34" s="19"/>
      <c r="M34" s="19"/>
      <c r="N34" s="19"/>
      <c r="O34" s="19"/>
      <c r="P34" s="32">
        <f t="shared" si="4"/>
        <v>-3.9688917657664247E-3</v>
      </c>
      <c r="Q34" s="21">
        <f t="shared" si="5"/>
        <v>29969.125999999997</v>
      </c>
      <c r="R34" s="102"/>
      <c r="S34" s="19"/>
      <c r="V34">
        <f t="shared" si="6"/>
        <v>44987.625999999997</v>
      </c>
      <c r="AC34">
        <v>6</v>
      </c>
    </row>
    <row r="35" spans="1:29" x14ac:dyDescent="0.2">
      <c r="A35" s="19" t="s">
        <v>51</v>
      </c>
      <c r="B35" s="22" t="s">
        <v>67</v>
      </c>
      <c r="C35" s="20">
        <v>44994.682000000001</v>
      </c>
      <c r="D35" s="20"/>
      <c r="E35" s="19">
        <f t="shared" si="1"/>
        <v>28191.520779940485</v>
      </c>
      <c r="F35" s="19">
        <f t="shared" si="7"/>
        <v>28191.5</v>
      </c>
      <c r="G35" s="19">
        <f t="shared" si="2"/>
        <v>5.6359500013059005E-3</v>
      </c>
      <c r="H35" s="19"/>
      <c r="I35">
        <f t="shared" si="8"/>
        <v>5.6359500013059005E-3</v>
      </c>
      <c r="J35" s="19"/>
      <c r="K35" s="19"/>
      <c r="L35" s="19"/>
      <c r="M35" s="19"/>
      <c r="N35" s="19"/>
      <c r="O35" s="19"/>
      <c r="P35" s="32">
        <f t="shared" si="4"/>
        <v>-3.938957354915399E-3</v>
      </c>
      <c r="Q35" s="21">
        <f t="shared" si="5"/>
        <v>29976.182000000001</v>
      </c>
      <c r="R35" s="102"/>
      <c r="S35" s="19"/>
      <c r="V35">
        <f t="shared" si="6"/>
        <v>44994.682000000001</v>
      </c>
      <c r="AC35">
        <v>7</v>
      </c>
    </row>
    <row r="36" spans="1:29" x14ac:dyDescent="0.2">
      <c r="A36" s="19" t="s">
        <v>52</v>
      </c>
      <c r="B36" s="22" t="s">
        <v>67</v>
      </c>
      <c r="C36" s="20">
        <v>45053.538</v>
      </c>
      <c r="D36" s="20"/>
      <c r="E36" s="19">
        <f t="shared" si="1"/>
        <v>28408.524865543095</v>
      </c>
      <c r="F36" s="19">
        <f t="shared" si="7"/>
        <v>28408.5</v>
      </c>
      <c r="G36" s="19">
        <f t="shared" si="2"/>
        <v>6.744050006091129E-3</v>
      </c>
      <c r="H36" s="19"/>
      <c r="I36">
        <f t="shared" si="8"/>
        <v>6.744050006091129E-3</v>
      </c>
      <c r="J36" s="19"/>
      <c r="K36" s="19"/>
      <c r="L36" s="19"/>
      <c r="M36" s="19"/>
      <c r="N36" s="19"/>
      <c r="O36" s="19"/>
      <c r="P36" s="32">
        <f t="shared" si="4"/>
        <v>-3.6903612355950952E-3</v>
      </c>
      <c r="Q36" s="21">
        <f t="shared" si="5"/>
        <v>30035.038</v>
      </c>
      <c r="R36" s="102"/>
      <c r="S36" s="19"/>
      <c r="V36">
        <f t="shared" si="6"/>
        <v>45053.538</v>
      </c>
      <c r="AC36">
        <v>6</v>
      </c>
    </row>
    <row r="37" spans="1:29" x14ac:dyDescent="0.2">
      <c r="A37" s="19" t="s">
        <v>52</v>
      </c>
      <c r="B37" s="22"/>
      <c r="C37" s="20">
        <v>45056.38</v>
      </c>
      <c r="D37" s="20"/>
      <c r="E37" s="19">
        <f t="shared" si="1"/>
        <v>28419.003416774605</v>
      </c>
      <c r="F37" s="19">
        <f t="shared" si="7"/>
        <v>28419</v>
      </c>
      <c r="G37" s="19">
        <f t="shared" si="2"/>
        <v>9.2669999867212027E-4</v>
      </c>
      <c r="H37" s="19"/>
      <c r="I37">
        <f t="shared" si="8"/>
        <v>9.2669999867212027E-4</v>
      </c>
      <c r="J37" s="19"/>
      <c r="K37" s="19"/>
      <c r="L37" s="19"/>
      <c r="M37" s="19"/>
      <c r="N37" s="19"/>
      <c r="O37" s="19"/>
      <c r="P37" s="32">
        <f t="shared" si="4"/>
        <v>-3.6783886128279042E-3</v>
      </c>
      <c r="Q37" s="21">
        <f t="shared" si="5"/>
        <v>30037.879999999997</v>
      </c>
      <c r="R37" s="102"/>
      <c r="S37" s="19"/>
      <c r="V37">
        <f t="shared" si="6"/>
        <v>45056.38</v>
      </c>
      <c r="AC37">
        <v>7</v>
      </c>
    </row>
    <row r="38" spans="1:29" x14ac:dyDescent="0.2">
      <c r="A38" s="19" t="s">
        <v>53</v>
      </c>
      <c r="B38" s="22" t="s">
        <v>67</v>
      </c>
      <c r="C38" s="20">
        <v>45061.392999999996</v>
      </c>
      <c r="D38" s="20"/>
      <c r="E38" s="19">
        <f t="shared" si="1"/>
        <v>28437.486519281159</v>
      </c>
      <c r="F38" s="19">
        <f t="shared" si="7"/>
        <v>28437.5</v>
      </c>
      <c r="G38" s="19">
        <f t="shared" si="2"/>
        <v>-3.6562500026775524E-3</v>
      </c>
      <c r="H38" s="19"/>
      <c r="I38">
        <f t="shared" si="8"/>
        <v>-3.6562500026775524E-3</v>
      </c>
      <c r="J38" s="19"/>
      <c r="K38" s="19"/>
      <c r="L38" s="19"/>
      <c r="M38" s="19"/>
      <c r="N38" s="19"/>
      <c r="O38" s="19"/>
      <c r="P38" s="32">
        <f t="shared" si="4"/>
        <v>-3.6573066188474862E-3</v>
      </c>
      <c r="Q38" s="21">
        <f t="shared" si="5"/>
        <v>30042.892999999996</v>
      </c>
      <c r="R38" s="102"/>
      <c r="S38" s="19"/>
      <c r="V38">
        <f t="shared" si="6"/>
        <v>45061.392999999996</v>
      </c>
      <c r="AC38">
        <v>6</v>
      </c>
    </row>
    <row r="39" spans="1:29" x14ac:dyDescent="0.2">
      <c r="A39" s="19" t="s">
        <v>53</v>
      </c>
      <c r="B39" s="22"/>
      <c r="C39" s="20">
        <v>45075.364999999998</v>
      </c>
      <c r="D39" s="20"/>
      <c r="E39" s="19">
        <f t="shared" si="1"/>
        <v>28489.001761296247</v>
      </c>
      <c r="F39" s="19">
        <f t="shared" si="7"/>
        <v>28489</v>
      </c>
      <c r="G39" s="19">
        <f t="shared" si="2"/>
        <v>4.7769999946467578E-4</v>
      </c>
      <c r="H39" s="19"/>
      <c r="I39">
        <f t="shared" si="8"/>
        <v>4.7769999946467578E-4</v>
      </c>
      <c r="J39" s="19"/>
      <c r="K39" s="19"/>
      <c r="L39" s="19"/>
      <c r="M39" s="19"/>
      <c r="N39" s="19"/>
      <c r="O39" s="19"/>
      <c r="P39" s="32">
        <f t="shared" si="4"/>
        <v>-3.5987037532998999E-3</v>
      </c>
      <c r="Q39" s="21">
        <f t="shared" si="5"/>
        <v>30056.864999999998</v>
      </c>
      <c r="R39" s="102"/>
      <c r="S39" s="19"/>
      <c r="V39">
        <f t="shared" si="6"/>
        <v>45075.364999999998</v>
      </c>
      <c r="AC39">
        <v>7</v>
      </c>
    </row>
    <row r="40" spans="1:29" x14ac:dyDescent="0.2">
      <c r="A40" s="19" t="s">
        <v>53</v>
      </c>
      <c r="B40" s="14" t="s">
        <v>69</v>
      </c>
      <c r="C40" s="20">
        <v>45111.373</v>
      </c>
      <c r="D40" s="20"/>
      <c r="E40" s="19">
        <f t="shared" si="1"/>
        <v>28621.764489214882</v>
      </c>
      <c r="F40" s="19">
        <f t="shared" si="7"/>
        <v>28622</v>
      </c>
      <c r="G40" s="19"/>
      <c r="H40" s="19"/>
      <c r="I40">
        <f t="shared" si="8"/>
        <v>0</v>
      </c>
      <c r="J40" s="19"/>
      <c r="K40" s="19"/>
      <c r="L40" s="19"/>
      <c r="M40" s="19"/>
      <c r="N40" s="19"/>
      <c r="O40" s="19"/>
      <c r="P40" s="32">
        <f t="shared" si="4"/>
        <v>-3.4479379697463577E-3</v>
      </c>
      <c r="Q40" s="21">
        <f t="shared" si="5"/>
        <v>30092.873</v>
      </c>
      <c r="R40" s="102"/>
      <c r="S40" s="19"/>
      <c r="V40">
        <f t="shared" si="6"/>
        <v>45111.373</v>
      </c>
      <c r="AC40">
        <v>9</v>
      </c>
    </row>
    <row r="41" spans="1:29" x14ac:dyDescent="0.2">
      <c r="A41" s="19" t="s">
        <v>185</v>
      </c>
      <c r="B41" s="14"/>
      <c r="C41" s="20">
        <v>45433.521000000001</v>
      </c>
      <c r="D41" s="20"/>
      <c r="E41" s="19">
        <f t="shared" si="1"/>
        <v>29809.535186657966</v>
      </c>
      <c r="F41" s="19">
        <f t="shared" si="7"/>
        <v>29809.5</v>
      </c>
      <c r="G41" s="19">
        <f t="shared" ref="G41:G62" si="9">+C41-(C$7+F41*C$8)</f>
        <v>9.5433500027866103E-3</v>
      </c>
      <c r="H41" s="19"/>
      <c r="I41">
        <f t="shared" si="8"/>
        <v>9.5433500027866103E-3</v>
      </c>
      <c r="J41" s="19"/>
      <c r="K41" s="19"/>
      <c r="L41" s="19"/>
      <c r="M41" s="19"/>
      <c r="N41" s="19"/>
      <c r="O41" s="19"/>
      <c r="P41" s="32">
        <f t="shared" si="4"/>
        <v>-2.1387216198578349E-3</v>
      </c>
      <c r="Q41" s="21">
        <f t="shared" si="5"/>
        <v>30415.021000000001</v>
      </c>
      <c r="R41" s="102"/>
      <c r="S41" s="19"/>
      <c r="V41">
        <f t="shared" si="6"/>
        <v>45433.521000000001</v>
      </c>
    </row>
    <row r="42" spans="1:29" x14ac:dyDescent="0.2">
      <c r="A42" s="19" t="s">
        <v>55</v>
      </c>
      <c r="B42" s="22"/>
      <c r="C42" s="20">
        <v>45790.576999999997</v>
      </c>
      <c r="D42" s="20"/>
      <c r="E42" s="19">
        <f t="shared" si="1"/>
        <v>31126.012874386066</v>
      </c>
      <c r="F42" s="19">
        <f t="shared" si="7"/>
        <v>31126</v>
      </c>
      <c r="G42" s="19">
        <f t="shared" si="9"/>
        <v>3.4918000019388273E-3</v>
      </c>
      <c r="H42" s="19"/>
      <c r="I42">
        <f t="shared" si="8"/>
        <v>3.4918000019388273E-3</v>
      </c>
      <c r="J42" s="19"/>
      <c r="K42" s="19"/>
      <c r="L42" s="19"/>
      <c r="M42" s="19"/>
      <c r="N42" s="19"/>
      <c r="O42" s="19"/>
      <c r="P42" s="32">
        <f t="shared" si="4"/>
        <v>-7.6486996382794589E-4</v>
      </c>
      <c r="Q42" s="21">
        <f t="shared" si="5"/>
        <v>30772.076999999997</v>
      </c>
      <c r="R42" s="102"/>
      <c r="S42" s="19"/>
      <c r="V42">
        <f t="shared" si="6"/>
        <v>45790.576999999997</v>
      </c>
      <c r="AC42">
        <v>8</v>
      </c>
    </row>
    <row r="43" spans="1:29" x14ac:dyDescent="0.2">
      <c r="A43" s="19" t="s">
        <v>55</v>
      </c>
      <c r="B43" s="22" t="s">
        <v>67</v>
      </c>
      <c r="C43" s="20">
        <v>45813.476000000002</v>
      </c>
      <c r="D43" s="20"/>
      <c r="E43" s="19">
        <f t="shared" si="1"/>
        <v>31210.442270814896</v>
      </c>
      <c r="F43" s="19">
        <f t="shared" si="7"/>
        <v>31210.5</v>
      </c>
      <c r="G43" s="19">
        <f t="shared" si="9"/>
        <v>-1.5657349991670344E-2</v>
      </c>
      <c r="H43" s="19"/>
      <c r="I43">
        <f t="shared" si="8"/>
        <v>-1.5657349991670344E-2</v>
      </c>
      <c r="J43" s="19"/>
      <c r="K43" s="19"/>
      <c r="L43" s="19"/>
      <c r="M43" s="19"/>
      <c r="N43" s="19"/>
      <c r="O43" s="19"/>
      <c r="P43" s="32">
        <f t="shared" si="4"/>
        <v>-6.7947513064319648E-4</v>
      </c>
      <c r="Q43" s="21">
        <f t="shared" si="5"/>
        <v>30794.976000000002</v>
      </c>
      <c r="R43" s="102"/>
      <c r="S43" s="19"/>
      <c r="V43">
        <f t="shared" si="6"/>
        <v>45813.476000000002</v>
      </c>
      <c r="AC43">
        <v>4</v>
      </c>
    </row>
    <row r="44" spans="1:29" x14ac:dyDescent="0.2">
      <c r="A44" s="19" t="s">
        <v>56</v>
      </c>
      <c r="B44" s="22"/>
      <c r="C44" s="20">
        <v>45830.445</v>
      </c>
      <c r="D44" s="20"/>
      <c r="E44" s="19">
        <f t="shared" si="1"/>
        <v>31273.007554364409</v>
      </c>
      <c r="F44" s="19">
        <f t="shared" si="7"/>
        <v>31273</v>
      </c>
      <c r="G44" s="19">
        <f t="shared" si="9"/>
        <v>2.0489000016823411E-3</v>
      </c>
      <c r="H44" s="19"/>
      <c r="I44">
        <f t="shared" si="8"/>
        <v>2.0489000016823411E-3</v>
      </c>
      <c r="J44" s="19"/>
      <c r="K44" s="19"/>
      <c r="L44" s="19"/>
      <c r="M44" s="19"/>
      <c r="N44" s="19"/>
      <c r="O44" s="19"/>
      <c r="P44" s="32">
        <f t="shared" si="4"/>
        <v>-6.1652950914817609E-4</v>
      </c>
      <c r="Q44" s="21">
        <f t="shared" si="5"/>
        <v>30811.945</v>
      </c>
      <c r="R44" s="102"/>
      <c r="S44" s="19"/>
      <c r="V44">
        <f t="shared" si="6"/>
        <v>45830.445</v>
      </c>
      <c r="AC44">
        <v>6</v>
      </c>
    </row>
    <row r="45" spans="1:29" x14ac:dyDescent="0.2">
      <c r="A45" s="19" t="s">
        <v>57</v>
      </c>
      <c r="B45" s="22" t="s">
        <v>67</v>
      </c>
      <c r="C45" s="20">
        <v>46039.692000000003</v>
      </c>
      <c r="D45" s="20"/>
      <c r="E45" s="19">
        <f t="shared" si="1"/>
        <v>32044.508402197938</v>
      </c>
      <c r="F45" s="19">
        <f t="shared" si="7"/>
        <v>32044.5</v>
      </c>
      <c r="G45" s="19">
        <f t="shared" si="9"/>
        <v>2.2788500064052641E-3</v>
      </c>
      <c r="H45" s="19"/>
      <c r="I45">
        <f t="shared" si="8"/>
        <v>2.2788500064052641E-3</v>
      </c>
      <c r="J45" s="19"/>
      <c r="K45" s="19"/>
      <c r="L45" s="19"/>
      <c r="M45" s="19"/>
      <c r="N45" s="19"/>
      <c r="O45" s="19"/>
      <c r="P45" s="32">
        <f t="shared" si="4"/>
        <v>1.453274246976527E-4</v>
      </c>
      <c r="Q45" s="21">
        <f t="shared" si="5"/>
        <v>31021.192000000003</v>
      </c>
      <c r="R45" s="102"/>
      <c r="S45" s="19"/>
      <c r="V45">
        <f t="shared" si="6"/>
        <v>46039.692000000003</v>
      </c>
      <c r="AC45">
        <v>7</v>
      </c>
    </row>
    <row r="46" spans="1:29" x14ac:dyDescent="0.2">
      <c r="A46" s="19" t="s">
        <v>58</v>
      </c>
      <c r="B46" s="22" t="s">
        <v>67</v>
      </c>
      <c r="C46" s="20">
        <v>46173.4</v>
      </c>
      <c r="D46" s="20"/>
      <c r="E46" s="19">
        <f t="shared" si="1"/>
        <v>32537.494372664052</v>
      </c>
      <c r="F46" s="19">
        <f t="shared" si="7"/>
        <v>32537.5</v>
      </c>
      <c r="G46" s="19">
        <f t="shared" si="9"/>
        <v>-1.5262499946402386E-3</v>
      </c>
      <c r="H46" s="19"/>
      <c r="I46">
        <f t="shared" si="8"/>
        <v>-1.5262499946402386E-3</v>
      </c>
      <c r="J46" s="19"/>
      <c r="K46" s="19"/>
      <c r="L46" s="19"/>
      <c r="M46" s="19"/>
      <c r="N46" s="19"/>
      <c r="O46" s="19"/>
      <c r="P46" s="32">
        <f t="shared" si="4"/>
        <v>6.1749302952213148E-4</v>
      </c>
      <c r="Q46" s="21">
        <f t="shared" si="5"/>
        <v>31154.9</v>
      </c>
      <c r="R46" s="102"/>
      <c r="S46" s="19"/>
      <c r="V46">
        <f t="shared" si="6"/>
        <v>46173.4</v>
      </c>
      <c r="AC46">
        <v>6</v>
      </c>
    </row>
    <row r="47" spans="1:29" x14ac:dyDescent="0.2">
      <c r="A47" s="19" t="s">
        <v>59</v>
      </c>
      <c r="B47" s="22"/>
      <c r="C47" s="20">
        <v>46561.385000000002</v>
      </c>
      <c r="D47" s="20"/>
      <c r="E47" s="19">
        <f t="shared" si="1"/>
        <v>33968.008341546221</v>
      </c>
      <c r="F47" s="19">
        <f t="shared" si="7"/>
        <v>33968</v>
      </c>
      <c r="G47" s="19">
        <f t="shared" si="9"/>
        <v>2.2624000048381276E-3</v>
      </c>
      <c r="H47" s="19"/>
      <c r="I47">
        <f t="shared" si="8"/>
        <v>2.2624000048381276E-3</v>
      </c>
      <c r="J47" s="19"/>
      <c r="K47" s="19"/>
      <c r="L47" s="19"/>
      <c r="M47" s="19"/>
      <c r="N47" s="19"/>
      <c r="O47" s="19"/>
      <c r="P47" s="32">
        <f t="shared" si="4"/>
        <v>1.9227784894939558E-3</v>
      </c>
      <c r="Q47" s="21">
        <f t="shared" si="5"/>
        <v>31542.885000000002</v>
      </c>
      <c r="R47" s="102"/>
      <c r="S47" s="19"/>
      <c r="V47">
        <f t="shared" si="6"/>
        <v>46561.385000000002</v>
      </c>
      <c r="AC47">
        <v>5</v>
      </c>
    </row>
    <row r="48" spans="1:29" x14ac:dyDescent="0.2">
      <c r="A48" s="19" t="s">
        <v>60</v>
      </c>
      <c r="B48" s="22" t="s">
        <v>67</v>
      </c>
      <c r="C48" s="20">
        <v>46907.341999999997</v>
      </c>
      <c r="D48" s="20"/>
      <c r="E48" s="19">
        <f t="shared" si="1"/>
        <v>35243.563636551342</v>
      </c>
      <c r="F48" s="19">
        <f t="shared" si="7"/>
        <v>35243.5</v>
      </c>
      <c r="G48" s="19">
        <f t="shared" si="9"/>
        <v>1.725954999710666E-2</v>
      </c>
      <c r="H48" s="19"/>
      <c r="I48">
        <f t="shared" si="8"/>
        <v>1.725954999710666E-2</v>
      </c>
      <c r="J48" s="19"/>
      <c r="K48" s="19"/>
      <c r="L48" s="19"/>
      <c r="M48" s="19"/>
      <c r="N48" s="19"/>
      <c r="O48" s="19"/>
      <c r="P48" s="32">
        <f t="shared" si="4"/>
        <v>3.0053966975909507E-3</v>
      </c>
      <c r="Q48" s="21">
        <f t="shared" si="5"/>
        <v>31888.841999999997</v>
      </c>
      <c r="R48" s="102"/>
      <c r="S48" s="19"/>
      <c r="V48">
        <f t="shared" si="6"/>
        <v>46907.341999999997</v>
      </c>
      <c r="AC48">
        <v>5</v>
      </c>
    </row>
    <row r="49" spans="1:33" x14ac:dyDescent="0.2">
      <c r="A49" s="19" t="s">
        <v>61</v>
      </c>
      <c r="B49" s="22" t="s">
        <v>67</v>
      </c>
      <c r="C49" s="20">
        <v>47524.631000000001</v>
      </c>
      <c r="D49" s="20"/>
      <c r="E49" s="19">
        <f t="shared" si="1"/>
        <v>37519.529298464331</v>
      </c>
      <c r="F49" s="19">
        <f t="shared" si="7"/>
        <v>37519.5</v>
      </c>
      <c r="G49" s="19">
        <f t="shared" si="9"/>
        <v>7.9463500078418292E-3</v>
      </c>
      <c r="H49" s="19"/>
      <c r="I49">
        <f t="shared" si="8"/>
        <v>7.9463500078418292E-3</v>
      </c>
      <c r="J49" s="19"/>
      <c r="K49" s="19"/>
      <c r="L49" s="19"/>
      <c r="M49" s="19"/>
      <c r="N49" s="19"/>
      <c r="O49" s="19"/>
      <c r="P49" s="32">
        <f t="shared" si="4"/>
        <v>4.7469719110699235E-3</v>
      </c>
      <c r="Q49" s="21">
        <f t="shared" si="5"/>
        <v>32506.131000000001</v>
      </c>
      <c r="R49" s="102"/>
      <c r="S49" s="19"/>
      <c r="V49">
        <f t="shared" si="6"/>
        <v>47524.631000000001</v>
      </c>
      <c r="AC49">
        <v>6</v>
      </c>
    </row>
    <row r="50" spans="1:33" x14ac:dyDescent="0.2">
      <c r="A50" s="19" t="s">
        <v>62</v>
      </c>
      <c r="B50" s="22" t="s">
        <v>67</v>
      </c>
      <c r="C50" s="20">
        <v>47927.381999999998</v>
      </c>
      <c r="D50" s="20"/>
      <c r="E50" s="19">
        <f t="shared" si="1"/>
        <v>39004.486014526185</v>
      </c>
      <c r="F50" s="19">
        <f t="shared" si="7"/>
        <v>39004.5</v>
      </c>
      <c r="G50" s="19">
        <f t="shared" si="9"/>
        <v>-3.7931499973637983E-3</v>
      </c>
      <c r="H50" s="19"/>
      <c r="I50">
        <f t="shared" si="8"/>
        <v>-3.7931499973637983E-3</v>
      </c>
      <c r="J50" s="19"/>
      <c r="K50" s="19"/>
      <c r="L50" s="19"/>
      <c r="M50" s="19"/>
      <c r="N50" s="19"/>
      <c r="O50" s="19"/>
      <c r="P50" s="32">
        <f t="shared" si="4"/>
        <v>5.7518300855159549E-3</v>
      </c>
      <c r="Q50" s="21">
        <f t="shared" si="5"/>
        <v>32908.881999999998</v>
      </c>
      <c r="R50" s="102"/>
      <c r="S50" s="19"/>
      <c r="V50">
        <f t="shared" si="6"/>
        <v>47927.381999999998</v>
      </c>
      <c r="AC50">
        <v>5</v>
      </c>
    </row>
    <row r="51" spans="1:33" x14ac:dyDescent="0.2">
      <c r="A51" s="19" t="s">
        <v>63</v>
      </c>
      <c r="B51" s="22" t="s">
        <v>67</v>
      </c>
      <c r="C51" s="20">
        <v>48039.406000000003</v>
      </c>
      <c r="D51" s="20"/>
      <c r="E51" s="19">
        <f t="shared" si="1"/>
        <v>39417.522335131522</v>
      </c>
      <c r="F51" s="19">
        <f t="shared" si="7"/>
        <v>39417.5</v>
      </c>
      <c r="G51" s="19">
        <f t="shared" si="9"/>
        <v>6.0577500044018961E-3</v>
      </c>
      <c r="H51" s="19"/>
      <c r="I51">
        <f t="shared" si="8"/>
        <v>6.0577500044018961E-3</v>
      </c>
      <c r="J51" s="19"/>
      <c r="K51" s="19"/>
      <c r="L51" s="19"/>
      <c r="M51" s="19"/>
      <c r="N51" s="19"/>
      <c r="O51" s="19"/>
      <c r="P51" s="32">
        <f t="shared" si="4"/>
        <v>6.0128464022970729E-3</v>
      </c>
      <c r="Q51" s="21">
        <f t="shared" si="5"/>
        <v>33020.906000000003</v>
      </c>
      <c r="R51" s="102"/>
      <c r="S51" s="19"/>
      <c r="V51">
        <f t="shared" si="6"/>
        <v>48039.406000000003</v>
      </c>
      <c r="AC51">
        <v>5</v>
      </c>
    </row>
    <row r="52" spans="1:33" x14ac:dyDescent="0.2">
      <c r="A52" s="19" t="s">
        <v>71</v>
      </c>
      <c r="B52" s="22" t="s">
        <v>70</v>
      </c>
      <c r="C52" s="20">
        <v>48338.952899999997</v>
      </c>
      <c r="D52" s="20">
        <v>4.0000000000000002E-4</v>
      </c>
      <c r="E52" s="19">
        <f t="shared" si="1"/>
        <v>40521.962003637629</v>
      </c>
      <c r="F52" s="19">
        <f t="shared" si="7"/>
        <v>40522</v>
      </c>
      <c r="G52" s="19">
        <f t="shared" si="9"/>
        <v>-1.0305399999197107E-2</v>
      </c>
      <c r="H52" s="19"/>
      <c r="I52" s="19"/>
      <c r="J52" s="19"/>
      <c r="K52" s="19">
        <f t="shared" ref="K52:K62" si="10">G52</f>
        <v>-1.0305399999197107E-2</v>
      </c>
      <c r="L52" s="19"/>
      <c r="M52" s="19"/>
      <c r="N52" s="19"/>
      <c r="O52" s="19"/>
      <c r="P52" s="32">
        <f t="shared" si="4"/>
        <v>6.6714429926195903E-3</v>
      </c>
      <c r="Q52" s="21">
        <f t="shared" si="5"/>
        <v>33320.452899999997</v>
      </c>
      <c r="R52" s="102"/>
      <c r="S52" s="19">
        <f t="shared" ref="S52:S62" si="11">+(P52-G52)^2</f>
        <v>2.8821319796879571E-4</v>
      </c>
      <c r="V52">
        <f t="shared" si="6"/>
        <v>48338.952899999997</v>
      </c>
    </row>
    <row r="53" spans="1:33" x14ac:dyDescent="0.2">
      <c r="A53" s="19" t="s">
        <v>71</v>
      </c>
      <c r="B53" s="22" t="s">
        <v>70</v>
      </c>
      <c r="C53" s="20">
        <v>48339.765599999999</v>
      </c>
      <c r="D53" s="20">
        <v>4.0000000000000002E-4</v>
      </c>
      <c r="E53" s="19">
        <f t="shared" ref="E53:E84" si="12">+(C53-C$7)/C$8</f>
        <v>40524.958456342021</v>
      </c>
      <c r="F53" s="19">
        <f t="shared" si="7"/>
        <v>40525</v>
      </c>
      <c r="G53" s="19">
        <f t="shared" si="9"/>
        <v>-1.1267499998211861E-2</v>
      </c>
      <c r="H53" s="19"/>
      <c r="I53" s="19"/>
      <c r="J53" s="19"/>
      <c r="K53" s="19">
        <f t="shared" si="10"/>
        <v>-1.1267499998211861E-2</v>
      </c>
      <c r="L53" s="19"/>
      <c r="M53" s="19"/>
      <c r="N53" s="19"/>
      <c r="O53" s="19"/>
      <c r="P53" s="32">
        <f t="shared" ref="P53:P84" si="13">+D$11+D$12*F53+D$13*F53^2</f>
        <v>6.673153648604005E-3</v>
      </c>
      <c r="Q53" s="21">
        <f t="shared" ref="Q53:Q84" si="14">+C53-15018.5</f>
        <v>33321.265599999999</v>
      </c>
      <c r="R53" s="102"/>
      <c r="S53" s="19">
        <f t="shared" si="11"/>
        <v>3.2186705327500744E-4</v>
      </c>
      <c r="V53">
        <f t="shared" si="6"/>
        <v>48339.765599999999</v>
      </c>
      <c r="AE53" t="s">
        <v>47</v>
      </c>
      <c r="AG53" t="s">
        <v>49</v>
      </c>
    </row>
    <row r="54" spans="1:33" x14ac:dyDescent="0.2">
      <c r="A54" s="19" t="s">
        <v>71</v>
      </c>
      <c r="B54" s="22" t="s">
        <v>67</v>
      </c>
      <c r="C54" s="20">
        <v>48339.902199999997</v>
      </c>
      <c r="D54" s="20">
        <v>5.9999999999999995E-4</v>
      </c>
      <c r="E54" s="19">
        <f t="shared" si="12"/>
        <v>40525.462105215425</v>
      </c>
      <c r="F54" s="19">
        <f t="shared" si="7"/>
        <v>40525.5</v>
      </c>
      <c r="G54" s="19">
        <f t="shared" si="9"/>
        <v>-1.0277850000420585E-2</v>
      </c>
      <c r="H54" s="19"/>
      <c r="I54" s="19"/>
      <c r="J54" s="19"/>
      <c r="K54" s="19">
        <f t="shared" si="10"/>
        <v>-1.0277850000420585E-2</v>
      </c>
      <c r="L54" s="19"/>
      <c r="M54" s="19"/>
      <c r="N54" s="19"/>
      <c r="O54" s="19"/>
      <c r="P54" s="32">
        <f t="shared" si="13"/>
        <v>6.6734387167466797E-3</v>
      </c>
      <c r="Q54" s="21">
        <f t="shared" si="14"/>
        <v>33321.402199999997</v>
      </c>
      <c r="R54" s="102"/>
      <c r="S54" s="19">
        <f t="shared" si="11"/>
        <v>2.8734618917276221E-4</v>
      </c>
      <c r="V54">
        <f t="shared" si="6"/>
        <v>48339.902199999997</v>
      </c>
      <c r="AE54" t="s">
        <v>47</v>
      </c>
      <c r="AG54" t="s">
        <v>49</v>
      </c>
    </row>
    <row r="55" spans="1:33" x14ac:dyDescent="0.2">
      <c r="A55" s="19" t="s">
        <v>71</v>
      </c>
      <c r="B55" s="22" t="s">
        <v>70</v>
      </c>
      <c r="C55" s="20">
        <v>48340.854700000004</v>
      </c>
      <c r="D55" s="20"/>
      <c r="E55" s="19">
        <f t="shared" si="12"/>
        <v>40528.97400530272</v>
      </c>
      <c r="F55" s="19">
        <f t="shared" si="7"/>
        <v>40529</v>
      </c>
      <c r="G55" s="19">
        <f t="shared" si="9"/>
        <v>-7.0502999951713718E-3</v>
      </c>
      <c r="H55" s="19"/>
      <c r="J55" s="19"/>
      <c r="K55">
        <f t="shared" si="10"/>
        <v>-7.0502999951713718E-3</v>
      </c>
      <c r="L55" s="19"/>
      <c r="M55" s="19"/>
      <c r="N55" s="19"/>
      <c r="O55" s="19"/>
      <c r="P55" s="32">
        <f t="shared" si="13"/>
        <v>6.6754338642407776E-3</v>
      </c>
      <c r="Q55" s="21">
        <f t="shared" si="14"/>
        <v>33322.354700000004</v>
      </c>
      <c r="R55" s="102"/>
      <c r="S55" s="19">
        <f t="shared" si="11"/>
        <v>1.8839576997941313E-4</v>
      </c>
      <c r="V55">
        <f t="shared" si="6"/>
        <v>48340.854700000004</v>
      </c>
    </row>
    <row r="56" spans="1:33" x14ac:dyDescent="0.2">
      <c r="A56" s="19" t="s">
        <v>65</v>
      </c>
      <c r="B56" s="22"/>
      <c r="C56" s="20">
        <v>50549.413</v>
      </c>
      <c r="D56" s="20">
        <v>1.6999999999999999E-3</v>
      </c>
      <c r="E56" s="19">
        <f t="shared" si="12"/>
        <v>48672.004017392494</v>
      </c>
      <c r="F56" s="19">
        <f t="shared" si="7"/>
        <v>48672</v>
      </c>
      <c r="G56" s="19">
        <f t="shared" si="9"/>
        <v>1.0896000021602958E-3</v>
      </c>
      <c r="H56" s="19"/>
      <c r="I56" s="19"/>
      <c r="J56" s="19"/>
      <c r="K56" s="19">
        <f t="shared" si="10"/>
        <v>1.0896000021602958E-3</v>
      </c>
      <c r="L56" s="19"/>
      <c r="M56" s="19"/>
      <c r="N56" s="19"/>
      <c r="O56" s="19">
        <f t="shared" ref="O56:O87" ca="1" si="15">+C$11+C$12*$F56</f>
        <v>2.6394165871677193E-3</v>
      </c>
      <c r="P56" s="32">
        <f t="shared" si="13"/>
        <v>9.7559779089128329E-3</v>
      </c>
      <c r="Q56" s="21">
        <f t="shared" si="14"/>
        <v>35530.913</v>
      </c>
      <c r="R56" s="102"/>
      <c r="S56" s="19">
        <f t="shared" si="11"/>
        <v>7.5106106022648488E-5</v>
      </c>
      <c r="V56">
        <f t="shared" si="6"/>
        <v>50549.413</v>
      </c>
      <c r="AC56">
        <v>12</v>
      </c>
    </row>
    <row r="57" spans="1:33" x14ac:dyDescent="0.2">
      <c r="A57" s="19" t="s">
        <v>66</v>
      </c>
      <c r="B57" s="22" t="s">
        <v>67</v>
      </c>
      <c r="C57" s="20">
        <v>50953.398000000001</v>
      </c>
      <c r="D57" s="20">
        <v>3.0000000000000001E-3</v>
      </c>
      <c r="E57" s="19">
        <f t="shared" si="12"/>
        <v>50161.510533672408</v>
      </c>
      <c r="F57" s="19">
        <f t="shared" si="7"/>
        <v>50161.5</v>
      </c>
      <c r="G57" s="19">
        <f t="shared" si="9"/>
        <v>2.8569500063895248E-3</v>
      </c>
      <c r="H57" s="19"/>
      <c r="I57" s="19"/>
      <c r="J57" s="19"/>
      <c r="K57" s="19">
        <f t="shared" si="10"/>
        <v>2.8569500063895248E-3</v>
      </c>
      <c r="L57" s="19"/>
      <c r="M57" s="19"/>
      <c r="N57" s="19"/>
      <c r="O57" s="19">
        <f t="shared" ca="1" si="15"/>
        <v>3.2512435541571932E-3</v>
      </c>
      <c r="P57" s="32">
        <f t="shared" si="13"/>
        <v>9.9817784860493503E-3</v>
      </c>
      <c r="Q57" s="21">
        <f t="shared" si="14"/>
        <v>35934.898000000001</v>
      </c>
      <c r="R57" s="102"/>
      <c r="S57" s="19">
        <f t="shared" si="11"/>
        <v>5.0763180864571741E-5</v>
      </c>
      <c r="V57">
        <f t="shared" si="6"/>
        <v>50953.398000000001</v>
      </c>
      <c r="AC57">
        <v>10</v>
      </c>
      <c r="AE57" t="s">
        <v>64</v>
      </c>
      <c r="AG57" t="s">
        <v>49</v>
      </c>
    </row>
    <row r="58" spans="1:33" x14ac:dyDescent="0.2">
      <c r="A58" s="19" t="s">
        <v>405</v>
      </c>
      <c r="B58" s="22" t="s">
        <v>70</v>
      </c>
      <c r="C58" s="20">
        <v>51490.821000000004</v>
      </c>
      <c r="D58" s="20" t="s">
        <v>400</v>
      </c>
      <c r="E58" s="19">
        <f t="shared" si="12"/>
        <v>52143.00752118112</v>
      </c>
      <c r="F58" s="19">
        <f t="shared" si="7"/>
        <v>52143</v>
      </c>
      <c r="G58" s="19">
        <f t="shared" si="9"/>
        <v>2.0399000059114769E-3</v>
      </c>
      <c r="H58" s="19"/>
      <c r="I58" s="19"/>
      <c r="J58" s="19"/>
      <c r="K58" s="19">
        <f t="shared" si="10"/>
        <v>2.0399000059114769E-3</v>
      </c>
      <c r="L58" s="19"/>
      <c r="M58" s="19"/>
      <c r="N58" s="19"/>
      <c r="O58" s="19">
        <f t="shared" ca="1" si="15"/>
        <v>4.0651644236366496E-3</v>
      </c>
      <c r="P58" s="32">
        <f t="shared" si="13"/>
        <v>1.0120287885637597E-2</v>
      </c>
      <c r="Q58" s="21">
        <f t="shared" si="14"/>
        <v>36472.321000000004</v>
      </c>
      <c r="R58" s="102"/>
      <c r="S58" s="19">
        <f t="shared" si="11"/>
        <v>6.5292668286824775E-5</v>
      </c>
    </row>
    <row r="59" spans="1:33" x14ac:dyDescent="0.2">
      <c r="A59" s="19" t="s">
        <v>77</v>
      </c>
      <c r="B59" s="22"/>
      <c r="C59" s="24">
        <v>51926.538099999998</v>
      </c>
      <c r="D59" s="20"/>
      <c r="E59" s="19">
        <f t="shared" si="12"/>
        <v>53749.511375791015</v>
      </c>
      <c r="F59" s="19">
        <f t="shared" ref="F59:F90" si="16">ROUND(2*E59,0)/2</f>
        <v>53749.5</v>
      </c>
      <c r="G59" s="19">
        <f t="shared" si="9"/>
        <v>3.0853499993099831E-3</v>
      </c>
      <c r="H59" s="19"/>
      <c r="J59" s="19"/>
      <c r="K59">
        <f t="shared" si="10"/>
        <v>3.0853499993099831E-3</v>
      </c>
      <c r="L59" s="19"/>
      <c r="M59" s="19"/>
      <c r="N59" s="19"/>
      <c r="O59" s="19">
        <f t="shared" ca="1" si="15"/>
        <v>4.7250503064621557E-3</v>
      </c>
      <c r="P59" s="32">
        <f t="shared" si="13"/>
        <v>1.0096919695544326E-2</v>
      </c>
      <c r="Q59" s="21">
        <f t="shared" si="14"/>
        <v>36908.038099999998</v>
      </c>
      <c r="R59" s="102"/>
      <c r="S59" s="19">
        <f t="shared" si="11"/>
        <v>4.9162109605151758E-5</v>
      </c>
      <c r="V59">
        <f t="shared" ref="V59:V92" si="17">1*C59</f>
        <v>51926.538099999998</v>
      </c>
    </row>
    <row r="60" spans="1:33" x14ac:dyDescent="0.2">
      <c r="A60" s="19" t="s">
        <v>77</v>
      </c>
      <c r="B60" s="22"/>
      <c r="C60" s="24">
        <v>51967.496700000003</v>
      </c>
      <c r="D60" s="20"/>
      <c r="E60" s="19">
        <f t="shared" si="12"/>
        <v>53900.527135281365</v>
      </c>
      <c r="F60" s="19">
        <f t="shared" si="16"/>
        <v>53900.5</v>
      </c>
      <c r="G60" s="19">
        <f t="shared" si="9"/>
        <v>7.3596500078565441E-3</v>
      </c>
      <c r="H60" s="19"/>
      <c r="J60" s="19"/>
      <c r="K60">
        <f t="shared" si="10"/>
        <v>7.3596500078565441E-3</v>
      </c>
      <c r="L60" s="19"/>
      <c r="M60" s="19"/>
      <c r="N60" s="19"/>
      <c r="O60" s="19">
        <f t="shared" ca="1" si="15"/>
        <v>4.7870750610881432E-3</v>
      </c>
      <c r="P60" s="32">
        <f t="shared" si="13"/>
        <v>1.0088477192490661E-2</v>
      </c>
      <c r="Q60" s="21">
        <f t="shared" si="14"/>
        <v>36948.996700000003</v>
      </c>
      <c r="R60" s="102"/>
      <c r="S60" s="19">
        <f t="shared" si="11"/>
        <v>7.4464978035981598E-6</v>
      </c>
      <c r="V60">
        <f t="shared" si="17"/>
        <v>51967.496700000003</v>
      </c>
    </row>
    <row r="61" spans="1:33" x14ac:dyDescent="0.2">
      <c r="A61" s="15" t="s">
        <v>84</v>
      </c>
      <c r="B61" s="16" t="s">
        <v>70</v>
      </c>
      <c r="C61" s="17">
        <v>52715.385000000002</v>
      </c>
      <c r="D61" s="17">
        <v>5.0000000000000001E-3</v>
      </c>
      <c r="E61" s="19">
        <f t="shared" si="12"/>
        <v>56658.016884404497</v>
      </c>
      <c r="F61" s="19">
        <f t="shared" si="16"/>
        <v>56658</v>
      </c>
      <c r="G61" s="19">
        <f t="shared" si="9"/>
        <v>4.5794000034220517E-3</v>
      </c>
      <c r="H61" s="19"/>
      <c r="I61" s="19"/>
      <c r="J61" s="19"/>
      <c r="K61" s="19">
        <f t="shared" si="10"/>
        <v>4.5794000034220517E-3</v>
      </c>
      <c r="L61" s="19"/>
      <c r="M61" s="19"/>
      <c r="N61" s="19"/>
      <c r="O61" s="19">
        <f t="shared" ca="1" si="15"/>
        <v>5.9197456629501641E-3</v>
      </c>
      <c r="P61" s="32">
        <f t="shared" si="13"/>
        <v>9.7455401832666766E-3</v>
      </c>
      <c r="Q61" s="21">
        <f t="shared" si="14"/>
        <v>37696.885000000002</v>
      </c>
      <c r="R61" s="102"/>
      <c r="S61" s="19">
        <f t="shared" si="11"/>
        <v>2.6689004357805053E-5</v>
      </c>
      <c r="V61">
        <f t="shared" si="17"/>
        <v>52715.385000000002</v>
      </c>
    </row>
    <row r="62" spans="1:33" x14ac:dyDescent="0.2">
      <c r="A62" s="15" t="s">
        <v>84</v>
      </c>
      <c r="B62" s="16" t="s">
        <v>67</v>
      </c>
      <c r="C62" s="17">
        <v>52715.522299999997</v>
      </c>
      <c r="D62" s="17">
        <v>1.1000000000000001E-3</v>
      </c>
      <c r="E62" s="19">
        <f t="shared" si="12"/>
        <v>56658.523114201831</v>
      </c>
      <c r="F62" s="19">
        <f t="shared" si="16"/>
        <v>56658.5</v>
      </c>
      <c r="G62" s="19">
        <f t="shared" si="9"/>
        <v>6.2690499980817549E-3</v>
      </c>
      <c r="H62" s="19"/>
      <c r="I62" s="19"/>
      <c r="J62" s="19"/>
      <c r="K62" s="19">
        <f t="shared" si="10"/>
        <v>6.2690499980817549E-3</v>
      </c>
      <c r="L62" s="19"/>
      <c r="M62" s="19"/>
      <c r="N62" s="19"/>
      <c r="O62" s="19">
        <f t="shared" ca="1" si="15"/>
        <v>5.9199510429323692E-3</v>
      </c>
      <c r="P62" s="32">
        <f t="shared" si="13"/>
        <v>9.745445544472639E-3</v>
      </c>
      <c r="Q62" s="21">
        <f t="shared" si="14"/>
        <v>37697.022299999997</v>
      </c>
      <c r="R62" s="102"/>
      <c r="S62" s="19">
        <f t="shared" si="11"/>
        <v>1.2085325994966373E-5</v>
      </c>
      <c r="V62">
        <f t="shared" si="17"/>
        <v>52715.522299999997</v>
      </c>
      <c r="AE62" t="s">
        <v>47</v>
      </c>
      <c r="AG62" t="s">
        <v>49</v>
      </c>
    </row>
    <row r="63" spans="1:33" x14ac:dyDescent="0.2">
      <c r="A63" s="19" t="s">
        <v>186</v>
      </c>
      <c r="B63" s="16" t="s">
        <v>67</v>
      </c>
      <c r="C63" s="100">
        <v>52736.124300000003</v>
      </c>
      <c r="E63" s="19">
        <f t="shared" si="12"/>
        <v>56734.48339304488</v>
      </c>
      <c r="F63" s="19">
        <f t="shared" si="16"/>
        <v>56734.5</v>
      </c>
      <c r="H63" s="19"/>
      <c r="I63" s="19"/>
      <c r="J63" s="19"/>
      <c r="K63" s="19"/>
      <c r="L63" s="19"/>
      <c r="M63" s="19"/>
      <c r="N63" s="19"/>
      <c r="O63" s="19">
        <f t="shared" ca="1" si="15"/>
        <v>5.9511688002275714E-3</v>
      </c>
      <c r="P63" s="32">
        <f t="shared" si="13"/>
        <v>9.7309236092390505E-3</v>
      </c>
      <c r="Q63" s="21">
        <f t="shared" si="14"/>
        <v>37717.624300000003</v>
      </c>
      <c r="R63" s="103">
        <f>+C63-(C$7+F63*C$8)</f>
        <v>-4.5041499906801619E-3</v>
      </c>
      <c r="V63">
        <f t="shared" si="17"/>
        <v>52736.124300000003</v>
      </c>
    </row>
    <row r="64" spans="1:33" x14ac:dyDescent="0.2">
      <c r="A64" s="19" t="s">
        <v>186</v>
      </c>
      <c r="B64" s="5"/>
      <c r="C64">
        <v>52736.257799999999</v>
      </c>
      <c r="E64" s="19">
        <f t="shared" si="12"/>
        <v>56734.975612112212</v>
      </c>
      <c r="F64" s="19">
        <f t="shared" si="16"/>
        <v>56735</v>
      </c>
      <c r="H64" s="19"/>
      <c r="I64" s="19"/>
      <c r="J64" s="19"/>
      <c r="K64" s="19"/>
      <c r="L64" s="19"/>
      <c r="M64" s="19"/>
      <c r="N64" s="19"/>
      <c r="O64" s="19">
        <f t="shared" ca="1" si="15"/>
        <v>5.9513741802097765E-3</v>
      </c>
      <c r="P64" s="32">
        <f t="shared" si="13"/>
        <v>9.7308271699379362E-3</v>
      </c>
      <c r="Q64" s="21">
        <f t="shared" si="14"/>
        <v>37717.757799999999</v>
      </c>
      <c r="R64" s="103">
        <f>+C64-(C$7+F64*C$8)</f>
        <v>-6.6144999946118332E-3</v>
      </c>
      <c r="V64">
        <f t="shared" si="17"/>
        <v>52736.257799999999</v>
      </c>
    </row>
    <row r="65" spans="1:33" x14ac:dyDescent="0.2">
      <c r="A65" s="91" t="s">
        <v>87</v>
      </c>
      <c r="B65" s="92" t="s">
        <v>67</v>
      </c>
      <c r="C65" s="91">
        <v>52800.414299999997</v>
      </c>
      <c r="D65" s="91">
        <v>1E-4</v>
      </c>
      <c r="E65" s="19">
        <f t="shared" si="12"/>
        <v>56971.522822557425</v>
      </c>
      <c r="F65" s="19">
        <f t="shared" si="16"/>
        <v>56971.5</v>
      </c>
      <c r="G65" s="19">
        <f t="shared" ref="G65:G92" si="18">+C65-(C$7+F65*C$8)</f>
        <v>6.1899499996798113E-3</v>
      </c>
      <c r="H65" s="19"/>
      <c r="I65" s="19"/>
      <c r="J65" s="19"/>
      <c r="K65" s="19">
        <f t="shared" ref="K65:K92" si="19">G65</f>
        <v>6.1899499996798113E-3</v>
      </c>
      <c r="L65" s="19"/>
      <c r="M65" s="19"/>
      <c r="N65" s="19"/>
      <c r="O65" s="19">
        <f t="shared" ca="1" si="15"/>
        <v>6.0485189117928627E-3</v>
      </c>
      <c r="P65" s="32">
        <f t="shared" si="13"/>
        <v>9.6838921736828731E-3</v>
      </c>
      <c r="Q65" s="21">
        <f t="shared" si="14"/>
        <v>37781.914299999997</v>
      </c>
      <c r="R65" s="102"/>
      <c r="S65" s="19">
        <f t="shared" ref="S65:S92" si="20">+(P65-G65)^2</f>
        <v>1.2207631915277243E-5</v>
      </c>
      <c r="V65">
        <f t="shared" si="17"/>
        <v>52800.414299999997</v>
      </c>
    </row>
    <row r="66" spans="1:33" x14ac:dyDescent="0.2">
      <c r="A66" s="91" t="s">
        <v>87</v>
      </c>
      <c r="B66" s="92" t="s">
        <v>70</v>
      </c>
      <c r="C66" s="91">
        <v>52801.363499999999</v>
      </c>
      <c r="D66" s="91">
        <v>2.9999999999999997E-4</v>
      </c>
      <c r="E66" s="19">
        <f t="shared" si="12"/>
        <v>56975.022555431809</v>
      </c>
      <c r="F66" s="19">
        <f t="shared" si="16"/>
        <v>56975</v>
      </c>
      <c r="G66" s="19">
        <f t="shared" si="18"/>
        <v>6.1175000009825453E-3</v>
      </c>
      <c r="H66" s="19"/>
      <c r="I66" s="19"/>
      <c r="J66" s="19"/>
      <c r="K66" s="19">
        <f t="shared" si="19"/>
        <v>6.1175000009825453E-3</v>
      </c>
      <c r="L66" s="19"/>
      <c r="M66" s="19"/>
      <c r="N66" s="19"/>
      <c r="O66" s="19">
        <f t="shared" ca="1" si="15"/>
        <v>6.0499565716683017E-3</v>
      </c>
      <c r="P66" s="32">
        <f t="shared" si="13"/>
        <v>9.6831778051558459E-3</v>
      </c>
      <c r="Q66" s="21">
        <f t="shared" si="14"/>
        <v>37782.863499999999</v>
      </c>
      <c r="R66" s="102"/>
      <c r="S66" s="19">
        <f t="shared" si="20"/>
        <v>1.2714058203174131E-5</v>
      </c>
      <c r="V66">
        <f t="shared" si="17"/>
        <v>52801.363499999999</v>
      </c>
      <c r="AE66" t="s">
        <v>47</v>
      </c>
      <c r="AG66" t="s">
        <v>49</v>
      </c>
    </row>
    <row r="67" spans="1:33" x14ac:dyDescent="0.2">
      <c r="A67" s="91" t="s">
        <v>75</v>
      </c>
      <c r="B67" s="93" t="s">
        <v>70</v>
      </c>
      <c r="C67" s="17">
        <v>53076.652999999998</v>
      </c>
      <c r="D67" s="17">
        <v>2.9999999999999997E-4</v>
      </c>
      <c r="E67" s="19">
        <f t="shared" si="12"/>
        <v>57990.024360235053</v>
      </c>
      <c r="F67" s="19">
        <f t="shared" si="16"/>
        <v>57990</v>
      </c>
      <c r="G67" s="19">
        <f t="shared" si="18"/>
        <v>6.6070000029867515E-3</v>
      </c>
      <c r="H67" s="19"/>
      <c r="I67" s="19"/>
      <c r="J67" s="19"/>
      <c r="K67" s="19">
        <f t="shared" si="19"/>
        <v>6.6070000029867515E-3</v>
      </c>
      <c r="L67" s="19"/>
      <c r="M67" s="19"/>
      <c r="N67" s="19"/>
      <c r="O67" s="19">
        <f t="shared" ca="1" si="15"/>
        <v>6.4668779355449846E-3</v>
      </c>
      <c r="P67" s="32">
        <f t="shared" si="13"/>
        <v>9.4516799035104099E-3</v>
      </c>
      <c r="Q67" s="21">
        <f t="shared" si="14"/>
        <v>38058.152999999998</v>
      </c>
      <c r="R67" s="102"/>
      <c r="S67" s="19">
        <f t="shared" si="20"/>
        <v>8.0922037364432907E-6</v>
      </c>
      <c r="V67">
        <f t="shared" si="17"/>
        <v>53076.652999999998</v>
      </c>
      <c r="AE67" t="s">
        <v>47</v>
      </c>
      <c r="AG67" t="s">
        <v>49</v>
      </c>
    </row>
    <row r="68" spans="1:33" x14ac:dyDescent="0.2">
      <c r="A68" s="39" t="s">
        <v>87</v>
      </c>
      <c r="B68" s="42" t="s">
        <v>67</v>
      </c>
      <c r="C68" s="39">
        <v>53081.398999999998</v>
      </c>
      <c r="D68" s="39">
        <v>1E-4</v>
      </c>
      <c r="E68" s="19">
        <f t="shared" si="12"/>
        <v>58007.523024606904</v>
      </c>
      <c r="F68" s="19">
        <f t="shared" si="16"/>
        <v>58007.5</v>
      </c>
      <c r="G68" s="19">
        <f t="shared" si="18"/>
        <v>6.244750002224464E-3</v>
      </c>
      <c r="H68" s="19"/>
      <c r="I68" s="19"/>
      <c r="J68" s="19"/>
      <c r="K68" s="19">
        <f t="shared" si="19"/>
        <v>6.244750002224464E-3</v>
      </c>
      <c r="L68" s="19"/>
      <c r="M68" s="19"/>
      <c r="N68" s="19"/>
      <c r="O68" s="19">
        <f t="shared" ca="1" si="15"/>
        <v>6.4740662349221691E-3</v>
      </c>
      <c r="P68" s="32">
        <f t="shared" si="13"/>
        <v>9.4472632935520551E-3</v>
      </c>
      <c r="Q68" s="21">
        <f t="shared" si="14"/>
        <v>38062.898999999998</v>
      </c>
      <c r="R68" s="102"/>
      <c r="S68" s="19">
        <f t="shared" si="20"/>
        <v>1.025609138112988E-5</v>
      </c>
      <c r="V68">
        <f t="shared" si="17"/>
        <v>53081.398999999998</v>
      </c>
    </row>
    <row r="69" spans="1:33" x14ac:dyDescent="0.2">
      <c r="A69" s="91" t="s">
        <v>76</v>
      </c>
      <c r="B69" s="93" t="s">
        <v>70</v>
      </c>
      <c r="C69" s="17">
        <v>53092.383999999998</v>
      </c>
      <c r="D69" s="17">
        <v>1E-4</v>
      </c>
      <c r="E69" s="19">
        <f t="shared" si="12"/>
        <v>58048.025095429672</v>
      </c>
      <c r="F69" s="19">
        <f t="shared" si="16"/>
        <v>58048</v>
      </c>
      <c r="G69" s="19">
        <f t="shared" si="18"/>
        <v>6.8064000006415881E-3</v>
      </c>
      <c r="H69" s="19"/>
      <c r="I69" s="19"/>
      <c r="J69" s="19"/>
      <c r="K69" s="19">
        <f t="shared" si="19"/>
        <v>6.8064000006415881E-3</v>
      </c>
      <c r="L69" s="19"/>
      <c r="M69" s="19"/>
      <c r="N69" s="19"/>
      <c r="O69" s="19">
        <f t="shared" ca="1" si="15"/>
        <v>6.4907020134807938E-3</v>
      </c>
      <c r="P69" s="32">
        <f t="shared" si="13"/>
        <v>9.4369867100613791E-3</v>
      </c>
      <c r="Q69" s="21">
        <f t="shared" si="14"/>
        <v>38073.883999999998</v>
      </c>
      <c r="R69" s="102"/>
      <c r="S69" s="19">
        <f t="shared" si="20"/>
        <v>6.9199864357760438E-6</v>
      </c>
      <c r="V69">
        <f t="shared" si="17"/>
        <v>53092.383999999998</v>
      </c>
    </row>
    <row r="70" spans="1:33" x14ac:dyDescent="0.2">
      <c r="A70" s="94" t="s">
        <v>83</v>
      </c>
      <c r="B70" s="42"/>
      <c r="C70" s="17">
        <v>53122.490700000002</v>
      </c>
      <c r="D70" s="17">
        <v>5.0000000000000001E-4</v>
      </c>
      <c r="E70" s="19">
        <f t="shared" si="12"/>
        <v>58159.029528350919</v>
      </c>
      <c r="F70" s="19">
        <f t="shared" si="16"/>
        <v>58159</v>
      </c>
      <c r="G70" s="19">
        <f t="shared" si="18"/>
        <v>8.0087000023922883E-3</v>
      </c>
      <c r="H70" s="19"/>
      <c r="I70" s="19"/>
      <c r="J70" s="19"/>
      <c r="K70" s="19">
        <f t="shared" si="19"/>
        <v>8.0087000023922883E-3</v>
      </c>
      <c r="L70" s="19"/>
      <c r="M70" s="19"/>
      <c r="N70" s="19"/>
      <c r="O70" s="19">
        <f t="shared" ca="1" si="15"/>
        <v>6.5362963695303616E-3</v>
      </c>
      <c r="P70" s="32">
        <f t="shared" si="13"/>
        <v>9.4084254651926047E-3</v>
      </c>
      <c r="Q70" s="21">
        <f t="shared" si="14"/>
        <v>38103.990700000002</v>
      </c>
      <c r="R70" s="102"/>
      <c r="S70" s="19">
        <f t="shared" si="20"/>
        <v>1.9592313712115598E-6</v>
      </c>
      <c r="V70">
        <f t="shared" si="17"/>
        <v>53122.490700000002</v>
      </c>
      <c r="AE70" t="s">
        <v>47</v>
      </c>
      <c r="AG70" t="s">
        <v>49</v>
      </c>
    </row>
    <row r="71" spans="1:33" x14ac:dyDescent="0.2">
      <c r="A71" s="95" t="s">
        <v>82</v>
      </c>
      <c r="B71" s="16"/>
      <c r="C71" s="17">
        <v>53418.7984</v>
      </c>
      <c r="D71" s="17">
        <v>1E-4</v>
      </c>
      <c r="E71" s="19">
        <f t="shared" si="12"/>
        <v>59251.526155636362</v>
      </c>
      <c r="F71" s="19">
        <f t="shared" si="16"/>
        <v>59251.5</v>
      </c>
      <c r="G71" s="19">
        <f t="shared" si="18"/>
        <v>7.0939500001259148E-3</v>
      </c>
      <c r="H71" s="19"/>
      <c r="I71" s="19"/>
      <c r="J71" s="19"/>
      <c r="K71" s="19">
        <f t="shared" si="19"/>
        <v>7.0939500001259148E-3</v>
      </c>
      <c r="L71" s="19"/>
      <c r="M71" s="19"/>
      <c r="N71" s="19"/>
      <c r="O71" s="19">
        <f t="shared" ca="1" si="15"/>
        <v>6.9850516306488586E-3</v>
      </c>
      <c r="P71" s="32">
        <f t="shared" si="13"/>
        <v>9.0963701708210998E-3</v>
      </c>
      <c r="Q71" s="21">
        <f t="shared" si="14"/>
        <v>38400.2984</v>
      </c>
      <c r="R71" s="102"/>
      <c r="S71" s="19">
        <f t="shared" si="20"/>
        <v>4.0096865400069336E-6</v>
      </c>
      <c r="V71">
        <f t="shared" si="17"/>
        <v>53418.7984</v>
      </c>
    </row>
    <row r="72" spans="1:33" x14ac:dyDescent="0.2">
      <c r="A72" s="94" t="s">
        <v>83</v>
      </c>
      <c r="B72" s="42"/>
      <c r="C72" s="17">
        <v>53451.3462</v>
      </c>
      <c r="D72" s="17">
        <v>1E-4</v>
      </c>
      <c r="E72" s="19">
        <f t="shared" si="12"/>
        <v>59371.531007773388</v>
      </c>
      <c r="F72" s="19">
        <f t="shared" si="16"/>
        <v>59371.5</v>
      </c>
      <c r="G72" s="19">
        <f t="shared" si="18"/>
        <v>8.4099500018055551E-3</v>
      </c>
      <c r="H72" s="19"/>
      <c r="I72" s="19"/>
      <c r="J72" s="19"/>
      <c r="K72" s="19">
        <f t="shared" si="19"/>
        <v>8.4099500018055551E-3</v>
      </c>
      <c r="L72" s="19"/>
      <c r="M72" s="19"/>
      <c r="N72" s="19"/>
      <c r="O72" s="19">
        <f t="shared" ca="1" si="15"/>
        <v>7.0343428263781212E-3</v>
      </c>
      <c r="P72" s="32">
        <f t="shared" si="13"/>
        <v>9.058669580563547E-3</v>
      </c>
      <c r="Q72" s="21">
        <f t="shared" si="14"/>
        <v>38432.8462</v>
      </c>
      <c r="R72" s="102"/>
      <c r="S72" s="19">
        <f t="shared" si="20"/>
        <v>4.2083709186394649E-7</v>
      </c>
      <c r="V72">
        <f t="shared" si="17"/>
        <v>53451.3462</v>
      </c>
    </row>
    <row r="73" spans="1:33" x14ac:dyDescent="0.2">
      <c r="A73" s="94" t="s">
        <v>83</v>
      </c>
      <c r="B73" s="42"/>
      <c r="C73" s="17">
        <v>53451.481899999999</v>
      </c>
      <c r="D73" s="17">
        <v>2.0000000000000001E-4</v>
      </c>
      <c r="E73" s="19">
        <f t="shared" si="12"/>
        <v>59372.031338316003</v>
      </c>
      <c r="F73" s="19">
        <f t="shared" si="16"/>
        <v>59372</v>
      </c>
      <c r="G73" s="19">
        <f t="shared" si="18"/>
        <v>8.49960000050487E-3</v>
      </c>
      <c r="H73" s="19"/>
      <c r="I73" s="19"/>
      <c r="J73" s="19"/>
      <c r="K73" s="19">
        <f t="shared" si="19"/>
        <v>8.49960000050487E-3</v>
      </c>
      <c r="L73" s="19"/>
      <c r="M73" s="19"/>
      <c r="N73" s="19"/>
      <c r="O73" s="19">
        <f t="shared" ca="1" si="15"/>
        <v>7.0345482063603262E-3</v>
      </c>
      <c r="P73" s="32">
        <f t="shared" si="13"/>
        <v>9.0585110767243682E-3</v>
      </c>
      <c r="Q73" s="21">
        <f t="shared" si="14"/>
        <v>38432.981899999999</v>
      </c>
      <c r="R73" s="102"/>
      <c r="S73" s="19">
        <f t="shared" si="20"/>
        <v>3.1238159112083772E-7</v>
      </c>
      <c r="V73">
        <f t="shared" si="17"/>
        <v>53451.481899999999</v>
      </c>
      <c r="AE73" t="s">
        <v>47</v>
      </c>
      <c r="AG73" t="s">
        <v>49</v>
      </c>
    </row>
    <row r="74" spans="1:33" x14ac:dyDescent="0.2">
      <c r="A74" s="94" t="s">
        <v>83</v>
      </c>
      <c r="B74" s="42"/>
      <c r="C74" s="17">
        <v>53451.615100000003</v>
      </c>
      <c r="D74" s="17">
        <v>6.9999999999999999E-4</v>
      </c>
      <c r="E74" s="19">
        <f t="shared" si="12"/>
        <v>59372.5224512731</v>
      </c>
      <c r="F74" s="19">
        <f t="shared" si="16"/>
        <v>59372.5</v>
      </c>
      <c r="G74" s="19">
        <f t="shared" si="18"/>
        <v>6.089250004151836E-3</v>
      </c>
      <c r="H74" s="19"/>
      <c r="I74" s="19"/>
      <c r="J74" s="19"/>
      <c r="K74" s="19">
        <f t="shared" si="19"/>
        <v>6.089250004151836E-3</v>
      </c>
      <c r="L74" s="19"/>
      <c r="M74" s="19"/>
      <c r="N74" s="19"/>
      <c r="O74" s="19">
        <f t="shared" ca="1" si="15"/>
        <v>7.0347535863425313E-3</v>
      </c>
      <c r="P74" s="32">
        <f t="shared" si="13"/>
        <v>9.0583525611172E-3</v>
      </c>
      <c r="Q74" s="21">
        <f t="shared" si="14"/>
        <v>38433.115100000003</v>
      </c>
      <c r="R74" s="102"/>
      <c r="S74" s="19">
        <f t="shared" si="20"/>
        <v>8.8155699937782622E-6</v>
      </c>
      <c r="V74">
        <f t="shared" si="17"/>
        <v>53451.615100000003</v>
      </c>
      <c r="AE74" t="s">
        <v>47</v>
      </c>
      <c r="AG74" t="s">
        <v>49</v>
      </c>
    </row>
    <row r="75" spans="1:33" x14ac:dyDescent="0.2">
      <c r="A75" s="39" t="s">
        <v>89</v>
      </c>
      <c r="B75" s="42" t="s">
        <v>70</v>
      </c>
      <c r="C75" s="39">
        <v>53744.941800000001</v>
      </c>
      <c r="D75" s="39">
        <v>2.0000000000000001E-4</v>
      </c>
      <c r="E75" s="19">
        <f t="shared" si="12"/>
        <v>60454.028029571506</v>
      </c>
      <c r="F75" s="19">
        <f t="shared" si="16"/>
        <v>60454</v>
      </c>
      <c r="G75" s="19">
        <f t="shared" si="18"/>
        <v>7.6021999993827194E-3</v>
      </c>
      <c r="H75" s="19"/>
      <c r="I75" s="19"/>
      <c r="J75" s="19"/>
      <c r="K75" s="19">
        <f t="shared" si="19"/>
        <v>7.6021999993827194E-3</v>
      </c>
      <c r="L75" s="19"/>
      <c r="M75" s="19"/>
      <c r="N75" s="19"/>
      <c r="O75" s="19">
        <f t="shared" ca="1" si="15"/>
        <v>7.4789904878525132E-3</v>
      </c>
      <c r="P75" s="32">
        <f t="shared" si="13"/>
        <v>8.6879418286393423E-3</v>
      </c>
      <c r="Q75" s="21">
        <f t="shared" si="14"/>
        <v>38726.441800000001</v>
      </c>
      <c r="R75" s="102"/>
      <c r="S75" s="19">
        <f t="shared" si="20"/>
        <v>1.1788353197975177E-6</v>
      </c>
      <c r="V75">
        <f t="shared" si="17"/>
        <v>53744.941800000001</v>
      </c>
    </row>
    <row r="76" spans="1:33" x14ac:dyDescent="0.2">
      <c r="A76" s="17" t="s">
        <v>94</v>
      </c>
      <c r="B76" s="16" t="s">
        <v>70</v>
      </c>
      <c r="C76" s="17">
        <v>53763.655700000003</v>
      </c>
      <c r="D76" s="17">
        <v>2.0999999999999999E-3</v>
      </c>
      <c r="E76" s="19">
        <f t="shared" si="12"/>
        <v>60523.026819118182</v>
      </c>
      <c r="F76" s="19">
        <f t="shared" si="16"/>
        <v>60523</v>
      </c>
      <c r="G76" s="19">
        <f t="shared" si="18"/>
        <v>7.2739000024739653E-3</v>
      </c>
      <c r="H76" s="19"/>
      <c r="I76" s="19"/>
      <c r="J76" s="19"/>
      <c r="K76" s="19">
        <f t="shared" si="19"/>
        <v>7.2739000024739653E-3</v>
      </c>
      <c r="L76" s="19"/>
      <c r="M76" s="19"/>
      <c r="N76" s="19"/>
      <c r="O76" s="19">
        <f t="shared" ca="1" si="15"/>
        <v>7.507332925396841E-3</v>
      </c>
      <c r="P76" s="32">
        <f t="shared" si="13"/>
        <v>8.662441124374004E-3</v>
      </c>
      <c r="Q76" s="21">
        <f t="shared" si="14"/>
        <v>38745.155700000003</v>
      </c>
      <c r="R76" s="102"/>
      <c r="S76" s="19">
        <f t="shared" si="20"/>
        <v>1.9280464472074181E-6</v>
      </c>
      <c r="V76">
        <f t="shared" si="17"/>
        <v>53763.655700000003</v>
      </c>
    </row>
    <row r="77" spans="1:33" x14ac:dyDescent="0.2">
      <c r="A77" s="39" t="s">
        <v>88</v>
      </c>
      <c r="B77" s="42" t="s">
        <v>70</v>
      </c>
      <c r="C77" s="39">
        <v>54211.441700000003</v>
      </c>
      <c r="D77" s="39">
        <v>2.0000000000000001E-4</v>
      </c>
      <c r="E77" s="19">
        <f t="shared" si="12"/>
        <v>62174.029120933643</v>
      </c>
      <c r="F77" s="19">
        <f t="shared" si="16"/>
        <v>62174</v>
      </c>
      <c r="G77" s="19">
        <f t="shared" si="18"/>
        <v>7.8982000050018542E-3</v>
      </c>
      <c r="H77" s="19"/>
      <c r="I77" s="19"/>
      <c r="J77" s="19"/>
      <c r="K77" s="19">
        <f t="shared" si="19"/>
        <v>7.8982000050018542E-3</v>
      </c>
      <c r="L77" s="19"/>
      <c r="M77" s="19"/>
      <c r="N77" s="19"/>
      <c r="O77" s="19">
        <f t="shared" ca="1" si="15"/>
        <v>8.1854976266386159E-3</v>
      </c>
      <c r="P77" s="32">
        <f t="shared" si="13"/>
        <v>7.9854363350197327E-3</v>
      </c>
      <c r="Q77" s="21">
        <f t="shared" si="14"/>
        <v>39192.941700000003</v>
      </c>
      <c r="R77" s="102"/>
      <c r="S77" s="19">
        <f t="shared" si="20"/>
        <v>7.6101772749882208E-9</v>
      </c>
      <c r="V77">
        <f t="shared" si="17"/>
        <v>54211.441700000003</v>
      </c>
    </row>
    <row r="78" spans="1:33" x14ac:dyDescent="0.2">
      <c r="A78" s="97" t="s">
        <v>91</v>
      </c>
      <c r="B78" s="16"/>
      <c r="C78" s="17">
        <v>54419.061300000001</v>
      </c>
      <c r="D78" s="17">
        <v>2.0000000000000001E-4</v>
      </c>
      <c r="E78" s="19">
        <f t="shared" si="12"/>
        <v>62939.529689289957</v>
      </c>
      <c r="F78" s="19">
        <f t="shared" si="16"/>
        <v>62939.5</v>
      </c>
      <c r="G78" s="19">
        <f t="shared" si="18"/>
        <v>8.0523500073468313E-3</v>
      </c>
      <c r="H78" s="19"/>
      <c r="I78" s="19"/>
      <c r="J78" s="19"/>
      <c r="K78" s="19">
        <f t="shared" si="19"/>
        <v>8.0523500073468313E-3</v>
      </c>
      <c r="L78" s="19"/>
      <c r="M78" s="19"/>
      <c r="N78" s="19"/>
      <c r="O78" s="19">
        <f t="shared" ca="1" si="15"/>
        <v>8.4999343793948738E-3</v>
      </c>
      <c r="P78" s="32">
        <f t="shared" si="13"/>
        <v>7.6279996942257428E-3</v>
      </c>
      <c r="Q78" s="21">
        <f t="shared" si="14"/>
        <v>39400.561300000001</v>
      </c>
      <c r="R78" s="102"/>
      <c r="S78" s="19">
        <f t="shared" si="20"/>
        <v>1.8007318824596587E-7</v>
      </c>
      <c r="V78">
        <f t="shared" si="17"/>
        <v>54419.061300000001</v>
      </c>
      <c r="AE78" t="s">
        <v>47</v>
      </c>
      <c r="AG78" t="s">
        <v>49</v>
      </c>
    </row>
    <row r="79" spans="1:33" x14ac:dyDescent="0.2">
      <c r="A79" s="98" t="s">
        <v>179</v>
      </c>
      <c r="B79" s="92" t="s">
        <v>67</v>
      </c>
      <c r="C79" s="20">
        <v>54488.222600000001</v>
      </c>
      <c r="D79" s="20"/>
      <c r="E79" s="19">
        <f t="shared" si="12"/>
        <v>63194.529768561195</v>
      </c>
      <c r="F79" s="19">
        <f t="shared" si="16"/>
        <v>63194.5</v>
      </c>
      <c r="G79" s="19">
        <f t="shared" si="18"/>
        <v>8.0738500037114136E-3</v>
      </c>
      <c r="H79" s="19"/>
      <c r="I79" s="19"/>
      <c r="J79" s="19"/>
      <c r="K79">
        <f t="shared" si="19"/>
        <v>8.0738500037114136E-3</v>
      </c>
      <c r="L79" s="19"/>
      <c r="M79" s="19"/>
      <c r="N79" s="19"/>
      <c r="O79" s="19">
        <f t="shared" ca="1" si="15"/>
        <v>8.6046781703195581E-3</v>
      </c>
      <c r="P79" s="32">
        <f t="shared" si="13"/>
        <v>7.5028072444329463E-3</v>
      </c>
      <c r="Q79" s="21">
        <f t="shared" si="14"/>
        <v>39469.722600000001</v>
      </c>
      <c r="R79" s="102"/>
      <c r="S79" s="19">
        <f t="shared" si="20"/>
        <v>3.2608983292436552E-7</v>
      </c>
      <c r="V79">
        <f t="shared" si="17"/>
        <v>54488.222600000001</v>
      </c>
      <c r="Y79" t="s">
        <v>180</v>
      </c>
    </row>
    <row r="80" spans="1:33" x14ac:dyDescent="0.2">
      <c r="A80" s="98" t="s">
        <v>179</v>
      </c>
      <c r="B80" s="92" t="s">
        <v>70</v>
      </c>
      <c r="C80" s="20">
        <v>54488.359199999999</v>
      </c>
      <c r="D80" s="20"/>
      <c r="E80" s="19">
        <f t="shared" si="12"/>
        <v>63195.033417434592</v>
      </c>
      <c r="F80" s="19">
        <f t="shared" si="16"/>
        <v>63195</v>
      </c>
      <c r="G80" s="19">
        <f t="shared" si="18"/>
        <v>9.063500001502689E-3</v>
      </c>
      <c r="H80" s="19"/>
      <c r="I80" s="19"/>
      <c r="J80" s="19"/>
      <c r="K80">
        <f t="shared" si="19"/>
        <v>9.063500001502689E-3</v>
      </c>
      <c r="L80" s="19"/>
      <c r="M80" s="19"/>
      <c r="N80" s="19"/>
      <c r="O80" s="19">
        <f t="shared" ca="1" si="15"/>
        <v>8.6048835503017632E-3</v>
      </c>
      <c r="P80" s="32">
        <f t="shared" si="13"/>
        <v>7.5025587623120671E-3</v>
      </c>
      <c r="Q80" s="21">
        <f t="shared" si="14"/>
        <v>39469.859199999999</v>
      </c>
      <c r="R80" s="102"/>
      <c r="S80" s="19">
        <f t="shared" si="20"/>
        <v>2.4365375522059541E-6</v>
      </c>
      <c r="V80">
        <f t="shared" si="17"/>
        <v>54488.359199999999</v>
      </c>
      <c r="Y80" t="s">
        <v>180</v>
      </c>
    </row>
    <row r="81" spans="1:33" x14ac:dyDescent="0.2">
      <c r="A81" s="98" t="s">
        <v>179</v>
      </c>
      <c r="B81" s="92" t="s">
        <v>67</v>
      </c>
      <c r="C81" s="20">
        <v>54526.194600000003</v>
      </c>
      <c r="D81" s="20"/>
      <c r="E81" s="19">
        <f t="shared" si="12"/>
        <v>63334.533831672903</v>
      </c>
      <c r="F81" s="19">
        <f t="shared" si="16"/>
        <v>63334.5</v>
      </c>
      <c r="G81" s="19">
        <f t="shared" si="18"/>
        <v>9.1758500057039782E-3</v>
      </c>
      <c r="H81" s="19"/>
      <c r="I81" s="19"/>
      <c r="J81" s="19"/>
      <c r="K81">
        <f t="shared" si="19"/>
        <v>9.1758500057039782E-3</v>
      </c>
      <c r="L81" s="19"/>
      <c r="M81" s="19"/>
      <c r="N81" s="19"/>
      <c r="O81" s="19">
        <f t="shared" ca="1" si="15"/>
        <v>8.6621845653370305E-3</v>
      </c>
      <c r="P81" s="32">
        <f t="shared" si="13"/>
        <v>7.4327725917191501E-3</v>
      </c>
      <c r="Q81" s="21">
        <f t="shared" si="14"/>
        <v>39507.694600000003</v>
      </c>
      <c r="R81" s="102"/>
      <c r="S81" s="19">
        <f t="shared" si="20"/>
        <v>3.038318871144036E-6</v>
      </c>
      <c r="V81">
        <f t="shared" si="17"/>
        <v>54526.194600000003</v>
      </c>
      <c r="Y81" t="s">
        <v>180</v>
      </c>
    </row>
    <row r="82" spans="1:33" x14ac:dyDescent="0.2">
      <c r="A82" s="98" t="s">
        <v>179</v>
      </c>
      <c r="B82" s="92" t="s">
        <v>70</v>
      </c>
      <c r="C82" s="20">
        <v>54526.3298</v>
      </c>
      <c r="D82" s="20"/>
      <c r="E82" s="19">
        <f t="shared" si="12"/>
        <v>63335.032318698402</v>
      </c>
      <c r="F82" s="19">
        <f t="shared" si="16"/>
        <v>63335</v>
      </c>
      <c r="G82" s="19">
        <f t="shared" si="18"/>
        <v>8.7655000024824403E-3</v>
      </c>
      <c r="H82" s="19"/>
      <c r="I82" s="19"/>
      <c r="J82" s="19"/>
      <c r="K82">
        <f t="shared" si="19"/>
        <v>8.7655000024824403E-3</v>
      </c>
      <c r="L82" s="19"/>
      <c r="M82" s="19"/>
      <c r="N82" s="19"/>
      <c r="O82" s="19">
        <f t="shared" ca="1" si="15"/>
        <v>8.6623899453192356E-3</v>
      </c>
      <c r="P82" s="32">
        <f t="shared" si="13"/>
        <v>7.4325208145526178E-3</v>
      </c>
      <c r="Q82" s="21">
        <f t="shared" si="14"/>
        <v>39507.8298</v>
      </c>
      <c r="R82" s="102"/>
      <c r="S82" s="19">
        <f t="shared" si="20"/>
        <v>1.776833515454049E-6</v>
      </c>
      <c r="V82">
        <f t="shared" si="17"/>
        <v>54526.3298</v>
      </c>
      <c r="Y82" t="s">
        <v>180</v>
      </c>
    </row>
    <row r="83" spans="1:33" x14ac:dyDescent="0.2">
      <c r="A83" s="97" t="s">
        <v>92</v>
      </c>
      <c r="B83" s="16"/>
      <c r="C83" s="17">
        <v>54527.821400000001</v>
      </c>
      <c r="D83" s="17">
        <v>1E-4</v>
      </c>
      <c r="E83" s="19">
        <f t="shared" si="12"/>
        <v>63340.531898929563</v>
      </c>
      <c r="F83" s="19">
        <f t="shared" si="16"/>
        <v>63340.5</v>
      </c>
      <c r="G83" s="19">
        <f t="shared" si="18"/>
        <v>8.6516500014113262E-3</v>
      </c>
      <c r="H83" s="19"/>
      <c r="I83" s="19"/>
      <c r="J83" s="19"/>
      <c r="K83" s="19">
        <f t="shared" si="19"/>
        <v>8.6516500014113262E-3</v>
      </c>
      <c r="L83" s="19"/>
      <c r="M83" s="19"/>
      <c r="N83" s="19"/>
      <c r="O83" s="19">
        <f t="shared" ca="1" si="15"/>
        <v>8.6646491251234914E-3</v>
      </c>
      <c r="P83" s="32">
        <f t="shared" si="13"/>
        <v>7.4297504890316057E-3</v>
      </c>
      <c r="Q83" s="21">
        <f t="shared" si="14"/>
        <v>39509.321400000001</v>
      </c>
      <c r="R83" s="102"/>
      <c r="S83" s="19">
        <f t="shared" si="20"/>
        <v>1.4930384183537986E-6</v>
      </c>
      <c r="V83">
        <f t="shared" si="17"/>
        <v>54527.821400000001</v>
      </c>
    </row>
    <row r="84" spans="1:33" x14ac:dyDescent="0.2">
      <c r="A84" s="98" t="s">
        <v>179</v>
      </c>
      <c r="B84" s="92" t="s">
        <v>67</v>
      </c>
      <c r="C84" s="20">
        <v>54550.062599999997</v>
      </c>
      <c r="D84" s="20"/>
      <c r="E84" s="19">
        <f t="shared" si="12"/>
        <v>63422.535964253468</v>
      </c>
      <c r="F84" s="19">
        <f t="shared" si="16"/>
        <v>63422.5</v>
      </c>
      <c r="G84" s="19">
        <f t="shared" si="18"/>
        <v>9.7542500006966293E-3</v>
      </c>
      <c r="H84" s="19"/>
      <c r="I84" s="19"/>
      <c r="J84" s="19"/>
      <c r="K84">
        <f t="shared" si="19"/>
        <v>9.7542500006966293E-3</v>
      </c>
      <c r="L84" s="19"/>
      <c r="M84" s="19"/>
      <c r="N84" s="19"/>
      <c r="O84" s="19">
        <f t="shared" ca="1" si="15"/>
        <v>8.6983314422051546E-3</v>
      </c>
      <c r="P84" s="32">
        <f t="shared" si="13"/>
        <v>7.388278582902516E-3</v>
      </c>
      <c r="Q84" s="21">
        <f t="shared" si="14"/>
        <v>39531.562599999997</v>
      </c>
      <c r="R84" s="102"/>
      <c r="S84" s="19">
        <f t="shared" si="20"/>
        <v>5.5978207498186868E-6</v>
      </c>
      <c r="V84">
        <f t="shared" si="17"/>
        <v>54550.062599999997</v>
      </c>
      <c r="Y84" t="s">
        <v>180</v>
      </c>
    </row>
    <row r="85" spans="1:33" x14ac:dyDescent="0.2">
      <c r="A85" s="98" t="s">
        <v>179</v>
      </c>
      <c r="B85" s="92" t="s">
        <v>70</v>
      </c>
      <c r="C85" s="20">
        <v>54550.198199999999</v>
      </c>
      <c r="D85" s="20"/>
      <c r="E85" s="19">
        <f t="shared" ref="E85:E92" si="21">+(C85-C$7)/C$8</f>
        <v>63423.035926092671</v>
      </c>
      <c r="F85" s="19">
        <f t="shared" si="16"/>
        <v>63423</v>
      </c>
      <c r="G85" s="19">
        <f t="shared" si="18"/>
        <v>9.7439000019221567E-3</v>
      </c>
      <c r="H85" s="19"/>
      <c r="I85" s="19"/>
      <c r="J85" s="19"/>
      <c r="K85">
        <f t="shared" si="19"/>
        <v>9.7439000019221567E-3</v>
      </c>
      <c r="L85" s="19"/>
      <c r="M85" s="19"/>
      <c r="N85" s="19"/>
      <c r="O85" s="19">
        <f t="shared" ca="1" si="15"/>
        <v>8.6985368221873596E-3</v>
      </c>
      <c r="P85" s="32">
        <f t="shared" ref="P85:P92" si="22">+D$11+D$12*F85+D$13*F85^2</f>
        <v>7.3880247345644717E-3</v>
      </c>
      <c r="Q85" s="21">
        <f t="shared" ref="Q85:Q92" si="23">+C85-15018.5</f>
        <v>39531.698199999999</v>
      </c>
      <c r="R85" s="102"/>
      <c r="S85" s="19">
        <f t="shared" si="20"/>
        <v>5.5501482753476438E-6</v>
      </c>
      <c r="V85">
        <f t="shared" si="17"/>
        <v>54550.198199999999</v>
      </c>
      <c r="Y85" t="s">
        <v>180</v>
      </c>
    </row>
    <row r="86" spans="1:33" x14ac:dyDescent="0.2">
      <c r="A86" s="98" t="s">
        <v>179</v>
      </c>
      <c r="B86" s="92" t="s">
        <v>67</v>
      </c>
      <c r="C86" s="20">
        <v>54554.944000000003</v>
      </c>
      <c r="D86" s="20"/>
      <c r="E86" s="19">
        <f t="shared" si="21"/>
        <v>63440.533853057699</v>
      </c>
      <c r="F86" s="19">
        <f t="shared" si="16"/>
        <v>63440.5</v>
      </c>
      <c r="G86" s="19">
        <f t="shared" si="18"/>
        <v>9.1816500062122941E-3</v>
      </c>
      <c r="H86" s="19"/>
      <c r="I86" s="19"/>
      <c r="J86" s="19"/>
      <c r="K86">
        <f t="shared" si="19"/>
        <v>9.1816500062122941E-3</v>
      </c>
      <c r="L86" s="19"/>
      <c r="M86" s="19"/>
      <c r="N86" s="19"/>
      <c r="O86" s="19">
        <f t="shared" ca="1" si="15"/>
        <v>8.7057251215645441E-3</v>
      </c>
      <c r="P86" s="32">
        <f t="shared" si="22"/>
        <v>7.3791326288798476E-3</v>
      </c>
      <c r="Q86" s="21">
        <f t="shared" si="23"/>
        <v>39536.444000000003</v>
      </c>
      <c r="R86" s="102"/>
      <c r="S86" s="19">
        <f t="shared" si="20"/>
        <v>3.2490688955854415E-6</v>
      </c>
      <c r="V86">
        <f t="shared" si="17"/>
        <v>54554.944000000003</v>
      </c>
      <c r="Y86" t="s">
        <v>180</v>
      </c>
    </row>
    <row r="87" spans="1:33" x14ac:dyDescent="0.2">
      <c r="A87" s="98" t="s">
        <v>179</v>
      </c>
      <c r="B87" s="92" t="s">
        <v>70</v>
      </c>
      <c r="C87" s="20">
        <v>54562.944900000002</v>
      </c>
      <c r="D87" s="20"/>
      <c r="E87" s="19">
        <f t="shared" si="21"/>
        <v>63470.033445087363</v>
      </c>
      <c r="F87" s="19">
        <f t="shared" si="16"/>
        <v>63470</v>
      </c>
      <c r="G87" s="19">
        <f t="shared" si="18"/>
        <v>9.071000007679686E-3</v>
      </c>
      <c r="H87" s="19"/>
      <c r="I87" s="19"/>
      <c r="J87" s="19"/>
      <c r="K87">
        <f t="shared" si="19"/>
        <v>9.071000007679686E-3</v>
      </c>
      <c r="L87" s="19"/>
      <c r="M87" s="19"/>
      <c r="N87" s="19"/>
      <c r="O87" s="19">
        <f t="shared" ca="1" si="15"/>
        <v>8.7178425405146573E-3</v>
      </c>
      <c r="P87" s="32">
        <f t="shared" si="22"/>
        <v>7.3641104465774765E-3</v>
      </c>
      <c r="Q87" s="21">
        <f t="shared" si="23"/>
        <v>39544.444900000002</v>
      </c>
      <c r="R87" s="102"/>
      <c r="S87" s="19">
        <f t="shared" si="20"/>
        <v>2.9134719737996931E-6</v>
      </c>
      <c r="V87">
        <f t="shared" si="17"/>
        <v>54562.944900000002</v>
      </c>
      <c r="Y87" t="s">
        <v>180</v>
      </c>
    </row>
    <row r="88" spans="1:33" x14ac:dyDescent="0.2">
      <c r="A88" s="91" t="s">
        <v>179</v>
      </c>
      <c r="B88" s="92" t="s">
        <v>67</v>
      </c>
      <c r="C88" s="17">
        <v>54563.080199999997</v>
      </c>
      <c r="D88" s="17"/>
      <c r="E88" s="96">
        <f t="shared" si="21"/>
        <v>63470.532300816274</v>
      </c>
      <c r="F88" s="19">
        <f t="shared" si="16"/>
        <v>63470.5</v>
      </c>
      <c r="G88" s="19">
        <f t="shared" si="18"/>
        <v>8.7606500019319355E-3</v>
      </c>
      <c r="H88" s="19"/>
      <c r="I88" s="19"/>
      <c r="J88" s="19"/>
      <c r="K88">
        <f t="shared" si="19"/>
        <v>8.7606500019319355E-3</v>
      </c>
      <c r="L88" s="19"/>
      <c r="M88" s="19"/>
      <c r="N88" s="19"/>
      <c r="O88" s="19">
        <f t="shared" ref="O88:O119" ca="1" si="24">+C$11+C$12*$F88</f>
        <v>8.7180479204968624E-3</v>
      </c>
      <c r="P88" s="32">
        <f t="shared" si="22"/>
        <v>7.3638554802775286E-3</v>
      </c>
      <c r="Q88" s="21">
        <f t="shared" si="23"/>
        <v>39544.580199999997</v>
      </c>
      <c r="R88" s="102"/>
      <c r="S88" s="19">
        <f t="shared" si="20"/>
        <v>1.9510349357237636E-6</v>
      </c>
      <c r="V88">
        <f t="shared" si="17"/>
        <v>54563.080199999997</v>
      </c>
      <c r="Y88" t="s">
        <v>180</v>
      </c>
    </row>
    <row r="89" spans="1:33" x14ac:dyDescent="0.2">
      <c r="A89" s="91" t="s">
        <v>179</v>
      </c>
      <c r="B89" s="92" t="s">
        <v>67</v>
      </c>
      <c r="C89" s="17">
        <v>54564.9807</v>
      </c>
      <c r="D89" s="17"/>
      <c r="E89" s="96">
        <f t="shared" si="21"/>
        <v>63477.539509336879</v>
      </c>
      <c r="F89" s="19">
        <f t="shared" si="16"/>
        <v>63477.5</v>
      </c>
      <c r="G89" s="19">
        <f t="shared" si="18"/>
        <v>1.0715750002418645E-2</v>
      </c>
      <c r="H89" s="19"/>
      <c r="I89" s="19"/>
      <c r="J89" s="19"/>
      <c r="K89">
        <f t="shared" si="19"/>
        <v>1.0715750002418645E-2</v>
      </c>
      <c r="L89" s="19"/>
      <c r="M89" s="19"/>
      <c r="N89" s="19"/>
      <c r="O89" s="19">
        <f t="shared" ca="1" si="24"/>
        <v>8.7209232402477334E-3</v>
      </c>
      <c r="P89" s="32">
        <f t="shared" si="22"/>
        <v>7.3602847164358914E-3</v>
      </c>
      <c r="Q89" s="21">
        <f t="shared" si="23"/>
        <v>39546.4807</v>
      </c>
      <c r="R89" s="102"/>
      <c r="S89" s="19">
        <f t="shared" si="20"/>
        <v>1.125914728543532E-5</v>
      </c>
      <c r="V89">
        <f t="shared" si="17"/>
        <v>54564.9807</v>
      </c>
      <c r="Y89" t="s">
        <v>180</v>
      </c>
    </row>
    <row r="90" spans="1:33" x14ac:dyDescent="0.2">
      <c r="A90" s="91" t="s">
        <v>179</v>
      </c>
      <c r="B90" s="92" t="s">
        <v>70</v>
      </c>
      <c r="C90" s="17">
        <v>54565.116900000001</v>
      </c>
      <c r="D90" s="17"/>
      <c r="E90" s="96">
        <f t="shared" si="21"/>
        <v>63478.041683396601</v>
      </c>
      <c r="F90" s="19">
        <f t="shared" si="16"/>
        <v>63478</v>
      </c>
      <c r="G90" s="19">
        <f t="shared" si="18"/>
        <v>1.1305400003038812E-2</v>
      </c>
      <c r="H90" s="19"/>
      <c r="I90" s="19"/>
      <c r="J90" s="19"/>
      <c r="K90">
        <f t="shared" si="19"/>
        <v>1.1305400003038812E-2</v>
      </c>
      <c r="L90" s="19"/>
      <c r="M90" s="19"/>
      <c r="N90" s="19"/>
      <c r="O90" s="19">
        <f t="shared" ca="1" si="24"/>
        <v>8.7211286202299385E-3</v>
      </c>
      <c r="P90" s="32">
        <f t="shared" si="22"/>
        <v>7.3600295736156174E-3</v>
      </c>
      <c r="Q90" s="21">
        <f t="shared" si="23"/>
        <v>39546.616900000001</v>
      </c>
      <c r="R90" s="102"/>
      <c r="S90" s="19">
        <f t="shared" si="20"/>
        <v>1.5565947825366967E-5</v>
      </c>
      <c r="V90">
        <f t="shared" si="17"/>
        <v>54565.116900000001</v>
      </c>
      <c r="Y90" t="s">
        <v>180</v>
      </c>
    </row>
    <row r="91" spans="1:33" x14ac:dyDescent="0.2">
      <c r="A91" s="17" t="s">
        <v>93</v>
      </c>
      <c r="B91" s="16" t="s">
        <v>70</v>
      </c>
      <c r="C91" s="17">
        <v>54845.828000000001</v>
      </c>
      <c r="D91" s="17">
        <v>4.0000000000000002E-4</v>
      </c>
      <c r="E91" s="96">
        <f t="shared" si="21"/>
        <v>64513.033112885576</v>
      </c>
      <c r="F91" s="19">
        <f t="shared" ref="F91:F119" si="25">ROUND(2*E91,0)/2</f>
        <v>64513</v>
      </c>
      <c r="G91" s="19">
        <f t="shared" si="18"/>
        <v>8.980900005553849E-3</v>
      </c>
      <c r="H91" s="19"/>
      <c r="I91" s="19"/>
      <c r="J91" s="19"/>
      <c r="K91" s="19">
        <f t="shared" si="19"/>
        <v>8.980900005553849E-3</v>
      </c>
      <c r="L91" s="19"/>
      <c r="M91" s="19"/>
      <c r="N91" s="19"/>
      <c r="O91" s="19">
        <f t="shared" ca="1" si="24"/>
        <v>9.1462651833948312E-3</v>
      </c>
      <c r="P91" s="32">
        <f t="shared" si="22"/>
        <v>6.8066593610873888E-3</v>
      </c>
      <c r="Q91" s="21">
        <f t="shared" si="23"/>
        <v>39827.328000000001</v>
      </c>
      <c r="R91" s="102"/>
      <c r="S91" s="19">
        <f t="shared" si="20"/>
        <v>4.7273223800499283E-6</v>
      </c>
      <c r="V91">
        <f t="shared" si="17"/>
        <v>54845.828000000001</v>
      </c>
      <c r="AE91" t="s">
        <v>47</v>
      </c>
      <c r="AG91" t="s">
        <v>49</v>
      </c>
    </row>
    <row r="92" spans="1:33" x14ac:dyDescent="0.2">
      <c r="A92" s="15" t="s">
        <v>178</v>
      </c>
      <c r="B92" s="16" t="s">
        <v>70</v>
      </c>
      <c r="C92" s="17">
        <v>54887.5962</v>
      </c>
      <c r="D92" s="17">
        <v>1E-4</v>
      </c>
      <c r="E92" s="96">
        <f t="shared" si="21"/>
        <v>64667.033895274231</v>
      </c>
      <c r="F92" s="19">
        <f t="shared" si="25"/>
        <v>64667</v>
      </c>
      <c r="G92" s="19">
        <f t="shared" si="18"/>
        <v>9.1931000060867518E-3</v>
      </c>
      <c r="H92" s="19"/>
      <c r="I92" s="19"/>
      <c r="J92" s="19"/>
      <c r="K92" s="19">
        <f t="shared" si="19"/>
        <v>9.1931000060867518E-3</v>
      </c>
      <c r="L92" s="19"/>
      <c r="M92" s="19"/>
      <c r="N92" s="19"/>
      <c r="O92" s="19">
        <f t="shared" ca="1" si="24"/>
        <v>9.2095222179140526E-3</v>
      </c>
      <c r="P92" s="32">
        <f t="shared" si="22"/>
        <v>6.7200125605420685E-3</v>
      </c>
      <c r="Q92" s="21">
        <f t="shared" si="23"/>
        <v>39869.0962</v>
      </c>
      <c r="R92" s="102"/>
      <c r="S92" s="19">
        <f t="shared" si="20"/>
        <v>6.1161615133107269E-6</v>
      </c>
      <c r="V92">
        <f t="shared" si="17"/>
        <v>54887.5962</v>
      </c>
    </row>
    <row r="93" spans="1:33" x14ac:dyDescent="0.2">
      <c r="A93" s="104" t="s">
        <v>590</v>
      </c>
      <c r="B93" s="146"/>
      <c r="C93" s="106">
        <v>54935.332499999997</v>
      </c>
      <c r="D93" s="106">
        <v>2.9999999999999997E-4</v>
      </c>
      <c r="E93" s="96">
        <f t="shared" ref="E93:E119" si="26">+(C93-C$7)/C$8</f>
        <v>64843.03926654566</v>
      </c>
      <c r="F93" s="19">
        <f t="shared" si="25"/>
        <v>64843</v>
      </c>
      <c r="G93" s="19">
        <f t="shared" ref="G93:G119" si="27">+C93-(C$7+F93*C$8)</f>
        <v>1.0649900003045332E-2</v>
      </c>
      <c r="H93" s="19"/>
      <c r="I93" s="19"/>
      <c r="J93" s="19"/>
      <c r="K93" s="19">
        <f t="shared" ref="K93:K119" si="28">G93</f>
        <v>1.0649900003045332E-2</v>
      </c>
      <c r="L93" s="19"/>
      <c r="M93" s="19"/>
      <c r="N93" s="19"/>
      <c r="O93" s="19">
        <f t="shared" ca="1" si="24"/>
        <v>9.2818159716503042E-3</v>
      </c>
      <c r="P93" s="32">
        <f t="shared" ref="P93:P119" si="29">+D$11+D$12*F93+D$13*F93^2</f>
        <v>6.6196206724177253E-3</v>
      </c>
      <c r="Q93" s="21">
        <f t="shared" ref="Q93:Q119" si="30">+C93-15018.5</f>
        <v>39916.832499999997</v>
      </c>
      <c r="R93" s="102"/>
      <c r="S93" s="19">
        <f t="shared" ref="S93:S119" si="31">+(P93-G93)^2</f>
        <v>1.6243151482884108E-5</v>
      </c>
    </row>
    <row r="94" spans="1:33" x14ac:dyDescent="0.2">
      <c r="A94" s="104" t="s">
        <v>590</v>
      </c>
      <c r="B94" s="146"/>
      <c r="C94" s="106">
        <v>54935.602899999998</v>
      </c>
      <c r="D94" s="106">
        <v>1.9E-3</v>
      </c>
      <c r="E94" s="96">
        <f t="shared" si="26"/>
        <v>64844.036240596688</v>
      </c>
      <c r="F94" s="19">
        <f t="shared" si="25"/>
        <v>64844</v>
      </c>
      <c r="G94" s="19">
        <f t="shared" si="27"/>
        <v>9.8292000038782135E-3</v>
      </c>
      <c r="H94" s="19"/>
      <c r="I94" s="19"/>
      <c r="J94" s="19"/>
      <c r="K94" s="19">
        <f t="shared" si="28"/>
        <v>9.8292000038782135E-3</v>
      </c>
      <c r="L94" s="19"/>
      <c r="M94" s="19"/>
      <c r="N94" s="19"/>
      <c r="O94" s="19">
        <f t="shared" ca="1" si="24"/>
        <v>9.2822267316147143E-3</v>
      </c>
      <c r="P94" s="32">
        <f t="shared" si="29"/>
        <v>6.6190460980833504E-3</v>
      </c>
      <c r="Q94" s="21">
        <f t="shared" si="30"/>
        <v>39917.102899999998</v>
      </c>
      <c r="R94" s="102"/>
      <c r="S94" s="19">
        <f t="shared" si="31"/>
        <v>1.0305088098890014E-5</v>
      </c>
    </row>
    <row r="95" spans="1:33" x14ac:dyDescent="0.2">
      <c r="A95" s="141" t="s">
        <v>0</v>
      </c>
      <c r="B95" s="142" t="s">
        <v>70</v>
      </c>
      <c r="C95" s="141">
        <v>54145.806600000004</v>
      </c>
      <c r="D95" s="141">
        <v>1E-4</v>
      </c>
      <c r="E95" s="96">
        <f t="shared" si="26"/>
        <v>61932.030261702028</v>
      </c>
      <c r="F95" s="19">
        <f t="shared" si="25"/>
        <v>61932</v>
      </c>
      <c r="G95" s="19">
        <f t="shared" si="27"/>
        <v>8.2076000035158359E-3</v>
      </c>
      <c r="H95" s="19"/>
      <c r="I95" s="19"/>
      <c r="J95" s="19"/>
      <c r="K95" s="19">
        <f t="shared" si="28"/>
        <v>8.2076000035158359E-3</v>
      </c>
      <c r="L95" s="19"/>
      <c r="M95" s="19"/>
      <c r="N95" s="19"/>
      <c r="O95" s="19">
        <f t="shared" ca="1" si="24"/>
        <v>8.0860937152512705E-3</v>
      </c>
      <c r="P95" s="32">
        <f t="shared" si="29"/>
        <v>8.0926955009566759E-3</v>
      </c>
      <c r="Q95" s="21">
        <f t="shared" si="30"/>
        <v>39127.306600000004</v>
      </c>
      <c r="R95" s="102"/>
      <c r="S95" s="19">
        <f t="shared" si="31"/>
        <v>1.3203044708367997E-8</v>
      </c>
    </row>
    <row r="96" spans="1:33" x14ac:dyDescent="0.2">
      <c r="A96" s="104" t="s">
        <v>178</v>
      </c>
      <c r="B96" s="105" t="s">
        <v>67</v>
      </c>
      <c r="C96" s="106">
        <v>54946.309500000003</v>
      </c>
      <c r="D96" s="106">
        <v>2.0000000000000001E-4</v>
      </c>
      <c r="E96" s="96">
        <f t="shared" si="26"/>
        <v>64883.511841094747</v>
      </c>
      <c r="F96" s="19">
        <f t="shared" si="25"/>
        <v>64883.5</v>
      </c>
      <c r="G96" s="19">
        <f t="shared" si="27"/>
        <v>3.2115500071085989E-3</v>
      </c>
      <c r="H96" s="19"/>
      <c r="I96" s="19"/>
      <c r="J96" s="19"/>
      <c r="K96" s="19">
        <f t="shared" si="28"/>
        <v>3.2115500071085989E-3</v>
      </c>
      <c r="L96" s="19"/>
      <c r="M96" s="19"/>
      <c r="N96" s="19"/>
      <c r="O96" s="19">
        <f t="shared" ca="1" si="24"/>
        <v>9.2984517502089324E-3</v>
      </c>
      <c r="P96" s="32">
        <f t="shared" si="29"/>
        <v>6.5963127600954519E-3</v>
      </c>
      <c r="Q96" s="21">
        <f t="shared" si="30"/>
        <v>39927.809500000003</v>
      </c>
      <c r="R96" s="102"/>
      <c r="S96" s="19">
        <f t="shared" si="31"/>
        <v>1.145661889400714E-5</v>
      </c>
      <c r="V96">
        <f t="shared" ref="V96:V106" si="32">1*C96</f>
        <v>54946.309500000003</v>
      </c>
      <c r="AE96" t="s">
        <v>47</v>
      </c>
      <c r="AG96" t="s">
        <v>49</v>
      </c>
    </row>
    <row r="97" spans="1:33" x14ac:dyDescent="0.2">
      <c r="A97" s="104" t="s">
        <v>178</v>
      </c>
      <c r="B97" s="105" t="s">
        <v>70</v>
      </c>
      <c r="C97" s="106">
        <v>54964.347300000001</v>
      </c>
      <c r="D97" s="106">
        <v>2.0000000000000001E-4</v>
      </c>
      <c r="E97" s="96">
        <f t="shared" si="26"/>
        <v>64950.017826810436</v>
      </c>
      <c r="F97" s="19">
        <f t="shared" si="25"/>
        <v>64950</v>
      </c>
      <c r="G97" s="19">
        <f t="shared" si="27"/>
        <v>4.8350000070058741E-3</v>
      </c>
      <c r="H97" s="19"/>
      <c r="I97" s="19"/>
      <c r="J97" s="19"/>
      <c r="K97" s="19">
        <f t="shared" si="28"/>
        <v>4.8350000070058741E-3</v>
      </c>
      <c r="L97" s="19"/>
      <c r="M97" s="19"/>
      <c r="N97" s="19"/>
      <c r="O97" s="19">
        <f t="shared" ca="1" si="24"/>
        <v>9.3257672878422314E-3</v>
      </c>
      <c r="P97" s="32">
        <f t="shared" si="29"/>
        <v>6.5578742728721467E-3</v>
      </c>
      <c r="Q97" s="21">
        <f t="shared" si="30"/>
        <v>39945.847300000001</v>
      </c>
      <c r="R97" s="102"/>
      <c r="S97" s="19">
        <f t="shared" si="31"/>
        <v>2.968295735984248E-6</v>
      </c>
      <c r="V97">
        <f t="shared" si="32"/>
        <v>54964.347300000001</v>
      </c>
      <c r="AE97" t="s">
        <v>47</v>
      </c>
      <c r="AG97" t="s">
        <v>49</v>
      </c>
    </row>
    <row r="98" spans="1:33" x14ac:dyDescent="0.2">
      <c r="A98" s="107" t="s">
        <v>174</v>
      </c>
      <c r="B98" s="108" t="s">
        <v>70</v>
      </c>
      <c r="C98" s="107">
        <v>55243.707300000002</v>
      </c>
      <c r="D98" s="107">
        <v>2.9999999999999997E-4</v>
      </c>
      <c r="E98" s="96">
        <f t="shared" si="26"/>
        <v>65980.027704375098</v>
      </c>
      <c r="F98" s="19">
        <f t="shared" si="25"/>
        <v>65980</v>
      </c>
      <c r="G98" s="19">
        <f t="shared" si="27"/>
        <v>7.5140000044484623E-3</v>
      </c>
      <c r="H98" s="19"/>
      <c r="I98" s="19"/>
      <c r="J98" s="19"/>
      <c r="K98" s="19">
        <f t="shared" si="28"/>
        <v>7.5140000044484623E-3</v>
      </c>
      <c r="L98" s="19"/>
      <c r="M98" s="19"/>
      <c r="N98" s="19"/>
      <c r="O98" s="19">
        <f t="shared" ca="1" si="24"/>
        <v>9.7488500511850699E-3</v>
      </c>
      <c r="P98" s="32">
        <f t="shared" si="29"/>
        <v>5.935929751550606E-3</v>
      </c>
      <c r="Q98" s="21">
        <f t="shared" si="30"/>
        <v>40225.207300000002</v>
      </c>
      <c r="R98" s="102"/>
      <c r="S98" s="19">
        <f t="shared" si="31"/>
        <v>2.4903057230811041E-6</v>
      </c>
      <c r="V98">
        <f t="shared" si="32"/>
        <v>55243.707300000002</v>
      </c>
      <c r="AE98" t="s">
        <v>47</v>
      </c>
      <c r="AG98" t="s">
        <v>49</v>
      </c>
    </row>
    <row r="99" spans="1:33" x14ac:dyDescent="0.2">
      <c r="A99" s="107" t="s">
        <v>176</v>
      </c>
      <c r="B99" s="108" t="s">
        <v>67</v>
      </c>
      <c r="C99" s="107">
        <v>55311.378900000003</v>
      </c>
      <c r="D99" s="107">
        <v>2.2000000000000001E-3</v>
      </c>
      <c r="E99" s="96">
        <f t="shared" si="26"/>
        <v>66229.535208780188</v>
      </c>
      <c r="F99" s="19">
        <f t="shared" si="25"/>
        <v>66229.5</v>
      </c>
      <c r="G99" s="19">
        <f t="shared" si="27"/>
        <v>9.5493500048178248E-3</v>
      </c>
      <c r="H99" s="19"/>
      <c r="I99" s="19"/>
      <c r="J99" s="19"/>
      <c r="K99" s="19">
        <f t="shared" si="28"/>
        <v>9.5493500048178248E-3</v>
      </c>
      <c r="L99" s="19"/>
      <c r="M99" s="19"/>
      <c r="N99" s="19"/>
      <c r="O99" s="19">
        <f t="shared" ca="1" si="24"/>
        <v>9.8513346623054984E-3</v>
      </c>
      <c r="P99" s="32">
        <f t="shared" si="29"/>
        <v>5.777760724598402E-3</v>
      </c>
      <c r="Q99" s="21">
        <f t="shared" si="30"/>
        <v>40292.878900000003</v>
      </c>
      <c r="R99" s="102"/>
      <c r="S99" s="19">
        <f t="shared" si="31"/>
        <v>1.4224885698666064E-5</v>
      </c>
      <c r="V99">
        <f t="shared" si="32"/>
        <v>55311.378900000003</v>
      </c>
      <c r="AE99" t="s">
        <v>64</v>
      </c>
      <c r="AG99" t="s">
        <v>49</v>
      </c>
    </row>
    <row r="100" spans="1:33" x14ac:dyDescent="0.2">
      <c r="A100" s="107" t="s">
        <v>176</v>
      </c>
      <c r="B100" s="108" t="s">
        <v>70</v>
      </c>
      <c r="C100" s="107">
        <v>55311.514900000002</v>
      </c>
      <c r="D100" s="107">
        <v>1.6999999999999999E-3</v>
      </c>
      <c r="E100" s="96">
        <f t="shared" si="26"/>
        <v>66230.036645433065</v>
      </c>
      <c r="F100" s="19">
        <f t="shared" si="25"/>
        <v>66230</v>
      </c>
      <c r="G100" s="19">
        <f t="shared" si="27"/>
        <v>9.9390000032144599E-3</v>
      </c>
      <c r="H100" s="19"/>
      <c r="I100" s="19"/>
      <c r="J100" s="19"/>
      <c r="K100" s="19">
        <f t="shared" si="28"/>
        <v>9.9390000032144599E-3</v>
      </c>
      <c r="L100" s="19"/>
      <c r="M100" s="19"/>
      <c r="N100" s="19"/>
      <c r="O100" s="19">
        <f t="shared" ca="1" si="24"/>
        <v>9.8515400422877035E-3</v>
      </c>
      <c r="P100" s="32">
        <f t="shared" si="29"/>
        <v>5.7774408105954883E-3</v>
      </c>
      <c r="Q100" s="21">
        <f t="shared" si="30"/>
        <v>40293.014900000002</v>
      </c>
      <c r="R100" s="102"/>
      <c r="S100" s="19">
        <f t="shared" si="31"/>
        <v>1.7318574913671468E-5</v>
      </c>
      <c r="V100">
        <f t="shared" si="32"/>
        <v>55311.514900000002</v>
      </c>
    </row>
    <row r="101" spans="1:33" x14ac:dyDescent="0.2">
      <c r="A101" s="107" t="s">
        <v>174</v>
      </c>
      <c r="B101" s="108" t="s">
        <v>67</v>
      </c>
      <c r="C101" s="107">
        <v>55329.820800000001</v>
      </c>
      <c r="D101" s="107">
        <v>4.0000000000000002E-4</v>
      </c>
      <c r="E101" s="96">
        <f t="shared" si="26"/>
        <v>66297.53112502108</v>
      </c>
      <c r="F101" s="19">
        <f t="shared" si="25"/>
        <v>66297.5</v>
      </c>
      <c r="G101" s="19">
        <f t="shared" si="27"/>
        <v>8.441750003839843E-3</v>
      </c>
      <c r="H101" s="19"/>
      <c r="I101" s="19"/>
      <c r="J101" s="19"/>
      <c r="K101" s="19">
        <f t="shared" si="28"/>
        <v>8.441750003839843E-3</v>
      </c>
      <c r="L101" s="19"/>
      <c r="M101" s="19"/>
      <c r="N101" s="19"/>
      <c r="O101" s="19">
        <f t="shared" ca="1" si="24"/>
        <v>9.8792663398854126E-3</v>
      </c>
      <c r="P101" s="32">
        <f t="shared" si="29"/>
        <v>5.7341443897758332E-3</v>
      </c>
      <c r="Q101" s="21">
        <f t="shared" si="30"/>
        <v>40311.320800000001</v>
      </c>
      <c r="R101" s="102"/>
      <c r="S101" s="19">
        <f t="shared" si="31"/>
        <v>7.3311281613109432E-6</v>
      </c>
      <c r="V101">
        <f t="shared" si="32"/>
        <v>55329.820800000001</v>
      </c>
      <c r="AE101" t="s">
        <v>47</v>
      </c>
      <c r="AG101" t="s">
        <v>49</v>
      </c>
    </row>
    <row r="102" spans="1:33" x14ac:dyDescent="0.2">
      <c r="A102" s="107" t="s">
        <v>177</v>
      </c>
      <c r="B102" s="108" t="s">
        <v>70</v>
      </c>
      <c r="C102" s="107">
        <v>55583.820800000001</v>
      </c>
      <c r="D102" s="107">
        <v>1.1999999999999999E-3</v>
      </c>
      <c r="E102" s="96">
        <f t="shared" si="26"/>
        <v>67234.037814960306</v>
      </c>
      <c r="F102" s="19">
        <f t="shared" si="25"/>
        <v>67234</v>
      </c>
      <c r="G102" s="19">
        <f t="shared" si="27"/>
        <v>1.0256200010189787E-2</v>
      </c>
      <c r="H102" s="19"/>
      <c r="I102" s="19"/>
      <c r="J102" s="19"/>
      <c r="K102" s="19">
        <f t="shared" si="28"/>
        <v>1.0256200010189787E-2</v>
      </c>
      <c r="L102" s="19"/>
      <c r="M102" s="19"/>
      <c r="N102" s="19"/>
      <c r="O102" s="19">
        <f t="shared" ca="1" si="24"/>
        <v>1.0263943046555868E-2</v>
      </c>
      <c r="P102" s="32">
        <f t="shared" si="29"/>
        <v>5.1113169725179597E-3</v>
      </c>
      <c r="Q102" s="21">
        <f t="shared" si="30"/>
        <v>40565.320800000001</v>
      </c>
      <c r="R102" s="102"/>
      <c r="S102" s="19">
        <f t="shared" si="31"/>
        <v>2.6469821471323284E-5</v>
      </c>
      <c r="V102">
        <f t="shared" si="32"/>
        <v>55583.820800000001</v>
      </c>
      <c r="AE102" t="s">
        <v>47</v>
      </c>
      <c r="AG102" t="s">
        <v>49</v>
      </c>
    </row>
    <row r="103" spans="1:33" x14ac:dyDescent="0.2">
      <c r="A103" s="107" t="s">
        <v>177</v>
      </c>
      <c r="B103" s="108" t="s">
        <v>67</v>
      </c>
      <c r="C103" s="107">
        <v>55583.955099999999</v>
      </c>
      <c r="D103" s="107">
        <v>2.9999999999999997E-4</v>
      </c>
      <c r="E103" s="96">
        <f t="shared" si="26"/>
        <v>67234.532983655023</v>
      </c>
      <c r="F103" s="19">
        <f t="shared" si="25"/>
        <v>67234.5</v>
      </c>
      <c r="G103" s="19">
        <f t="shared" si="27"/>
        <v>8.9458500078762881E-3</v>
      </c>
      <c r="H103" s="19"/>
      <c r="I103" s="19"/>
      <c r="J103" s="19"/>
      <c r="K103" s="19">
        <f t="shared" si="28"/>
        <v>8.9458500078762881E-3</v>
      </c>
      <c r="L103" s="19"/>
      <c r="M103" s="19"/>
      <c r="N103" s="19"/>
      <c r="O103" s="19">
        <f t="shared" ca="1" si="24"/>
        <v>1.0264148426538073E-2</v>
      </c>
      <c r="P103" s="32">
        <f t="shared" si="29"/>
        <v>5.1109734165626503E-3</v>
      </c>
      <c r="Q103" s="21">
        <f t="shared" si="30"/>
        <v>40565.455099999999</v>
      </c>
      <c r="R103" s="102"/>
      <c r="S103" s="19">
        <f t="shared" si="31"/>
        <v>1.4706278470605307E-5</v>
      </c>
      <c r="V103">
        <f t="shared" si="32"/>
        <v>55583.955099999999</v>
      </c>
      <c r="AE103" t="s">
        <v>54</v>
      </c>
      <c r="AG103" t="s">
        <v>49</v>
      </c>
    </row>
    <row r="104" spans="1:33" x14ac:dyDescent="0.2">
      <c r="A104" s="107" t="s">
        <v>177</v>
      </c>
      <c r="B104" s="108" t="s">
        <v>70</v>
      </c>
      <c r="C104" s="107">
        <v>55665.729599999999</v>
      </c>
      <c r="D104" s="107">
        <v>8.0000000000000004E-4</v>
      </c>
      <c r="E104" s="96">
        <f t="shared" si="26"/>
        <v>67536.038362853578</v>
      </c>
      <c r="F104" s="19">
        <f t="shared" si="25"/>
        <v>67536</v>
      </c>
      <c r="G104" s="19">
        <f t="shared" si="27"/>
        <v>1.0404799999378156E-2</v>
      </c>
      <c r="H104" s="19"/>
      <c r="I104" s="19"/>
      <c r="J104" s="19"/>
      <c r="K104" s="19">
        <f t="shared" si="28"/>
        <v>1.0404799999378156E-2</v>
      </c>
      <c r="L104" s="19"/>
      <c r="M104" s="19"/>
      <c r="N104" s="19"/>
      <c r="O104" s="19">
        <f t="shared" ca="1" si="24"/>
        <v>1.0387992555807846E-2</v>
      </c>
      <c r="P104" s="32">
        <f t="shared" si="29"/>
        <v>4.9016661484365814E-3</v>
      </c>
      <c r="Q104" s="21">
        <f t="shared" si="30"/>
        <v>40647.229599999999</v>
      </c>
      <c r="R104" s="102"/>
      <c r="S104" s="19">
        <f t="shared" si="31"/>
        <v>3.0284482181379043E-5</v>
      </c>
      <c r="V104">
        <f t="shared" si="32"/>
        <v>55665.729599999999</v>
      </c>
      <c r="AE104" t="s">
        <v>47</v>
      </c>
      <c r="AG104" t="s">
        <v>49</v>
      </c>
    </row>
    <row r="105" spans="1:33" x14ac:dyDescent="0.2">
      <c r="A105" s="106" t="s">
        <v>188</v>
      </c>
      <c r="B105" s="105" t="s">
        <v>67</v>
      </c>
      <c r="C105" s="106">
        <v>55963.9355</v>
      </c>
      <c r="D105" s="106">
        <v>6.9999999999999999E-4</v>
      </c>
      <c r="E105" s="96">
        <f t="shared" si="26"/>
        <v>68635.533718480947</v>
      </c>
      <c r="F105" s="19">
        <f t="shared" si="25"/>
        <v>68635.5</v>
      </c>
      <c r="G105" s="19">
        <f t="shared" si="27"/>
        <v>9.1451500047696754E-3</v>
      </c>
      <c r="H105" s="19"/>
      <c r="I105" s="19"/>
      <c r="J105" s="19"/>
      <c r="K105" s="19">
        <f t="shared" si="28"/>
        <v>9.1451500047696754E-3</v>
      </c>
      <c r="L105" s="19"/>
      <c r="M105" s="19"/>
      <c r="N105" s="19"/>
      <c r="O105" s="19">
        <f t="shared" ca="1" si="24"/>
        <v>1.0839623136677218E-2</v>
      </c>
      <c r="P105" s="32">
        <f t="shared" si="29"/>
        <v>4.1021165795041004E-3</v>
      </c>
      <c r="Q105" s="21">
        <f t="shared" si="30"/>
        <v>40945.4355</v>
      </c>
      <c r="R105" s="102"/>
      <c r="S105" s="19">
        <f t="shared" si="31"/>
        <v>2.5432186128345839E-5</v>
      </c>
      <c r="V105">
        <f t="shared" si="32"/>
        <v>55963.9355</v>
      </c>
      <c r="AE105" t="s">
        <v>47</v>
      </c>
      <c r="AG105" t="s">
        <v>49</v>
      </c>
    </row>
    <row r="106" spans="1:33" x14ac:dyDescent="0.2">
      <c r="A106" s="106" t="s">
        <v>188</v>
      </c>
      <c r="B106" s="105" t="s">
        <v>70</v>
      </c>
      <c r="C106" s="106">
        <v>56033.776899999997</v>
      </c>
      <c r="D106" s="106">
        <v>1.9E-3</v>
      </c>
      <c r="E106" s="96">
        <f t="shared" si="26"/>
        <v>68893.041349719992</v>
      </c>
      <c r="F106" s="19">
        <f t="shared" si="25"/>
        <v>68893</v>
      </c>
      <c r="G106" s="19">
        <f t="shared" si="27"/>
        <v>1.1214900005143136E-2</v>
      </c>
      <c r="H106" s="19"/>
      <c r="I106" s="19"/>
      <c r="J106" s="19"/>
      <c r="K106" s="19">
        <f t="shared" si="28"/>
        <v>1.1214900005143136E-2</v>
      </c>
      <c r="L106" s="19"/>
      <c r="M106" s="19"/>
      <c r="N106" s="19"/>
      <c r="O106" s="19">
        <f t="shared" ca="1" si="24"/>
        <v>1.0945393827512927E-2</v>
      </c>
      <c r="P106" s="32">
        <f t="shared" si="29"/>
        <v>3.906640039631426E-3</v>
      </c>
      <c r="Q106" s="21">
        <f t="shared" si="30"/>
        <v>41015.276899999997</v>
      </c>
      <c r="R106" s="102"/>
      <c r="S106" s="19">
        <f t="shared" si="31"/>
        <v>5.3410663723501214E-5</v>
      </c>
      <c r="V106">
        <f t="shared" si="32"/>
        <v>56033.776899999997</v>
      </c>
    </row>
    <row r="107" spans="1:33" x14ac:dyDescent="0.2">
      <c r="A107" s="104" t="s">
        <v>189</v>
      </c>
      <c r="B107" s="16" t="s">
        <v>67</v>
      </c>
      <c r="C107" s="106">
        <v>56404.671399999999</v>
      </c>
      <c r="D107" s="106">
        <v>2.4000000000000001E-4</v>
      </c>
      <c r="E107" s="96">
        <f t="shared" si="26"/>
        <v>70260.542060395848</v>
      </c>
      <c r="F107" s="19">
        <f t="shared" si="25"/>
        <v>70260.5</v>
      </c>
      <c r="G107" s="19">
        <f t="shared" si="27"/>
        <v>1.1407650003093295E-2</v>
      </c>
      <c r="H107" s="19"/>
      <c r="I107" s="19"/>
      <c r="J107" s="19"/>
      <c r="K107" s="19">
        <f t="shared" si="28"/>
        <v>1.1407650003093295E-2</v>
      </c>
      <c r="L107" s="19"/>
      <c r="M107" s="19"/>
      <c r="N107" s="19"/>
      <c r="O107" s="19">
        <f t="shared" ca="1" si="24"/>
        <v>1.1507108078844322E-2</v>
      </c>
      <c r="P107" s="32">
        <f t="shared" si="29"/>
        <v>2.8162252704181934E-3</v>
      </c>
      <c r="Q107" s="21">
        <f t="shared" si="30"/>
        <v>41386.171399999999</v>
      </c>
      <c r="R107" s="102"/>
      <c r="S107" s="19">
        <f t="shared" si="31"/>
        <v>7.3812578937221436E-5</v>
      </c>
      <c r="AE107" t="s">
        <v>47</v>
      </c>
      <c r="AG107" t="s">
        <v>49</v>
      </c>
    </row>
    <row r="108" spans="1:33" x14ac:dyDescent="0.2">
      <c r="A108" s="138" t="s">
        <v>367</v>
      </c>
      <c r="B108" s="105" t="s">
        <v>67</v>
      </c>
      <c r="C108" s="106">
        <v>56404.672400000003</v>
      </c>
      <c r="D108" s="106" t="s">
        <v>372</v>
      </c>
      <c r="E108" s="96">
        <f t="shared" si="26"/>
        <v>70260.545747430078</v>
      </c>
      <c r="F108" s="19">
        <f t="shared" si="25"/>
        <v>70260.5</v>
      </c>
      <c r="G108" s="19">
        <f t="shared" si="27"/>
        <v>1.2407650006935E-2</v>
      </c>
      <c r="H108" s="19"/>
      <c r="I108" s="19"/>
      <c r="J108" s="19"/>
      <c r="K108" s="19">
        <f t="shared" si="28"/>
        <v>1.2407650006935E-2</v>
      </c>
      <c r="L108" s="19"/>
      <c r="M108" s="19"/>
      <c r="N108" s="19"/>
      <c r="O108" s="19">
        <f t="shared" ca="1" si="24"/>
        <v>1.1507108078844322E-2</v>
      </c>
      <c r="P108" s="32">
        <f t="shared" si="29"/>
        <v>2.8162252704181934E-3</v>
      </c>
      <c r="Q108" s="21">
        <f t="shared" si="30"/>
        <v>41386.172400000003</v>
      </c>
      <c r="R108" s="102"/>
      <c r="S108" s="19">
        <f t="shared" si="31"/>
        <v>9.1995428476266501E-5</v>
      </c>
    </row>
    <row r="109" spans="1:33" x14ac:dyDescent="0.2">
      <c r="A109" s="104" t="s">
        <v>189</v>
      </c>
      <c r="B109" s="16" t="s">
        <v>67</v>
      </c>
      <c r="C109" s="106">
        <v>56404.672449999998</v>
      </c>
      <c r="D109" s="106">
        <v>1.2E-4</v>
      </c>
      <c r="E109" s="96">
        <f t="shared" si="26"/>
        <v>70260.545931781759</v>
      </c>
      <c r="F109" s="19">
        <f t="shared" si="25"/>
        <v>70260.5</v>
      </c>
      <c r="G109" s="19">
        <f t="shared" si="27"/>
        <v>1.2457650002033915E-2</v>
      </c>
      <c r="H109" s="19"/>
      <c r="I109" s="19"/>
      <c r="J109" s="19"/>
      <c r="K109" s="19">
        <f t="shared" si="28"/>
        <v>1.2457650002033915E-2</v>
      </c>
      <c r="L109" s="19"/>
      <c r="M109" s="19"/>
      <c r="N109" s="19"/>
      <c r="O109" s="19">
        <f t="shared" ca="1" si="24"/>
        <v>1.1507108078844322E-2</v>
      </c>
      <c r="P109" s="32">
        <f t="shared" si="29"/>
        <v>2.8162252704181934E-3</v>
      </c>
      <c r="Q109" s="21">
        <f t="shared" si="30"/>
        <v>41386.172449999998</v>
      </c>
      <c r="R109" s="102"/>
      <c r="S109" s="19">
        <f t="shared" si="31"/>
        <v>9.2957070855411298E-5</v>
      </c>
    </row>
    <row r="110" spans="1:33" x14ac:dyDescent="0.2">
      <c r="A110" s="104" t="s">
        <v>189</v>
      </c>
      <c r="B110" s="16" t="s">
        <v>67</v>
      </c>
      <c r="C110" s="106">
        <v>56404.673300000002</v>
      </c>
      <c r="D110" s="106">
        <v>2.5000000000000001E-4</v>
      </c>
      <c r="E110" s="96">
        <f t="shared" si="26"/>
        <v>70260.549065760861</v>
      </c>
      <c r="F110" s="19">
        <f t="shared" si="25"/>
        <v>70260.5</v>
      </c>
      <c r="G110" s="19">
        <f t="shared" si="27"/>
        <v>1.3307650006026961E-2</v>
      </c>
      <c r="H110" s="19"/>
      <c r="I110" s="19"/>
      <c r="J110" s="19"/>
      <c r="K110" s="19">
        <f t="shared" si="28"/>
        <v>1.3307650006026961E-2</v>
      </c>
      <c r="L110" s="19"/>
      <c r="M110" s="19"/>
      <c r="N110" s="19"/>
      <c r="O110" s="19">
        <f t="shared" ca="1" si="24"/>
        <v>1.1507108078844322E-2</v>
      </c>
      <c r="P110" s="32">
        <f t="shared" si="29"/>
        <v>2.8162252704181934E-3</v>
      </c>
      <c r="Q110" s="21">
        <f t="shared" si="30"/>
        <v>41386.173300000002</v>
      </c>
      <c r="R110" s="102"/>
      <c r="S110" s="19">
        <f t="shared" si="31"/>
        <v>1.100699929829435E-4</v>
      </c>
      <c r="AE110" t="s">
        <v>47</v>
      </c>
      <c r="AG110" t="s">
        <v>49</v>
      </c>
    </row>
    <row r="111" spans="1:33" x14ac:dyDescent="0.2">
      <c r="A111" s="139" t="s">
        <v>591</v>
      </c>
      <c r="B111" s="140" t="s">
        <v>70</v>
      </c>
      <c r="C111" s="139">
        <v>56730.409500000002</v>
      </c>
      <c r="D111" s="139">
        <v>1.8E-3</v>
      </c>
      <c r="E111" s="96">
        <f t="shared" si="26"/>
        <v>71461.549579364728</v>
      </c>
      <c r="F111" s="19">
        <f t="shared" si="25"/>
        <v>71461.5</v>
      </c>
      <c r="G111" s="19">
        <f t="shared" si="27"/>
        <v>1.3446950004436076E-2</v>
      </c>
      <c r="H111" s="19"/>
      <c r="I111" s="19"/>
      <c r="J111" s="19"/>
      <c r="K111" s="19">
        <f t="shared" si="28"/>
        <v>1.3446950004436076E-2</v>
      </c>
      <c r="L111" s="19"/>
      <c r="M111" s="19"/>
      <c r="N111" s="19"/>
      <c r="O111" s="19">
        <f t="shared" ca="1" si="24"/>
        <v>1.2000430796101361E-2</v>
      </c>
      <c r="P111" s="32">
        <f t="shared" si="29"/>
        <v>1.7859707458759977E-3</v>
      </c>
      <c r="Q111" s="21">
        <f t="shared" si="30"/>
        <v>41711.909500000002</v>
      </c>
      <c r="R111" s="102"/>
      <c r="S111" s="19">
        <f t="shared" si="31"/>
        <v>1.3597843726856834E-4</v>
      </c>
    </row>
    <row r="112" spans="1:33" x14ac:dyDescent="0.2">
      <c r="A112" s="139" t="s">
        <v>591</v>
      </c>
      <c r="B112" s="140" t="s">
        <v>70</v>
      </c>
      <c r="C112" s="139">
        <v>56730.543299999998</v>
      </c>
      <c r="D112" s="139">
        <v>6.9999999999999999E-4</v>
      </c>
      <c r="E112" s="96">
        <f t="shared" si="26"/>
        <v>71462.042904542323</v>
      </c>
      <c r="F112" s="19">
        <f t="shared" si="25"/>
        <v>71462</v>
      </c>
      <c r="G112" s="19">
        <f t="shared" si="27"/>
        <v>1.1636600000201724E-2</v>
      </c>
      <c r="H112" s="19"/>
      <c r="I112" s="19"/>
      <c r="J112" s="19"/>
      <c r="K112" s="19">
        <f t="shared" si="28"/>
        <v>1.1636600000201724E-2</v>
      </c>
      <c r="L112" s="19"/>
      <c r="M112" s="19"/>
      <c r="N112" s="19"/>
      <c r="O112" s="19">
        <f t="shared" ca="1" si="24"/>
        <v>1.2000636176083566E-2</v>
      </c>
      <c r="P112" s="32">
        <f t="shared" si="29"/>
        <v>1.7855276913106982E-3</v>
      </c>
      <c r="Q112" s="21">
        <f t="shared" si="30"/>
        <v>41712.043299999998</v>
      </c>
      <c r="R112" s="102"/>
      <c r="S112" s="19">
        <f t="shared" si="31"/>
        <v>9.7043625634999576E-5</v>
      </c>
    </row>
    <row r="113" spans="1:19" x14ac:dyDescent="0.2">
      <c r="A113" s="139" t="s">
        <v>591</v>
      </c>
      <c r="B113" s="140" t="s">
        <v>70</v>
      </c>
      <c r="C113" s="139">
        <v>56737.323499999999</v>
      </c>
      <c r="D113" s="139">
        <v>5.0000000000000001E-4</v>
      </c>
      <c r="E113" s="96">
        <f t="shared" si="26"/>
        <v>71487.041733908962</v>
      </c>
      <c r="F113" s="19">
        <f t="shared" si="25"/>
        <v>71487</v>
      </c>
      <c r="G113" s="19">
        <f t="shared" si="27"/>
        <v>1.1319099998218007E-2</v>
      </c>
      <c r="H113" s="19"/>
      <c r="I113" s="19"/>
      <c r="J113" s="19"/>
      <c r="K113" s="19">
        <f t="shared" si="28"/>
        <v>1.1319099998218007E-2</v>
      </c>
      <c r="L113" s="19"/>
      <c r="M113" s="19"/>
      <c r="N113" s="19"/>
      <c r="O113" s="19">
        <f t="shared" ca="1" si="24"/>
        <v>1.2010905175193827E-2</v>
      </c>
      <c r="P113" s="32">
        <f t="shared" si="29"/>
        <v>1.7633599588196408E-3</v>
      </c>
      <c r="Q113" s="21">
        <f t="shared" si="30"/>
        <v>41718.823499999999</v>
      </c>
      <c r="R113" s="102"/>
      <c r="S113" s="19">
        <f t="shared" si="31"/>
        <v>9.1312167700561102E-5</v>
      </c>
    </row>
    <row r="114" spans="1:19" ht="12.95" customHeight="1" x14ac:dyDescent="0.2">
      <c r="A114" s="139" t="s">
        <v>591</v>
      </c>
      <c r="B114" s="140" t="s">
        <v>70</v>
      </c>
      <c r="C114" s="139">
        <v>56737.460500000001</v>
      </c>
      <c r="D114" s="139">
        <v>2.3999999999999998E-3</v>
      </c>
      <c r="E114" s="96">
        <f t="shared" si="26"/>
        <v>71487.546857596069</v>
      </c>
      <c r="F114" s="19">
        <f t="shared" si="25"/>
        <v>71487.5</v>
      </c>
      <c r="G114" s="19">
        <f t="shared" si="27"/>
        <v>1.2708750000456348E-2</v>
      </c>
      <c r="H114" s="19"/>
      <c r="I114" s="19"/>
      <c r="J114" s="19"/>
      <c r="K114" s="19">
        <f t="shared" si="28"/>
        <v>1.2708750000456348E-2</v>
      </c>
      <c r="L114" s="19"/>
      <c r="M114" s="19"/>
      <c r="N114" s="19"/>
      <c r="O114" s="19">
        <f t="shared" ca="1" si="24"/>
        <v>1.2011110555176032E-2</v>
      </c>
      <c r="P114" s="32">
        <f t="shared" si="29"/>
        <v>1.7629163040853296E-3</v>
      </c>
      <c r="Q114" s="21">
        <f t="shared" si="30"/>
        <v>41718.960500000001</v>
      </c>
      <c r="R114" s="102"/>
      <c r="S114" s="19">
        <f t="shared" si="31"/>
        <v>1.1981127530861123E-4</v>
      </c>
    </row>
    <row r="115" spans="1:19" ht="12.95" customHeight="1" x14ac:dyDescent="0.2">
      <c r="A115" s="139" t="s">
        <v>591</v>
      </c>
      <c r="B115" s="140" t="s">
        <v>70</v>
      </c>
      <c r="C115" s="139">
        <v>56737.594700000001</v>
      </c>
      <c r="D115" s="139">
        <v>6.9999999999999999E-4</v>
      </c>
      <c r="E115" s="96">
        <f t="shared" si="26"/>
        <v>71488.041657587368</v>
      </c>
      <c r="F115" s="19">
        <f t="shared" si="25"/>
        <v>71488</v>
      </c>
      <c r="G115" s="19">
        <f t="shared" si="27"/>
        <v>1.1298400000669062E-2</v>
      </c>
      <c r="H115" s="19"/>
      <c r="I115" s="19"/>
      <c r="J115" s="19"/>
      <c r="K115" s="19">
        <f t="shared" si="28"/>
        <v>1.1298400000669062E-2</v>
      </c>
      <c r="L115" s="19"/>
      <c r="M115" s="19"/>
      <c r="N115" s="19"/>
      <c r="O115" s="19">
        <f t="shared" ca="1" si="24"/>
        <v>1.2011315935158237E-2</v>
      </c>
      <c r="P115" s="32">
        <f t="shared" si="29"/>
        <v>1.7624726375829874E-3</v>
      </c>
      <c r="Q115" s="21">
        <f t="shared" si="30"/>
        <v>41719.094700000001</v>
      </c>
      <c r="R115" s="102"/>
      <c r="S115" s="19">
        <f t="shared" si="31"/>
        <v>9.0933910674053736E-5</v>
      </c>
    </row>
    <row r="116" spans="1:19" ht="12.95" customHeight="1" x14ac:dyDescent="0.2">
      <c r="A116" s="143" t="s">
        <v>3</v>
      </c>
      <c r="B116" s="144" t="s">
        <v>70</v>
      </c>
      <c r="C116" s="143">
        <v>57001.220600000117</v>
      </c>
      <c r="D116" s="143" t="s">
        <v>308</v>
      </c>
      <c r="E116" s="96">
        <f t="shared" si="26"/>
        <v>72460.039370151761</v>
      </c>
      <c r="F116" s="19">
        <f t="shared" si="25"/>
        <v>72460</v>
      </c>
      <c r="G116" s="19">
        <f t="shared" si="27"/>
        <v>1.0678000122425146E-2</v>
      </c>
      <c r="H116" s="19"/>
      <c r="I116" s="19"/>
      <c r="J116" s="19"/>
      <c r="K116" s="19">
        <f t="shared" si="28"/>
        <v>1.0678000122425146E-2</v>
      </c>
      <c r="L116" s="19"/>
      <c r="M116" s="19"/>
      <c r="N116" s="19"/>
      <c r="O116" s="19">
        <f t="shared" ca="1" si="24"/>
        <v>1.241057462056527E-2</v>
      </c>
      <c r="P116" s="32">
        <f t="shared" si="29"/>
        <v>8.7773704427776544E-4</v>
      </c>
      <c r="Q116" s="21">
        <f t="shared" si="30"/>
        <v>41982.720600000117</v>
      </c>
      <c r="R116" s="102"/>
      <c r="S116" s="19">
        <f t="shared" si="31"/>
        <v>9.6045156400898776E-5</v>
      </c>
    </row>
    <row r="117" spans="1:19" ht="12.95" customHeight="1" x14ac:dyDescent="0.2">
      <c r="A117" s="143" t="s">
        <v>3</v>
      </c>
      <c r="B117" s="144" t="s">
        <v>67</v>
      </c>
      <c r="C117" s="143">
        <v>57001.357100000139</v>
      </c>
      <c r="D117" s="143" t="s">
        <v>308</v>
      </c>
      <c r="E117" s="96">
        <f t="shared" si="26"/>
        <v>72460.542650321833</v>
      </c>
      <c r="F117" s="19">
        <f t="shared" si="25"/>
        <v>72460.5</v>
      </c>
      <c r="G117" s="19">
        <f t="shared" si="27"/>
        <v>1.1567650144570507E-2</v>
      </c>
      <c r="H117" s="19"/>
      <c r="I117" s="19"/>
      <c r="J117" s="19"/>
      <c r="K117" s="19">
        <f t="shared" si="28"/>
        <v>1.1567650144570507E-2</v>
      </c>
      <c r="L117" s="19"/>
      <c r="M117" s="19"/>
      <c r="N117" s="19"/>
      <c r="O117" s="19">
        <f t="shared" ca="1" si="24"/>
        <v>1.2410780000547475E-2</v>
      </c>
      <c r="P117" s="32">
        <f t="shared" si="29"/>
        <v>8.7727048897631721E-4</v>
      </c>
      <c r="Q117" s="21">
        <f t="shared" si="30"/>
        <v>41982.857100000139</v>
      </c>
      <c r="R117" s="102"/>
      <c r="S117" s="19">
        <f t="shared" si="31"/>
        <v>1.1428421718074215E-4</v>
      </c>
    </row>
    <row r="118" spans="1:19" ht="12.95" customHeight="1" x14ac:dyDescent="0.2">
      <c r="A118" s="141" t="s">
        <v>2</v>
      </c>
      <c r="B118" s="142" t="s">
        <v>70</v>
      </c>
      <c r="C118" s="141">
        <v>57505.693299999999</v>
      </c>
      <c r="D118" s="141">
        <v>1E-4</v>
      </c>
      <c r="E118" s="96">
        <f t="shared" si="26"/>
        <v>74320.047474252526</v>
      </c>
      <c r="F118" s="19">
        <f t="shared" si="25"/>
        <v>74320</v>
      </c>
      <c r="G118" s="19">
        <f t="shared" si="27"/>
        <v>1.2876000007963739E-2</v>
      </c>
      <c r="H118" s="19"/>
      <c r="I118" s="19"/>
      <c r="J118" s="19"/>
      <c r="K118" s="19">
        <f t="shared" si="28"/>
        <v>1.2876000007963739E-2</v>
      </c>
      <c r="L118" s="19"/>
      <c r="M118" s="19"/>
      <c r="N118" s="19"/>
      <c r="O118" s="19">
        <f t="shared" ca="1" si="24"/>
        <v>1.3174588154368842E-2</v>
      </c>
      <c r="P118" s="32">
        <f t="shared" si="29"/>
        <v>-9.3925207334227823E-4</v>
      </c>
      <c r="Q118" s="21">
        <f t="shared" si="30"/>
        <v>42487.193299999999</v>
      </c>
      <c r="R118" s="102"/>
      <c r="S118" s="19">
        <f t="shared" si="31"/>
        <v>1.9086119007003026E-4</v>
      </c>
    </row>
    <row r="119" spans="1:19" ht="12.95" customHeight="1" x14ac:dyDescent="0.2">
      <c r="A119" s="141" t="s">
        <v>1</v>
      </c>
      <c r="B119" s="142" t="s">
        <v>70</v>
      </c>
      <c r="C119" s="141">
        <v>57747.8946</v>
      </c>
      <c r="D119" s="141">
        <v>1E-4</v>
      </c>
      <c r="E119" s="96">
        <f t="shared" si="26"/>
        <v>75213.051953630391</v>
      </c>
      <c r="F119" s="19">
        <f t="shared" si="25"/>
        <v>75213</v>
      </c>
      <c r="G119" s="19">
        <f t="shared" si="27"/>
        <v>1.4090900003793649E-2</v>
      </c>
      <c r="H119" s="19"/>
      <c r="I119" s="19"/>
      <c r="J119" s="19"/>
      <c r="K119" s="19">
        <f t="shared" si="28"/>
        <v>1.4090900003793649E-2</v>
      </c>
      <c r="L119" s="19"/>
      <c r="M119" s="19"/>
      <c r="N119" s="19"/>
      <c r="O119" s="19">
        <f t="shared" ca="1" si="24"/>
        <v>1.3541396802587442E-2</v>
      </c>
      <c r="P119" s="32">
        <f t="shared" si="29"/>
        <v>-1.8694639087726284E-3</v>
      </c>
      <c r="Q119" s="21">
        <f t="shared" si="30"/>
        <v>42729.3946</v>
      </c>
      <c r="R119" s="102"/>
      <c r="S119" s="19">
        <f t="shared" si="31"/>
        <v>2.5473321622154792E-4</v>
      </c>
    </row>
    <row r="120" spans="1:19" ht="12.95" customHeight="1" x14ac:dyDescent="0.2">
      <c r="A120" s="148" t="s">
        <v>592</v>
      </c>
      <c r="B120" s="149" t="s">
        <v>67</v>
      </c>
      <c r="C120" s="150">
        <v>58541.355000000003</v>
      </c>
      <c r="D120" s="150">
        <v>1E-3</v>
      </c>
      <c r="E120" s="96">
        <f t="shared" ref="E120:E126" si="33">+(C120-C$7)/C$8</f>
        <v>78138.567594582593</v>
      </c>
      <c r="F120" s="19">
        <f t="shared" ref="F120:F126" si="34">ROUND(2*E120,0)/2</f>
        <v>78138.5</v>
      </c>
      <c r="G120" s="19">
        <f t="shared" ref="G120:G126" si="35">+C120-(C$7+F120*C$8)</f>
        <v>1.833305000764085E-2</v>
      </c>
      <c r="H120" s="19"/>
      <c r="I120" s="19"/>
      <c r="J120" s="19"/>
      <c r="K120" s="19">
        <f t="shared" ref="K120:K126" si="36">G120</f>
        <v>1.833305000764085E-2</v>
      </c>
      <c r="L120" s="19"/>
      <c r="M120" s="19"/>
      <c r="N120" s="19"/>
      <c r="O120" s="19">
        <f t="shared" ref="O120:O126" ca="1" si="37">+C$11+C$12*$F120</f>
        <v>1.4743075078470433E-2</v>
      </c>
      <c r="P120" s="32">
        <f t="shared" ref="P120:P126" si="38">+D$11+D$12*F120+D$13*F120^2</f>
        <v>-5.1797928322022124E-3</v>
      </c>
      <c r="Q120" s="21">
        <f t="shared" ref="Q120:Q126" si="39">+C120-15018.5</f>
        <v>43522.855000000003</v>
      </c>
      <c r="R120" s="102"/>
      <c r="S120" s="19">
        <f t="shared" ref="S120:S126" si="40">+(P120-G120)^2</f>
        <v>5.5285377841115917E-4</v>
      </c>
    </row>
    <row r="121" spans="1:19" ht="12.95" customHeight="1" x14ac:dyDescent="0.2">
      <c r="A121" s="148" t="s">
        <v>592</v>
      </c>
      <c r="B121" s="149" t="s">
        <v>70</v>
      </c>
      <c r="C121" s="150">
        <v>58541.491199999997</v>
      </c>
      <c r="D121" s="150">
        <v>5.0000000000000001E-4</v>
      </c>
      <c r="E121" s="96">
        <f t="shared" si="33"/>
        <v>78139.069768642294</v>
      </c>
      <c r="F121" s="19">
        <f t="shared" si="34"/>
        <v>78139</v>
      </c>
      <c r="G121" s="19">
        <f t="shared" si="35"/>
        <v>1.892270000098506E-2</v>
      </c>
      <c r="H121" s="19"/>
      <c r="I121" s="19"/>
      <c r="J121" s="19"/>
      <c r="K121" s="19">
        <f t="shared" si="36"/>
        <v>1.892270000098506E-2</v>
      </c>
      <c r="L121" s="19"/>
      <c r="M121" s="19"/>
      <c r="N121" s="19"/>
      <c r="O121" s="19">
        <f t="shared" ca="1" si="37"/>
        <v>1.4743280458452634E-2</v>
      </c>
      <c r="P121" s="32">
        <f t="shared" si="38"/>
        <v>-5.180393036907982E-3</v>
      </c>
      <c r="Q121" s="21">
        <f t="shared" si="39"/>
        <v>43522.991199999997</v>
      </c>
      <c r="R121" s="102"/>
      <c r="S121" s="19">
        <f t="shared" si="40"/>
        <v>5.8095909399332802E-4</v>
      </c>
    </row>
    <row r="122" spans="1:19" ht="12.95" customHeight="1" x14ac:dyDescent="0.2">
      <c r="A122" s="148" t="s">
        <v>592</v>
      </c>
      <c r="B122" s="149" t="s">
        <v>67</v>
      </c>
      <c r="C122" s="150">
        <v>58541.626400000001</v>
      </c>
      <c r="D122" s="150">
        <v>4.0000000000000002E-4</v>
      </c>
      <c r="E122" s="96">
        <f t="shared" si="33"/>
        <v>78139.568255667822</v>
      </c>
      <c r="F122" s="19">
        <f t="shared" si="34"/>
        <v>78139.5</v>
      </c>
      <c r="G122" s="19">
        <f t="shared" si="35"/>
        <v>1.851235000503948E-2</v>
      </c>
      <c r="H122" s="19"/>
      <c r="I122" s="19"/>
      <c r="J122" s="19"/>
      <c r="K122" s="19">
        <f t="shared" si="36"/>
        <v>1.851235000503948E-2</v>
      </c>
      <c r="L122" s="19"/>
      <c r="M122" s="19"/>
      <c r="N122" s="19"/>
      <c r="O122" s="19">
        <f t="shared" ca="1" si="37"/>
        <v>1.4743485838434843E-2</v>
      </c>
      <c r="P122" s="32">
        <f t="shared" si="38"/>
        <v>-5.1809932533817826E-3</v>
      </c>
      <c r="Q122" s="21">
        <f t="shared" si="39"/>
        <v>43523.126400000001</v>
      </c>
      <c r="R122" s="102"/>
      <c r="S122" s="19">
        <f t="shared" si="40"/>
        <v>5.6137451476137633E-4</v>
      </c>
    </row>
    <row r="123" spans="1:19" ht="12.95" customHeight="1" x14ac:dyDescent="0.2">
      <c r="A123" s="148" t="s">
        <v>592</v>
      </c>
      <c r="B123" s="149" t="s">
        <v>67</v>
      </c>
      <c r="C123" s="150">
        <v>58895.567000000003</v>
      </c>
      <c r="D123" s="150">
        <v>1E-3</v>
      </c>
      <c r="E123" s="96">
        <f t="shared" si="33"/>
        <v>79444.559357010759</v>
      </c>
      <c r="F123" s="19">
        <f t="shared" si="34"/>
        <v>79444.5</v>
      </c>
      <c r="G123" s="19">
        <f t="shared" si="35"/>
        <v>1.6098850006528664E-2</v>
      </c>
      <c r="H123" s="19"/>
      <c r="I123" s="19"/>
      <c r="J123" s="19"/>
      <c r="K123" s="19">
        <f t="shared" si="36"/>
        <v>1.6098850006528664E-2</v>
      </c>
      <c r="L123" s="19"/>
      <c r="M123" s="19"/>
      <c r="N123" s="19"/>
      <c r="O123" s="19">
        <f t="shared" ca="1" si="37"/>
        <v>1.5279527591990576E-2</v>
      </c>
      <c r="P123" s="32">
        <f t="shared" si="38"/>
        <v>-6.7876560721822909E-3</v>
      </c>
      <c r="Q123" s="21">
        <f t="shared" si="39"/>
        <v>43877.067000000003</v>
      </c>
      <c r="R123" s="102"/>
      <c r="S123" s="19">
        <f t="shared" si="40"/>
        <v>5.2379216049087355E-4</v>
      </c>
    </row>
    <row r="124" spans="1:19" ht="12.95" customHeight="1" x14ac:dyDescent="0.2">
      <c r="A124" s="148" t="s">
        <v>592</v>
      </c>
      <c r="B124" s="149" t="s">
        <v>70</v>
      </c>
      <c r="C124" s="150">
        <v>58916.582900000001</v>
      </c>
      <c r="D124" s="150">
        <v>8.9999999999999998E-4</v>
      </c>
      <c r="E124" s="96">
        <f t="shared" si="33"/>
        <v>79522.045699314272</v>
      </c>
      <c r="F124" s="19">
        <f t="shared" si="34"/>
        <v>79522</v>
      </c>
      <c r="G124" s="19">
        <f t="shared" si="35"/>
        <v>1.2394600002153311E-2</v>
      </c>
      <c r="H124" s="19"/>
      <c r="I124" s="19"/>
      <c r="J124" s="19"/>
      <c r="K124" s="19">
        <f t="shared" si="36"/>
        <v>1.2394600002153311E-2</v>
      </c>
      <c r="L124" s="19"/>
      <c r="M124" s="19"/>
      <c r="N124" s="19"/>
      <c r="O124" s="19">
        <f t="shared" ca="1" si="37"/>
        <v>1.5311361489232393E-2</v>
      </c>
      <c r="P124" s="32">
        <f t="shared" si="38"/>
        <v>-6.8855926535201228E-3</v>
      </c>
      <c r="Q124" s="21">
        <f t="shared" si="39"/>
        <v>43898.082900000001</v>
      </c>
      <c r="R124" s="102"/>
      <c r="S124" s="19">
        <f t="shared" si="40"/>
        <v>3.7172582883988382E-4</v>
      </c>
    </row>
    <row r="125" spans="1:19" ht="12.95" customHeight="1" x14ac:dyDescent="0.2">
      <c r="A125" s="148" t="s">
        <v>592</v>
      </c>
      <c r="B125" s="149" t="s">
        <v>67</v>
      </c>
      <c r="C125" s="150">
        <v>59301.312299999998</v>
      </c>
      <c r="D125" s="150">
        <v>6.9999999999999999E-4</v>
      </c>
      <c r="E125" s="96">
        <f t="shared" si="33"/>
        <v>80940.556159614673</v>
      </c>
      <c r="F125" s="19">
        <f t="shared" si="34"/>
        <v>80940.5</v>
      </c>
      <c r="G125" s="19">
        <f t="shared" si="35"/>
        <v>1.523165000253357E-2</v>
      </c>
      <c r="H125" s="19"/>
      <c r="I125" s="19"/>
      <c r="J125" s="19"/>
      <c r="K125" s="19">
        <f t="shared" si="36"/>
        <v>1.523165000253357E-2</v>
      </c>
      <c r="L125" s="19"/>
      <c r="M125" s="19"/>
      <c r="N125" s="19"/>
      <c r="O125" s="19">
        <f t="shared" ca="1" si="37"/>
        <v>1.5894024498748716E-2</v>
      </c>
      <c r="P125" s="32">
        <f t="shared" si="38"/>
        <v>-8.7280932825243851E-3</v>
      </c>
      <c r="Q125" s="21">
        <f t="shared" si="39"/>
        <v>44282.812299999998</v>
      </c>
      <c r="R125" s="102"/>
      <c r="S125" s="19">
        <f t="shared" si="40"/>
        <v>5.740692982858798E-4</v>
      </c>
    </row>
    <row r="126" spans="1:19" ht="12.95" customHeight="1" x14ac:dyDescent="0.2">
      <c r="A126" s="148" t="s">
        <v>592</v>
      </c>
      <c r="B126" s="149" t="s">
        <v>67</v>
      </c>
      <c r="C126" s="150">
        <v>59649.56</v>
      </c>
      <c r="D126" s="150">
        <v>1E-3</v>
      </c>
      <c r="E126" s="96">
        <f t="shared" si="33"/>
        <v>82224.557343890061</v>
      </c>
      <c r="F126" s="19">
        <f t="shared" si="34"/>
        <v>82224.5</v>
      </c>
      <c r="G126" s="19">
        <f t="shared" si="35"/>
        <v>1.5552850003587082E-2</v>
      </c>
      <c r="H126" s="19"/>
      <c r="I126" s="19"/>
      <c r="J126" s="19"/>
      <c r="K126" s="19">
        <f t="shared" si="36"/>
        <v>1.5552850003587082E-2</v>
      </c>
      <c r="L126" s="19"/>
      <c r="M126" s="19"/>
      <c r="N126" s="19"/>
      <c r="O126" s="19">
        <f t="shared" ca="1" si="37"/>
        <v>1.6421440293051828E-2</v>
      </c>
      <c r="P126" s="32">
        <f t="shared" si="38"/>
        <v>-1.0477561115407236E-2</v>
      </c>
      <c r="Q126" s="21">
        <f t="shared" si="39"/>
        <v>44631.06</v>
      </c>
      <c r="R126" s="102"/>
      <c r="S126" s="19">
        <f t="shared" si="40"/>
        <v>6.7758230302386298E-4</v>
      </c>
    </row>
    <row r="127" spans="1:19" x14ac:dyDescent="0.2">
      <c r="A127" s="19"/>
      <c r="B127" s="19"/>
      <c r="C127" s="20"/>
      <c r="D127" s="20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03"/>
      <c r="S127" s="19"/>
    </row>
    <row r="128" spans="1:19" x14ac:dyDescent="0.2">
      <c r="A128" s="19"/>
      <c r="B128" s="19"/>
      <c r="C128" s="20"/>
      <c r="D128" s="20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03"/>
      <c r="S128" s="19"/>
    </row>
    <row r="129" spans="1:19" x14ac:dyDescent="0.2">
      <c r="A129" s="19"/>
      <c r="B129" s="19"/>
      <c r="C129" s="20"/>
      <c r="D129" s="20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03"/>
      <c r="S129" s="19"/>
    </row>
    <row r="130" spans="1:19" x14ac:dyDescent="0.2">
      <c r="A130" s="19"/>
      <c r="B130" s="19"/>
      <c r="C130" s="20"/>
      <c r="D130" s="20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03"/>
      <c r="S130" s="19"/>
    </row>
    <row r="131" spans="1:19" x14ac:dyDescent="0.2">
      <c r="A131" s="19"/>
      <c r="B131" s="19"/>
      <c r="C131" s="20"/>
      <c r="D131" s="20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03"/>
      <c r="S131" s="19"/>
    </row>
    <row r="132" spans="1:19" x14ac:dyDescent="0.2">
      <c r="A132" s="19"/>
      <c r="B132" s="19"/>
      <c r="C132" s="20"/>
      <c r="D132" s="20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03"/>
      <c r="S132" s="19"/>
    </row>
    <row r="133" spans="1:19" x14ac:dyDescent="0.2">
      <c r="A133" s="19"/>
      <c r="B133" s="19"/>
      <c r="C133" s="20"/>
      <c r="D133" s="20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03"/>
      <c r="S133" s="19"/>
    </row>
    <row r="134" spans="1:19" x14ac:dyDescent="0.2">
      <c r="A134" s="19"/>
      <c r="B134" s="19"/>
      <c r="C134" s="20"/>
      <c r="D134" s="20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03"/>
      <c r="S134" s="19"/>
    </row>
    <row r="135" spans="1:19" x14ac:dyDescent="0.2">
      <c r="A135" s="19"/>
      <c r="B135" s="19"/>
      <c r="C135" s="20"/>
      <c r="D135" s="20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03"/>
      <c r="S135" s="19"/>
    </row>
    <row r="136" spans="1:19" x14ac:dyDescent="0.2">
      <c r="A136" s="19"/>
      <c r="B136" s="19"/>
      <c r="C136" s="20"/>
      <c r="D136" s="20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03"/>
      <c r="S136" s="19"/>
    </row>
    <row r="137" spans="1:19" x14ac:dyDescent="0.2">
      <c r="A137" s="19"/>
      <c r="B137" s="19"/>
      <c r="C137" s="20"/>
      <c r="D137" s="20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03"/>
      <c r="S137" s="19"/>
    </row>
    <row r="138" spans="1:19" x14ac:dyDescent="0.2">
      <c r="C138" s="20"/>
      <c r="D138" s="20"/>
      <c r="R138" s="103"/>
    </row>
    <row r="139" spans="1:19" x14ac:dyDescent="0.2">
      <c r="C139" s="20"/>
      <c r="D139" s="20"/>
      <c r="R139" s="103"/>
    </row>
    <row r="140" spans="1:19" x14ac:dyDescent="0.2">
      <c r="C140" s="20"/>
      <c r="D140" s="20"/>
      <c r="R140" s="103"/>
    </row>
    <row r="141" spans="1:19" x14ac:dyDescent="0.2">
      <c r="C141" s="20"/>
      <c r="D141" s="20"/>
      <c r="R141" s="103"/>
    </row>
    <row r="142" spans="1:19" x14ac:dyDescent="0.2">
      <c r="C142" s="20"/>
      <c r="D142" s="20"/>
      <c r="R142" s="103"/>
    </row>
    <row r="143" spans="1:19" x14ac:dyDescent="0.2">
      <c r="C143" s="20"/>
      <c r="D143" s="20"/>
      <c r="R143" s="103"/>
    </row>
    <row r="144" spans="1:19" x14ac:dyDescent="0.2">
      <c r="C144" s="20"/>
      <c r="D144" s="20"/>
      <c r="R144" s="103"/>
    </row>
    <row r="145" spans="3:18" x14ac:dyDescent="0.2">
      <c r="C145" s="20"/>
      <c r="D145" s="20"/>
      <c r="R145" s="103"/>
    </row>
    <row r="146" spans="3:18" x14ac:dyDescent="0.2">
      <c r="C146" s="20"/>
      <c r="D146" s="20"/>
      <c r="R146" s="103"/>
    </row>
    <row r="147" spans="3:18" x14ac:dyDescent="0.2">
      <c r="C147" s="20"/>
      <c r="D147" s="20"/>
      <c r="R147" s="103"/>
    </row>
    <row r="148" spans="3:18" x14ac:dyDescent="0.2">
      <c r="C148" s="20"/>
      <c r="D148" s="20"/>
      <c r="R148" s="103"/>
    </row>
    <row r="149" spans="3:18" x14ac:dyDescent="0.2">
      <c r="C149" s="20"/>
      <c r="D149" s="20"/>
      <c r="R149" s="103"/>
    </row>
    <row r="150" spans="3:18" x14ac:dyDescent="0.2">
      <c r="C150" s="20"/>
      <c r="D150" s="20"/>
      <c r="R150" s="103"/>
    </row>
    <row r="151" spans="3:18" x14ac:dyDescent="0.2">
      <c r="C151" s="20"/>
      <c r="D151" s="20"/>
      <c r="R151" s="103"/>
    </row>
    <row r="152" spans="3:18" x14ac:dyDescent="0.2">
      <c r="C152" s="20"/>
      <c r="D152" s="20"/>
      <c r="R152" s="103"/>
    </row>
    <row r="153" spans="3:18" x14ac:dyDescent="0.2">
      <c r="C153" s="20"/>
      <c r="D153" s="20"/>
      <c r="R153" s="103"/>
    </row>
    <row r="154" spans="3:18" x14ac:dyDescent="0.2">
      <c r="C154" s="20"/>
      <c r="D154" s="20"/>
      <c r="R154" s="103"/>
    </row>
    <row r="155" spans="3:18" x14ac:dyDescent="0.2">
      <c r="C155" s="20"/>
      <c r="D155" s="20"/>
      <c r="R155" s="103"/>
    </row>
    <row r="156" spans="3:18" x14ac:dyDescent="0.2">
      <c r="C156" s="20"/>
      <c r="D156" s="20"/>
      <c r="R156" s="103"/>
    </row>
    <row r="157" spans="3:18" x14ac:dyDescent="0.2">
      <c r="C157" s="20"/>
      <c r="D157" s="20"/>
      <c r="R157" s="103"/>
    </row>
    <row r="158" spans="3:18" x14ac:dyDescent="0.2">
      <c r="C158" s="20"/>
      <c r="D158" s="20"/>
      <c r="R158" s="103"/>
    </row>
    <row r="159" spans="3:18" x14ac:dyDescent="0.2">
      <c r="C159" s="20"/>
      <c r="D159" s="20"/>
      <c r="R159" s="103"/>
    </row>
    <row r="160" spans="3:18" x14ac:dyDescent="0.2">
      <c r="C160" s="20"/>
      <c r="D160" s="20"/>
      <c r="R160" s="103"/>
    </row>
    <row r="161" spans="3:18" x14ac:dyDescent="0.2">
      <c r="C161" s="20"/>
      <c r="D161" s="20"/>
      <c r="R161" s="103"/>
    </row>
    <row r="162" spans="3:18" x14ac:dyDescent="0.2">
      <c r="C162" s="20"/>
      <c r="D162" s="20"/>
      <c r="R162" s="103"/>
    </row>
    <row r="163" spans="3:18" x14ac:dyDescent="0.2">
      <c r="C163" s="20"/>
      <c r="D163" s="20"/>
      <c r="R163" s="103"/>
    </row>
    <row r="164" spans="3:18" x14ac:dyDescent="0.2">
      <c r="C164" s="20"/>
      <c r="D164" s="20"/>
      <c r="R164" s="103"/>
    </row>
    <row r="165" spans="3:18" x14ac:dyDescent="0.2">
      <c r="C165" s="20"/>
      <c r="D165" s="20"/>
      <c r="R165" s="103"/>
    </row>
    <row r="166" spans="3:18" x14ac:dyDescent="0.2">
      <c r="C166" s="20"/>
      <c r="D166" s="20"/>
      <c r="R166" s="103"/>
    </row>
    <row r="167" spans="3:18" x14ac:dyDescent="0.2">
      <c r="C167" s="20"/>
      <c r="D167" s="20"/>
      <c r="R167" s="103"/>
    </row>
    <row r="168" spans="3:18" x14ac:dyDescent="0.2">
      <c r="C168" s="20"/>
      <c r="D168" s="20"/>
      <c r="R168" s="103"/>
    </row>
    <row r="169" spans="3:18" x14ac:dyDescent="0.2">
      <c r="C169" s="20"/>
      <c r="D169" s="20"/>
      <c r="R169" s="103"/>
    </row>
    <row r="170" spans="3:18" x14ac:dyDescent="0.2">
      <c r="C170" s="20"/>
      <c r="D170" s="20"/>
      <c r="R170" s="103"/>
    </row>
    <row r="171" spans="3:18" x14ac:dyDescent="0.2">
      <c r="C171" s="20"/>
      <c r="D171" s="20"/>
      <c r="R171" s="103"/>
    </row>
    <row r="172" spans="3:18" x14ac:dyDescent="0.2">
      <c r="C172" s="20"/>
      <c r="D172" s="20"/>
      <c r="R172" s="103"/>
    </row>
    <row r="173" spans="3:18" x14ac:dyDescent="0.2">
      <c r="C173" s="20"/>
      <c r="D173" s="20"/>
      <c r="R173" s="103"/>
    </row>
    <row r="174" spans="3:18" x14ac:dyDescent="0.2">
      <c r="C174" s="20"/>
      <c r="D174" s="20"/>
      <c r="R174" s="103"/>
    </row>
    <row r="175" spans="3:18" x14ac:dyDescent="0.2">
      <c r="C175" s="20"/>
      <c r="D175" s="20"/>
      <c r="R175" s="103"/>
    </row>
    <row r="176" spans="3:18" x14ac:dyDescent="0.2">
      <c r="C176" s="20"/>
      <c r="D176" s="20"/>
      <c r="R176" s="103"/>
    </row>
    <row r="177" spans="3:18" x14ac:dyDescent="0.2">
      <c r="C177" s="20"/>
      <c r="D177" s="20"/>
      <c r="R177" s="103"/>
    </row>
    <row r="178" spans="3:18" x14ac:dyDescent="0.2">
      <c r="C178" s="20"/>
      <c r="D178" s="20"/>
      <c r="R178" s="103"/>
    </row>
    <row r="179" spans="3:18" x14ac:dyDescent="0.2">
      <c r="C179" s="20"/>
      <c r="D179" s="20"/>
      <c r="R179" s="103"/>
    </row>
    <row r="180" spans="3:18" x14ac:dyDescent="0.2">
      <c r="C180" s="20"/>
      <c r="D180" s="20"/>
      <c r="R180" s="103"/>
    </row>
    <row r="181" spans="3:18" x14ac:dyDescent="0.2">
      <c r="C181" s="20"/>
      <c r="D181" s="20"/>
      <c r="R181" s="103"/>
    </row>
    <row r="182" spans="3:18" x14ac:dyDescent="0.2">
      <c r="C182" s="20"/>
      <c r="D182" s="20"/>
      <c r="R182" s="103"/>
    </row>
    <row r="183" spans="3:18" x14ac:dyDescent="0.2">
      <c r="C183" s="20"/>
      <c r="D183" s="20"/>
      <c r="R183" s="103"/>
    </row>
    <row r="184" spans="3:18" x14ac:dyDescent="0.2">
      <c r="C184" s="20"/>
      <c r="D184" s="20"/>
      <c r="R184" s="103"/>
    </row>
    <row r="185" spans="3:18" x14ac:dyDescent="0.2">
      <c r="C185" s="20"/>
      <c r="D185" s="20"/>
      <c r="R185" s="103"/>
    </row>
    <row r="186" spans="3:18" x14ac:dyDescent="0.2">
      <c r="C186" s="20"/>
      <c r="D186" s="20"/>
      <c r="R186" s="103"/>
    </row>
    <row r="187" spans="3:18" x14ac:dyDescent="0.2">
      <c r="C187" s="20"/>
      <c r="D187" s="20"/>
      <c r="R187" s="103"/>
    </row>
    <row r="188" spans="3:18" x14ac:dyDescent="0.2">
      <c r="C188" s="20"/>
      <c r="D188" s="20"/>
      <c r="R188" s="103"/>
    </row>
    <row r="189" spans="3:18" x14ac:dyDescent="0.2">
      <c r="C189" s="20"/>
      <c r="D189" s="20"/>
      <c r="R189" s="103"/>
    </row>
    <row r="190" spans="3:18" x14ac:dyDescent="0.2">
      <c r="C190" s="20"/>
      <c r="D190" s="20"/>
      <c r="R190" s="103"/>
    </row>
    <row r="191" spans="3:18" x14ac:dyDescent="0.2">
      <c r="C191" s="20"/>
      <c r="D191" s="20"/>
      <c r="R191" s="103"/>
    </row>
    <row r="192" spans="3:18" x14ac:dyDescent="0.2">
      <c r="C192" s="20"/>
      <c r="D192" s="20"/>
      <c r="R192" s="103"/>
    </row>
    <row r="193" spans="3:18" x14ac:dyDescent="0.2">
      <c r="C193" s="20"/>
      <c r="D193" s="20"/>
      <c r="R193" s="103"/>
    </row>
    <row r="194" spans="3:18" x14ac:dyDescent="0.2">
      <c r="C194" s="20"/>
      <c r="D194" s="20"/>
      <c r="R194" s="103"/>
    </row>
    <row r="195" spans="3:18" x14ac:dyDescent="0.2">
      <c r="C195" s="20"/>
      <c r="D195" s="20"/>
      <c r="R195" s="103"/>
    </row>
    <row r="196" spans="3:18" x14ac:dyDescent="0.2">
      <c r="C196" s="20"/>
      <c r="D196" s="20"/>
      <c r="R196" s="103"/>
    </row>
    <row r="197" spans="3:18" x14ac:dyDescent="0.2">
      <c r="C197" s="20"/>
      <c r="D197" s="20"/>
      <c r="R197" s="103"/>
    </row>
    <row r="198" spans="3:18" x14ac:dyDescent="0.2">
      <c r="C198" s="20"/>
      <c r="D198" s="20"/>
      <c r="R198" s="103"/>
    </row>
    <row r="199" spans="3:18" x14ac:dyDescent="0.2">
      <c r="C199" s="20"/>
      <c r="D199" s="20"/>
      <c r="R199" s="103"/>
    </row>
    <row r="200" spans="3:18" x14ac:dyDescent="0.2">
      <c r="C200" s="20"/>
      <c r="D200" s="20"/>
      <c r="R200" s="103"/>
    </row>
    <row r="201" spans="3:18" x14ac:dyDescent="0.2">
      <c r="C201" s="20"/>
      <c r="D201" s="20"/>
      <c r="R201" s="103"/>
    </row>
    <row r="202" spans="3:18" x14ac:dyDescent="0.2">
      <c r="C202" s="20"/>
      <c r="D202" s="20"/>
      <c r="R202" s="103"/>
    </row>
    <row r="203" spans="3:18" x14ac:dyDescent="0.2">
      <c r="C203" s="20"/>
      <c r="D203" s="20"/>
      <c r="R203" s="103"/>
    </row>
    <row r="204" spans="3:18" x14ac:dyDescent="0.2">
      <c r="C204" s="20"/>
      <c r="D204" s="20"/>
      <c r="R204" s="103"/>
    </row>
    <row r="205" spans="3:18" x14ac:dyDescent="0.2">
      <c r="C205" s="20"/>
      <c r="D205" s="20"/>
      <c r="R205" s="103"/>
    </row>
    <row r="206" spans="3:18" x14ac:dyDescent="0.2">
      <c r="C206" s="20"/>
      <c r="D206" s="20"/>
      <c r="R206" s="103"/>
    </row>
    <row r="207" spans="3:18" x14ac:dyDescent="0.2">
      <c r="C207" s="20"/>
      <c r="D207" s="20"/>
      <c r="R207" s="103"/>
    </row>
    <row r="208" spans="3:18" x14ac:dyDescent="0.2">
      <c r="C208" s="20"/>
      <c r="D208" s="20"/>
      <c r="R208" s="103"/>
    </row>
    <row r="209" spans="3:18" x14ac:dyDescent="0.2">
      <c r="C209" s="20"/>
      <c r="D209" s="20"/>
      <c r="R209" s="103"/>
    </row>
    <row r="210" spans="3:18" x14ac:dyDescent="0.2">
      <c r="C210" s="20"/>
      <c r="D210" s="20"/>
      <c r="R210" s="103"/>
    </row>
    <row r="211" spans="3:18" x14ac:dyDescent="0.2">
      <c r="C211" s="20"/>
      <c r="D211" s="20"/>
      <c r="R211" s="103"/>
    </row>
    <row r="212" spans="3:18" x14ac:dyDescent="0.2">
      <c r="C212" s="20"/>
      <c r="D212" s="20"/>
      <c r="R212" s="103"/>
    </row>
    <row r="213" spans="3:18" x14ac:dyDescent="0.2">
      <c r="C213" s="20"/>
      <c r="D213" s="20"/>
      <c r="R213" s="103"/>
    </row>
    <row r="214" spans="3:18" x14ac:dyDescent="0.2">
      <c r="C214" s="20"/>
      <c r="D214" s="20"/>
      <c r="R214" s="103"/>
    </row>
    <row r="215" spans="3:18" x14ac:dyDescent="0.2">
      <c r="C215" s="20"/>
      <c r="D215" s="20"/>
      <c r="R215" s="103"/>
    </row>
    <row r="216" spans="3:18" x14ac:dyDescent="0.2">
      <c r="C216" s="20"/>
      <c r="D216" s="20"/>
      <c r="R216" s="103"/>
    </row>
    <row r="217" spans="3:18" x14ac:dyDescent="0.2">
      <c r="C217" s="20"/>
      <c r="D217" s="20"/>
      <c r="R217" s="103"/>
    </row>
    <row r="218" spans="3:18" x14ac:dyDescent="0.2">
      <c r="C218" s="20"/>
      <c r="D218" s="20"/>
      <c r="R218" s="103"/>
    </row>
    <row r="219" spans="3:18" x14ac:dyDescent="0.2">
      <c r="C219" s="20"/>
      <c r="D219" s="20"/>
      <c r="R219" s="103"/>
    </row>
    <row r="220" spans="3:18" x14ac:dyDescent="0.2">
      <c r="C220" s="20"/>
      <c r="D220" s="20"/>
      <c r="R220" s="103"/>
    </row>
    <row r="221" spans="3:18" x14ac:dyDescent="0.2">
      <c r="C221" s="20"/>
      <c r="D221" s="20"/>
      <c r="R221" s="103"/>
    </row>
    <row r="222" spans="3:18" x14ac:dyDescent="0.2">
      <c r="C222" s="20"/>
      <c r="D222" s="20"/>
      <c r="R222" s="103"/>
    </row>
    <row r="223" spans="3:18" x14ac:dyDescent="0.2">
      <c r="C223" s="20"/>
      <c r="D223" s="20"/>
      <c r="R223" s="103"/>
    </row>
    <row r="224" spans="3:18" x14ac:dyDescent="0.2">
      <c r="C224" s="20"/>
      <c r="D224" s="20"/>
      <c r="R224" s="103"/>
    </row>
    <row r="225" spans="3:18" x14ac:dyDescent="0.2">
      <c r="C225" s="20"/>
      <c r="D225" s="20"/>
      <c r="R225" s="103"/>
    </row>
    <row r="226" spans="3:18" x14ac:dyDescent="0.2">
      <c r="C226" s="20"/>
      <c r="D226" s="20"/>
      <c r="R226" s="103"/>
    </row>
    <row r="227" spans="3:18" x14ac:dyDescent="0.2">
      <c r="C227" s="20"/>
      <c r="D227" s="20"/>
      <c r="R227" s="103"/>
    </row>
    <row r="228" spans="3:18" x14ac:dyDescent="0.2">
      <c r="C228" s="20"/>
      <c r="D228" s="20"/>
      <c r="R228" s="103"/>
    </row>
    <row r="229" spans="3:18" x14ac:dyDescent="0.2">
      <c r="C229" s="20"/>
      <c r="D229" s="20"/>
      <c r="R229" s="103"/>
    </row>
    <row r="230" spans="3:18" x14ac:dyDescent="0.2">
      <c r="C230" s="20"/>
      <c r="D230" s="20"/>
      <c r="R230" s="103"/>
    </row>
    <row r="231" spans="3:18" x14ac:dyDescent="0.2">
      <c r="C231" s="20"/>
      <c r="D231" s="20"/>
      <c r="R231" s="103"/>
    </row>
    <row r="232" spans="3:18" x14ac:dyDescent="0.2">
      <c r="C232" s="20"/>
      <c r="D232" s="20"/>
      <c r="R232" s="103"/>
    </row>
    <row r="233" spans="3:18" x14ac:dyDescent="0.2">
      <c r="C233" s="20"/>
      <c r="D233" s="20"/>
      <c r="R233" s="103"/>
    </row>
    <row r="234" spans="3:18" x14ac:dyDescent="0.2">
      <c r="C234" s="20"/>
      <c r="D234" s="20"/>
      <c r="R234" s="103"/>
    </row>
    <row r="235" spans="3:18" x14ac:dyDescent="0.2">
      <c r="C235" s="20"/>
      <c r="D235" s="20"/>
      <c r="R235" s="103"/>
    </row>
    <row r="236" spans="3:18" x14ac:dyDescent="0.2">
      <c r="C236" s="20"/>
      <c r="D236" s="20"/>
      <c r="R236" s="103"/>
    </row>
    <row r="237" spans="3:18" x14ac:dyDescent="0.2">
      <c r="C237" s="20"/>
      <c r="D237" s="20"/>
      <c r="R237" s="103"/>
    </row>
    <row r="238" spans="3:18" x14ac:dyDescent="0.2">
      <c r="C238" s="20"/>
      <c r="D238" s="20"/>
      <c r="R238" s="103"/>
    </row>
    <row r="239" spans="3:18" x14ac:dyDescent="0.2">
      <c r="C239" s="20"/>
      <c r="D239" s="20"/>
      <c r="R239" s="103"/>
    </row>
    <row r="240" spans="3:18" x14ac:dyDescent="0.2">
      <c r="C240" s="20"/>
      <c r="D240" s="20"/>
      <c r="R240" s="103"/>
    </row>
    <row r="241" spans="3:18" x14ac:dyDescent="0.2">
      <c r="C241" s="20"/>
      <c r="D241" s="20"/>
      <c r="R241" s="103"/>
    </row>
    <row r="242" spans="3:18" x14ac:dyDescent="0.2">
      <c r="C242" s="20"/>
      <c r="D242" s="20"/>
      <c r="R242" s="103"/>
    </row>
    <row r="243" spans="3:18" x14ac:dyDescent="0.2">
      <c r="C243" s="20"/>
      <c r="D243" s="20"/>
      <c r="R243" s="103"/>
    </row>
    <row r="244" spans="3:18" x14ac:dyDescent="0.2">
      <c r="C244" s="20"/>
      <c r="D244" s="20"/>
      <c r="R244" s="103"/>
    </row>
    <row r="245" spans="3:18" x14ac:dyDescent="0.2">
      <c r="C245" s="20"/>
      <c r="D245" s="20"/>
      <c r="R245" s="103"/>
    </row>
    <row r="246" spans="3:18" x14ac:dyDescent="0.2">
      <c r="C246" s="20"/>
      <c r="D246" s="20"/>
      <c r="R246" s="103"/>
    </row>
    <row r="247" spans="3:18" x14ac:dyDescent="0.2">
      <c r="C247" s="20"/>
      <c r="D247" s="20"/>
      <c r="R247" s="103"/>
    </row>
    <row r="248" spans="3:18" x14ac:dyDescent="0.2">
      <c r="C248" s="20"/>
      <c r="D248" s="20"/>
      <c r="R248" s="103"/>
    </row>
    <row r="249" spans="3:18" x14ac:dyDescent="0.2">
      <c r="C249" s="20"/>
      <c r="D249" s="20"/>
      <c r="R249" s="103"/>
    </row>
    <row r="250" spans="3:18" x14ac:dyDescent="0.2">
      <c r="C250" s="20"/>
      <c r="D250" s="20"/>
      <c r="R250" s="103"/>
    </row>
    <row r="251" spans="3:18" x14ac:dyDescent="0.2">
      <c r="C251" s="20"/>
      <c r="D251" s="20"/>
      <c r="R251" s="103"/>
    </row>
    <row r="252" spans="3:18" x14ac:dyDescent="0.2">
      <c r="C252" s="20"/>
      <c r="D252" s="20"/>
      <c r="R252" s="103"/>
    </row>
    <row r="253" spans="3:18" x14ac:dyDescent="0.2">
      <c r="C253" s="20"/>
      <c r="D253" s="20"/>
      <c r="R253" s="103"/>
    </row>
    <row r="254" spans="3:18" x14ac:dyDescent="0.2">
      <c r="C254" s="20"/>
      <c r="D254" s="20"/>
      <c r="R254" s="103"/>
    </row>
    <row r="255" spans="3:18" x14ac:dyDescent="0.2">
      <c r="C255" s="20"/>
      <c r="D255" s="20"/>
      <c r="R255" s="103"/>
    </row>
    <row r="256" spans="3:18" x14ac:dyDescent="0.2">
      <c r="C256" s="20"/>
      <c r="D256" s="20"/>
      <c r="R256" s="103"/>
    </row>
    <row r="257" spans="3:18" x14ac:dyDescent="0.2">
      <c r="C257" s="20"/>
      <c r="D257" s="20"/>
      <c r="R257" s="103"/>
    </row>
    <row r="258" spans="3:18" x14ac:dyDescent="0.2">
      <c r="C258" s="20"/>
      <c r="D258" s="20"/>
      <c r="R258" s="103"/>
    </row>
    <row r="259" spans="3:18" x14ac:dyDescent="0.2">
      <c r="C259" s="20"/>
      <c r="D259" s="20"/>
      <c r="R259" s="103"/>
    </row>
    <row r="260" spans="3:18" x14ac:dyDescent="0.2">
      <c r="C260" s="20"/>
      <c r="D260" s="20"/>
      <c r="R260" s="103"/>
    </row>
    <row r="261" spans="3:18" x14ac:dyDescent="0.2">
      <c r="C261" s="20"/>
      <c r="D261" s="20"/>
      <c r="R261" s="103"/>
    </row>
    <row r="262" spans="3:18" x14ac:dyDescent="0.2">
      <c r="C262" s="20"/>
      <c r="D262" s="20"/>
      <c r="R262" s="103"/>
    </row>
    <row r="263" spans="3:18" x14ac:dyDescent="0.2">
      <c r="C263" s="20"/>
      <c r="D263" s="20"/>
      <c r="R263" s="103"/>
    </row>
    <row r="264" spans="3:18" x14ac:dyDescent="0.2">
      <c r="C264" s="20"/>
      <c r="D264" s="20"/>
      <c r="R264" s="103"/>
    </row>
    <row r="265" spans="3:18" x14ac:dyDescent="0.2">
      <c r="C265" s="20"/>
      <c r="D265" s="20"/>
      <c r="R265" s="103"/>
    </row>
    <row r="266" spans="3:18" x14ac:dyDescent="0.2">
      <c r="C266" s="20"/>
      <c r="D266" s="20"/>
      <c r="R266" s="103"/>
    </row>
    <row r="267" spans="3:18" x14ac:dyDescent="0.2">
      <c r="C267" s="20"/>
      <c r="D267" s="20"/>
      <c r="R267" s="103"/>
    </row>
    <row r="268" spans="3:18" x14ac:dyDescent="0.2">
      <c r="C268" s="20"/>
      <c r="D268" s="20"/>
      <c r="R268" s="103"/>
    </row>
    <row r="269" spans="3:18" x14ac:dyDescent="0.2">
      <c r="C269" s="20"/>
      <c r="D269" s="20"/>
      <c r="R269" s="103"/>
    </row>
    <row r="270" spans="3:18" x14ac:dyDescent="0.2">
      <c r="C270" s="20"/>
      <c r="D270" s="20"/>
      <c r="R270" s="103"/>
    </row>
    <row r="271" spans="3:18" x14ac:dyDescent="0.2">
      <c r="C271" s="20"/>
      <c r="D271" s="20"/>
      <c r="R271" s="103"/>
    </row>
    <row r="272" spans="3:18" x14ac:dyDescent="0.2">
      <c r="C272" s="20"/>
      <c r="D272" s="20"/>
      <c r="R272" s="103"/>
    </row>
    <row r="273" spans="3:18" x14ac:dyDescent="0.2">
      <c r="C273" s="20"/>
      <c r="D273" s="20"/>
      <c r="R273" s="103"/>
    </row>
    <row r="274" spans="3:18" x14ac:dyDescent="0.2">
      <c r="C274" s="20"/>
      <c r="D274" s="20"/>
      <c r="R274" s="103"/>
    </row>
    <row r="275" spans="3:18" x14ac:dyDescent="0.2">
      <c r="C275" s="20"/>
      <c r="D275" s="20"/>
      <c r="R275" s="103"/>
    </row>
    <row r="276" spans="3:18" x14ac:dyDescent="0.2">
      <c r="C276" s="20"/>
      <c r="D276" s="20"/>
      <c r="R276" s="103"/>
    </row>
    <row r="277" spans="3:18" x14ac:dyDescent="0.2">
      <c r="C277" s="20"/>
      <c r="D277" s="20"/>
      <c r="R277" s="103"/>
    </row>
    <row r="278" spans="3:18" x14ac:dyDescent="0.2">
      <c r="C278" s="20"/>
      <c r="D278" s="20"/>
      <c r="R278" s="103"/>
    </row>
    <row r="279" spans="3:18" x14ac:dyDescent="0.2">
      <c r="C279" s="20"/>
      <c r="D279" s="20"/>
      <c r="R279" s="103"/>
    </row>
    <row r="280" spans="3:18" x14ac:dyDescent="0.2">
      <c r="C280" s="20"/>
      <c r="D280" s="20"/>
      <c r="R280" s="103"/>
    </row>
    <row r="281" spans="3:18" x14ac:dyDescent="0.2">
      <c r="C281" s="20"/>
      <c r="D281" s="20"/>
      <c r="R281" s="103"/>
    </row>
    <row r="282" spans="3:18" x14ac:dyDescent="0.2">
      <c r="C282" s="20"/>
      <c r="D282" s="20"/>
      <c r="R282" s="103"/>
    </row>
    <row r="283" spans="3:18" x14ac:dyDescent="0.2">
      <c r="C283" s="20"/>
      <c r="D283" s="20"/>
      <c r="R283" s="103"/>
    </row>
    <row r="284" spans="3:18" x14ac:dyDescent="0.2">
      <c r="C284" s="20"/>
      <c r="D284" s="20"/>
      <c r="R284" s="103"/>
    </row>
    <row r="285" spans="3:18" x14ac:dyDescent="0.2">
      <c r="C285" s="20"/>
      <c r="D285" s="20"/>
      <c r="R285" s="103"/>
    </row>
    <row r="286" spans="3:18" x14ac:dyDescent="0.2">
      <c r="C286" s="20"/>
      <c r="D286" s="20"/>
      <c r="R286" s="103"/>
    </row>
    <row r="287" spans="3:18" x14ac:dyDescent="0.2">
      <c r="C287" s="20"/>
      <c r="D287" s="20"/>
      <c r="R287" s="103"/>
    </row>
    <row r="288" spans="3:18" x14ac:dyDescent="0.2">
      <c r="C288" s="20"/>
      <c r="D288" s="20"/>
      <c r="R288" s="103"/>
    </row>
    <row r="289" spans="3:18" x14ac:dyDescent="0.2">
      <c r="C289" s="20"/>
      <c r="D289" s="20"/>
      <c r="R289" s="103"/>
    </row>
    <row r="290" spans="3:18" x14ac:dyDescent="0.2">
      <c r="C290" s="20"/>
      <c r="D290" s="20"/>
      <c r="R290" s="103"/>
    </row>
    <row r="291" spans="3:18" x14ac:dyDescent="0.2">
      <c r="C291" s="20"/>
      <c r="D291" s="20"/>
      <c r="R291" s="103"/>
    </row>
    <row r="292" spans="3:18" x14ac:dyDescent="0.2">
      <c r="C292" s="20"/>
      <c r="D292" s="20"/>
      <c r="R292" s="103"/>
    </row>
    <row r="293" spans="3:18" x14ac:dyDescent="0.2">
      <c r="C293" s="20"/>
      <c r="D293" s="20"/>
      <c r="R293" s="103"/>
    </row>
    <row r="294" spans="3:18" x14ac:dyDescent="0.2">
      <c r="C294" s="20"/>
      <c r="D294" s="20"/>
      <c r="R294" s="103"/>
    </row>
    <row r="295" spans="3:18" x14ac:dyDescent="0.2">
      <c r="C295" s="20"/>
      <c r="D295" s="20"/>
      <c r="R295" s="103"/>
    </row>
    <row r="296" spans="3:18" x14ac:dyDescent="0.2">
      <c r="C296" s="20"/>
      <c r="D296" s="20"/>
      <c r="R296" s="103"/>
    </row>
    <row r="297" spans="3:18" x14ac:dyDescent="0.2">
      <c r="C297" s="20"/>
      <c r="D297" s="20"/>
      <c r="R297" s="103"/>
    </row>
    <row r="298" spans="3:18" x14ac:dyDescent="0.2">
      <c r="C298" s="20"/>
      <c r="D298" s="20"/>
      <c r="R298" s="103"/>
    </row>
    <row r="299" spans="3:18" x14ac:dyDescent="0.2">
      <c r="C299" s="20"/>
      <c r="D299" s="20"/>
      <c r="R299" s="103"/>
    </row>
    <row r="300" spans="3:18" x14ac:dyDescent="0.2">
      <c r="C300" s="20"/>
      <c r="D300" s="20"/>
      <c r="R300" s="103"/>
    </row>
    <row r="301" spans="3:18" x14ac:dyDescent="0.2">
      <c r="C301" s="20"/>
      <c r="D301" s="20"/>
      <c r="R301" s="103"/>
    </row>
    <row r="302" spans="3:18" x14ac:dyDescent="0.2">
      <c r="C302" s="20"/>
      <c r="D302" s="20"/>
      <c r="R302" s="103"/>
    </row>
    <row r="303" spans="3:18" x14ac:dyDescent="0.2">
      <c r="C303" s="20"/>
      <c r="D303" s="20"/>
      <c r="R303" s="103"/>
    </row>
    <row r="304" spans="3:18" x14ac:dyDescent="0.2">
      <c r="C304" s="20"/>
      <c r="D304" s="20"/>
      <c r="R304" s="103"/>
    </row>
    <row r="305" spans="3:18" x14ac:dyDescent="0.2">
      <c r="C305" s="20"/>
      <c r="D305" s="20"/>
      <c r="R305" s="103"/>
    </row>
    <row r="306" spans="3:18" x14ac:dyDescent="0.2">
      <c r="C306" s="20"/>
      <c r="D306" s="20"/>
      <c r="R306" s="103"/>
    </row>
    <row r="307" spans="3:18" x14ac:dyDescent="0.2">
      <c r="C307" s="20"/>
      <c r="D307" s="20"/>
      <c r="R307" s="103"/>
    </row>
    <row r="308" spans="3:18" x14ac:dyDescent="0.2">
      <c r="C308" s="20"/>
      <c r="D308" s="20"/>
      <c r="R308" s="103"/>
    </row>
    <row r="309" spans="3:18" x14ac:dyDescent="0.2">
      <c r="C309" s="20"/>
      <c r="D309" s="20"/>
      <c r="R309" s="103"/>
    </row>
    <row r="310" spans="3:18" x14ac:dyDescent="0.2">
      <c r="C310" s="20"/>
      <c r="D310" s="20"/>
      <c r="R310" s="103"/>
    </row>
    <row r="311" spans="3:18" x14ac:dyDescent="0.2">
      <c r="C311" s="20"/>
      <c r="D311" s="20"/>
      <c r="R311" s="103"/>
    </row>
    <row r="312" spans="3:18" x14ac:dyDescent="0.2">
      <c r="C312" s="20"/>
      <c r="D312" s="20"/>
      <c r="R312" s="103"/>
    </row>
    <row r="313" spans="3:18" x14ac:dyDescent="0.2">
      <c r="C313" s="20"/>
      <c r="D313" s="20"/>
      <c r="R313" s="103"/>
    </row>
    <row r="314" spans="3:18" x14ac:dyDescent="0.2">
      <c r="C314" s="20"/>
      <c r="D314" s="20"/>
      <c r="R314" s="103"/>
    </row>
    <row r="315" spans="3:18" x14ac:dyDescent="0.2">
      <c r="C315" s="20"/>
      <c r="D315" s="20"/>
      <c r="R315" s="103"/>
    </row>
    <row r="316" spans="3:18" x14ac:dyDescent="0.2">
      <c r="C316" s="20"/>
      <c r="D316" s="20"/>
      <c r="R316" s="103"/>
    </row>
    <row r="317" spans="3:18" x14ac:dyDescent="0.2">
      <c r="C317" s="20"/>
      <c r="D317" s="20"/>
      <c r="R317" s="103"/>
    </row>
    <row r="318" spans="3:18" x14ac:dyDescent="0.2">
      <c r="C318" s="20"/>
      <c r="D318" s="20"/>
      <c r="R318" s="103"/>
    </row>
    <row r="319" spans="3:18" x14ac:dyDescent="0.2">
      <c r="C319" s="20"/>
      <c r="D319" s="20"/>
      <c r="R319" s="103"/>
    </row>
    <row r="320" spans="3:18" x14ac:dyDescent="0.2">
      <c r="C320" s="20"/>
      <c r="D320" s="20"/>
      <c r="R320" s="103"/>
    </row>
    <row r="321" spans="3:18" x14ac:dyDescent="0.2">
      <c r="C321" s="20"/>
      <c r="D321" s="20"/>
      <c r="R321" s="103"/>
    </row>
    <row r="322" spans="3:18" x14ac:dyDescent="0.2">
      <c r="C322" s="20"/>
      <c r="D322" s="20"/>
      <c r="R322" s="103"/>
    </row>
    <row r="323" spans="3:18" x14ac:dyDescent="0.2">
      <c r="C323" s="20"/>
      <c r="D323" s="20"/>
      <c r="R323" s="103"/>
    </row>
    <row r="324" spans="3:18" x14ac:dyDescent="0.2">
      <c r="C324" s="20"/>
      <c r="D324" s="20"/>
      <c r="R324" s="103"/>
    </row>
    <row r="325" spans="3:18" x14ac:dyDescent="0.2">
      <c r="C325" s="20"/>
      <c r="D325" s="20"/>
      <c r="R325" s="103"/>
    </row>
    <row r="326" spans="3:18" x14ac:dyDescent="0.2">
      <c r="C326" s="20"/>
      <c r="D326" s="20"/>
      <c r="R326" s="103"/>
    </row>
    <row r="327" spans="3:18" x14ac:dyDescent="0.2">
      <c r="C327" s="20"/>
      <c r="D327" s="20"/>
      <c r="R327" s="103"/>
    </row>
    <row r="328" spans="3:18" x14ac:dyDescent="0.2">
      <c r="C328" s="20"/>
      <c r="D328" s="20"/>
      <c r="R328" s="103"/>
    </row>
    <row r="329" spans="3:18" x14ac:dyDescent="0.2">
      <c r="C329" s="20"/>
      <c r="D329" s="20"/>
      <c r="R329" s="103"/>
    </row>
    <row r="330" spans="3:18" x14ac:dyDescent="0.2">
      <c r="C330" s="20"/>
      <c r="D330" s="20"/>
      <c r="R330" s="103"/>
    </row>
    <row r="331" spans="3:18" x14ac:dyDescent="0.2">
      <c r="C331" s="20"/>
      <c r="D331" s="20"/>
      <c r="R331" s="103"/>
    </row>
    <row r="332" spans="3:18" x14ac:dyDescent="0.2">
      <c r="C332" s="20"/>
      <c r="D332" s="20"/>
      <c r="R332" s="103"/>
    </row>
    <row r="333" spans="3:18" x14ac:dyDescent="0.2">
      <c r="C333" s="20"/>
      <c r="D333" s="20"/>
      <c r="R333" s="103"/>
    </row>
    <row r="334" spans="3:18" x14ac:dyDescent="0.2">
      <c r="C334" s="20"/>
      <c r="D334" s="20"/>
      <c r="R334" s="103"/>
    </row>
    <row r="335" spans="3:18" x14ac:dyDescent="0.2">
      <c r="C335" s="20"/>
      <c r="D335" s="20"/>
      <c r="R335" s="103"/>
    </row>
    <row r="336" spans="3:18" x14ac:dyDescent="0.2">
      <c r="C336" s="20"/>
      <c r="D336" s="20"/>
      <c r="R336" s="103"/>
    </row>
    <row r="337" spans="3:18" x14ac:dyDescent="0.2">
      <c r="C337" s="20"/>
      <c r="D337" s="20"/>
      <c r="R337" s="103"/>
    </row>
    <row r="338" spans="3:18" x14ac:dyDescent="0.2">
      <c r="C338" s="20"/>
      <c r="D338" s="20"/>
      <c r="R338" s="103"/>
    </row>
    <row r="339" spans="3:18" x14ac:dyDescent="0.2">
      <c r="C339" s="20"/>
      <c r="D339" s="20"/>
      <c r="R339" s="103"/>
    </row>
    <row r="340" spans="3:18" x14ac:dyDescent="0.2">
      <c r="C340" s="20"/>
      <c r="D340" s="20"/>
      <c r="R340" s="103"/>
    </row>
    <row r="341" spans="3:18" x14ac:dyDescent="0.2">
      <c r="C341" s="20"/>
      <c r="D341" s="20"/>
      <c r="R341" s="103"/>
    </row>
    <row r="342" spans="3:18" x14ac:dyDescent="0.2">
      <c r="C342" s="20"/>
      <c r="D342" s="20"/>
      <c r="R342" s="103"/>
    </row>
    <row r="343" spans="3:18" x14ac:dyDescent="0.2">
      <c r="C343" s="20"/>
      <c r="D343" s="20"/>
      <c r="R343" s="103"/>
    </row>
    <row r="344" spans="3:18" x14ac:dyDescent="0.2">
      <c r="C344" s="20"/>
      <c r="D344" s="20"/>
      <c r="R344" s="103"/>
    </row>
    <row r="345" spans="3:18" x14ac:dyDescent="0.2">
      <c r="C345" s="20"/>
      <c r="D345" s="20"/>
      <c r="R345" s="103"/>
    </row>
    <row r="346" spans="3:18" x14ac:dyDescent="0.2">
      <c r="C346" s="20"/>
      <c r="D346" s="20"/>
      <c r="R346" s="103"/>
    </row>
    <row r="347" spans="3:18" x14ac:dyDescent="0.2">
      <c r="C347" s="20"/>
      <c r="D347" s="20"/>
      <c r="R347" s="103"/>
    </row>
    <row r="348" spans="3:18" x14ac:dyDescent="0.2">
      <c r="C348" s="20"/>
      <c r="D348" s="20"/>
      <c r="R348" s="103"/>
    </row>
    <row r="349" spans="3:18" x14ac:dyDescent="0.2">
      <c r="C349" s="20"/>
      <c r="D349" s="20"/>
      <c r="R349" s="103"/>
    </row>
    <row r="350" spans="3:18" x14ac:dyDescent="0.2">
      <c r="C350" s="20"/>
      <c r="D350" s="20"/>
      <c r="R350" s="103"/>
    </row>
    <row r="351" spans="3:18" x14ac:dyDescent="0.2">
      <c r="C351" s="20"/>
      <c r="D351" s="20"/>
      <c r="R351" s="103"/>
    </row>
    <row r="352" spans="3:18" x14ac:dyDescent="0.2">
      <c r="C352" s="20"/>
      <c r="D352" s="20"/>
      <c r="R352" s="103"/>
    </row>
    <row r="353" spans="3:18" x14ac:dyDescent="0.2">
      <c r="C353" s="20"/>
      <c r="D353" s="20"/>
      <c r="R353" s="103"/>
    </row>
    <row r="354" spans="3:18" x14ac:dyDescent="0.2">
      <c r="C354" s="20"/>
      <c r="D354" s="20"/>
      <c r="R354" s="103"/>
    </row>
    <row r="355" spans="3:18" x14ac:dyDescent="0.2">
      <c r="C355" s="20"/>
      <c r="D355" s="20"/>
      <c r="R355" s="103"/>
    </row>
    <row r="356" spans="3:18" x14ac:dyDescent="0.2">
      <c r="C356" s="20"/>
      <c r="D356" s="20"/>
      <c r="R356" s="103"/>
    </row>
    <row r="357" spans="3:18" x14ac:dyDescent="0.2">
      <c r="C357" s="20"/>
      <c r="D357" s="20"/>
      <c r="R357" s="103"/>
    </row>
    <row r="358" spans="3:18" x14ac:dyDescent="0.2">
      <c r="C358" s="20"/>
      <c r="D358" s="20"/>
      <c r="R358" s="103"/>
    </row>
    <row r="359" spans="3:18" x14ac:dyDescent="0.2">
      <c r="C359" s="20"/>
      <c r="D359" s="20"/>
      <c r="R359" s="103"/>
    </row>
    <row r="360" spans="3:18" x14ac:dyDescent="0.2">
      <c r="C360" s="20"/>
      <c r="D360" s="20"/>
      <c r="R360" s="103"/>
    </row>
    <row r="361" spans="3:18" x14ac:dyDescent="0.2">
      <c r="C361" s="20"/>
      <c r="D361" s="20"/>
      <c r="R361" s="103"/>
    </row>
    <row r="362" spans="3:18" x14ac:dyDescent="0.2">
      <c r="C362" s="20"/>
      <c r="D362" s="20"/>
      <c r="R362" s="103"/>
    </row>
    <row r="363" spans="3:18" x14ac:dyDescent="0.2">
      <c r="C363" s="20"/>
      <c r="D363" s="20"/>
      <c r="R363" s="103"/>
    </row>
    <row r="364" spans="3:18" x14ac:dyDescent="0.2">
      <c r="C364" s="20"/>
      <c r="D364" s="20"/>
      <c r="R364" s="103"/>
    </row>
    <row r="365" spans="3:18" x14ac:dyDescent="0.2">
      <c r="C365" s="20"/>
      <c r="D365" s="20"/>
      <c r="R365" s="103"/>
    </row>
    <row r="366" spans="3:18" x14ac:dyDescent="0.2">
      <c r="C366" s="20"/>
      <c r="D366" s="20"/>
      <c r="R366" s="103"/>
    </row>
    <row r="367" spans="3:18" x14ac:dyDescent="0.2">
      <c r="C367" s="20"/>
      <c r="D367" s="20"/>
      <c r="R367" s="103"/>
    </row>
    <row r="368" spans="3:18" x14ac:dyDescent="0.2">
      <c r="C368" s="20"/>
      <c r="D368" s="20"/>
      <c r="R368" s="103"/>
    </row>
    <row r="369" spans="3:18" x14ac:dyDescent="0.2">
      <c r="C369" s="20"/>
      <c r="D369" s="20"/>
      <c r="R369" s="103"/>
    </row>
    <row r="370" spans="3:18" x14ac:dyDescent="0.2">
      <c r="C370" s="20"/>
      <c r="D370" s="20"/>
      <c r="R370" s="103"/>
    </row>
    <row r="371" spans="3:18" x14ac:dyDescent="0.2">
      <c r="C371" s="20"/>
      <c r="D371" s="20"/>
      <c r="R371" s="103"/>
    </row>
    <row r="372" spans="3:18" x14ac:dyDescent="0.2">
      <c r="C372" s="20"/>
      <c r="D372" s="20"/>
      <c r="R372" s="103"/>
    </row>
    <row r="373" spans="3:18" x14ac:dyDescent="0.2">
      <c r="C373" s="20"/>
      <c r="D373" s="20"/>
      <c r="R373" s="103"/>
    </row>
    <row r="374" spans="3:18" x14ac:dyDescent="0.2">
      <c r="C374" s="20"/>
      <c r="D374" s="20"/>
      <c r="R374" s="103"/>
    </row>
    <row r="375" spans="3:18" x14ac:dyDescent="0.2">
      <c r="C375" s="20"/>
      <c r="D375" s="20"/>
      <c r="R375" s="103"/>
    </row>
    <row r="376" spans="3:18" x14ac:dyDescent="0.2">
      <c r="C376" s="20"/>
      <c r="D376" s="20"/>
      <c r="R376" s="103"/>
    </row>
    <row r="377" spans="3:18" x14ac:dyDescent="0.2">
      <c r="C377" s="20"/>
      <c r="D377" s="20"/>
      <c r="R377" s="103"/>
    </row>
    <row r="378" spans="3:18" x14ac:dyDescent="0.2">
      <c r="C378" s="20"/>
      <c r="D378" s="20"/>
      <c r="R378" s="103"/>
    </row>
    <row r="379" spans="3:18" x14ac:dyDescent="0.2">
      <c r="C379" s="20"/>
      <c r="D379" s="20"/>
      <c r="R379" s="103"/>
    </row>
    <row r="380" spans="3:18" x14ac:dyDescent="0.2">
      <c r="C380" s="20"/>
      <c r="D380" s="20"/>
      <c r="R380" s="103"/>
    </row>
    <row r="381" spans="3:18" x14ac:dyDescent="0.2">
      <c r="C381" s="20"/>
      <c r="D381" s="20"/>
      <c r="R381" s="103"/>
    </row>
    <row r="382" spans="3:18" x14ac:dyDescent="0.2">
      <c r="C382" s="20"/>
      <c r="D382" s="20"/>
      <c r="R382" s="103"/>
    </row>
    <row r="383" spans="3:18" x14ac:dyDescent="0.2">
      <c r="C383" s="20"/>
      <c r="D383" s="20"/>
      <c r="R383" s="103"/>
    </row>
    <row r="384" spans="3:18" x14ac:dyDescent="0.2">
      <c r="C384" s="20"/>
      <c r="D384" s="20"/>
      <c r="R384" s="103"/>
    </row>
    <row r="385" spans="3:18" x14ac:dyDescent="0.2">
      <c r="C385" s="20"/>
      <c r="D385" s="20"/>
      <c r="R385" s="103"/>
    </row>
    <row r="386" spans="3:18" x14ac:dyDescent="0.2">
      <c r="C386" s="20"/>
      <c r="D386" s="20"/>
      <c r="R386" s="103"/>
    </row>
    <row r="387" spans="3:18" x14ac:dyDescent="0.2">
      <c r="C387" s="20"/>
      <c r="D387" s="20"/>
      <c r="R387" s="103"/>
    </row>
    <row r="388" spans="3:18" x14ac:dyDescent="0.2">
      <c r="C388" s="20"/>
      <c r="D388" s="20"/>
      <c r="R388" s="103"/>
    </row>
    <row r="389" spans="3:18" x14ac:dyDescent="0.2">
      <c r="C389" s="20"/>
      <c r="D389" s="20"/>
      <c r="R389" s="103"/>
    </row>
    <row r="390" spans="3:18" x14ac:dyDescent="0.2">
      <c r="C390" s="20"/>
      <c r="D390" s="20"/>
      <c r="R390" s="103"/>
    </row>
    <row r="391" spans="3:18" x14ac:dyDescent="0.2">
      <c r="C391" s="20"/>
      <c r="D391" s="20"/>
      <c r="R391" s="103"/>
    </row>
    <row r="392" spans="3:18" x14ac:dyDescent="0.2">
      <c r="C392" s="20"/>
      <c r="D392" s="20"/>
      <c r="R392" s="103"/>
    </row>
    <row r="393" spans="3:18" x14ac:dyDescent="0.2">
      <c r="C393" s="20"/>
      <c r="D393" s="20"/>
      <c r="R393" s="103"/>
    </row>
    <row r="394" spans="3:18" x14ac:dyDescent="0.2">
      <c r="C394" s="20"/>
      <c r="D394" s="20"/>
      <c r="R394" s="103"/>
    </row>
    <row r="395" spans="3:18" x14ac:dyDescent="0.2">
      <c r="C395" s="20"/>
      <c r="D395" s="20"/>
      <c r="R395" s="103"/>
    </row>
    <row r="396" spans="3:18" x14ac:dyDescent="0.2">
      <c r="C396" s="20"/>
      <c r="D396" s="20"/>
      <c r="R396" s="103"/>
    </row>
    <row r="397" spans="3:18" x14ac:dyDescent="0.2">
      <c r="C397" s="20"/>
      <c r="D397" s="20"/>
      <c r="R397" s="103"/>
    </row>
    <row r="398" spans="3:18" x14ac:dyDescent="0.2">
      <c r="C398" s="20"/>
      <c r="D398" s="20"/>
      <c r="R398" s="103"/>
    </row>
    <row r="399" spans="3:18" x14ac:dyDescent="0.2">
      <c r="C399" s="20"/>
      <c r="D399" s="20"/>
      <c r="R399" s="103"/>
    </row>
    <row r="400" spans="3:18" x14ac:dyDescent="0.2">
      <c r="C400" s="20"/>
      <c r="D400" s="20"/>
      <c r="R400" s="103"/>
    </row>
    <row r="401" spans="3:18" x14ac:dyDescent="0.2">
      <c r="C401" s="20"/>
      <c r="D401" s="20"/>
      <c r="R401" s="103"/>
    </row>
    <row r="402" spans="3:18" x14ac:dyDescent="0.2">
      <c r="C402" s="20"/>
      <c r="D402" s="20"/>
      <c r="R402" s="103"/>
    </row>
    <row r="403" spans="3:18" x14ac:dyDescent="0.2">
      <c r="C403" s="20"/>
      <c r="D403" s="20"/>
      <c r="R403" s="103"/>
    </row>
    <row r="404" spans="3:18" x14ac:dyDescent="0.2">
      <c r="C404" s="20"/>
      <c r="D404" s="20"/>
      <c r="R404" s="103"/>
    </row>
    <row r="405" spans="3:18" x14ac:dyDescent="0.2">
      <c r="C405" s="20"/>
      <c r="D405" s="20"/>
      <c r="R405" s="103"/>
    </row>
    <row r="406" spans="3:18" x14ac:dyDescent="0.2">
      <c r="C406" s="20"/>
      <c r="D406" s="20"/>
    </row>
    <row r="407" spans="3:18" x14ac:dyDescent="0.2">
      <c r="C407" s="20"/>
      <c r="D407" s="20"/>
    </row>
    <row r="408" spans="3:18" x14ac:dyDescent="0.2">
      <c r="C408" s="20"/>
      <c r="D408" s="20"/>
    </row>
    <row r="409" spans="3:18" x14ac:dyDescent="0.2">
      <c r="C409" s="20"/>
      <c r="D409" s="20"/>
    </row>
    <row r="410" spans="3:18" x14ac:dyDescent="0.2">
      <c r="C410" s="20"/>
      <c r="D410" s="20"/>
    </row>
    <row r="411" spans="3:18" x14ac:dyDescent="0.2">
      <c r="C411" s="20"/>
      <c r="D411" s="20"/>
    </row>
    <row r="412" spans="3:18" x14ac:dyDescent="0.2">
      <c r="C412" s="20"/>
      <c r="D412" s="20"/>
    </row>
    <row r="413" spans="3:18" x14ac:dyDescent="0.2">
      <c r="C413" s="20"/>
      <c r="D413" s="20"/>
    </row>
    <row r="414" spans="3:18" x14ac:dyDescent="0.2">
      <c r="C414" s="20"/>
      <c r="D414" s="20"/>
    </row>
    <row r="415" spans="3:18" x14ac:dyDescent="0.2">
      <c r="C415" s="20"/>
      <c r="D415" s="20"/>
    </row>
    <row r="416" spans="3:18" x14ac:dyDescent="0.2">
      <c r="C416" s="20"/>
      <c r="D416" s="20"/>
    </row>
    <row r="417" spans="3:4" x14ac:dyDescent="0.2">
      <c r="C417" s="20"/>
      <c r="D417" s="20"/>
    </row>
    <row r="418" spans="3:4" x14ac:dyDescent="0.2">
      <c r="C418" s="20"/>
      <c r="D418" s="20"/>
    </row>
    <row r="419" spans="3:4" x14ac:dyDescent="0.2">
      <c r="C419" s="20"/>
      <c r="D419" s="20"/>
    </row>
    <row r="420" spans="3:4" x14ac:dyDescent="0.2">
      <c r="C420" s="20"/>
      <c r="D420" s="20"/>
    </row>
    <row r="421" spans="3:4" x14ac:dyDescent="0.2">
      <c r="C421" s="20"/>
      <c r="D421" s="20"/>
    </row>
    <row r="422" spans="3:4" x14ac:dyDescent="0.2">
      <c r="C422" s="20"/>
      <c r="D422" s="20"/>
    </row>
    <row r="423" spans="3:4" x14ac:dyDescent="0.2">
      <c r="C423" s="20"/>
      <c r="D423" s="20"/>
    </row>
    <row r="424" spans="3:4" x14ac:dyDescent="0.2">
      <c r="C424" s="20"/>
      <c r="D424" s="20"/>
    </row>
    <row r="425" spans="3:4" x14ac:dyDescent="0.2">
      <c r="C425" s="20"/>
      <c r="D425" s="20"/>
    </row>
    <row r="426" spans="3:4" x14ac:dyDescent="0.2">
      <c r="C426" s="20"/>
      <c r="D426" s="20"/>
    </row>
    <row r="427" spans="3:4" x14ac:dyDescent="0.2">
      <c r="C427" s="20"/>
      <c r="D427" s="20"/>
    </row>
    <row r="428" spans="3:4" x14ac:dyDescent="0.2">
      <c r="C428" s="20"/>
      <c r="D428" s="20"/>
    </row>
    <row r="429" spans="3:4" x14ac:dyDescent="0.2">
      <c r="C429" s="20"/>
      <c r="D429" s="20"/>
    </row>
    <row r="430" spans="3:4" x14ac:dyDescent="0.2">
      <c r="C430" s="20"/>
      <c r="D430" s="20"/>
    </row>
    <row r="431" spans="3:4" x14ac:dyDescent="0.2">
      <c r="C431" s="20"/>
      <c r="D431" s="20"/>
    </row>
    <row r="432" spans="3:4" x14ac:dyDescent="0.2">
      <c r="C432" s="20"/>
      <c r="D432" s="20"/>
    </row>
    <row r="433" spans="3:4" x14ac:dyDescent="0.2">
      <c r="C433" s="20"/>
      <c r="D433" s="20"/>
    </row>
    <row r="434" spans="3:4" x14ac:dyDescent="0.2">
      <c r="C434" s="20"/>
      <c r="D434" s="20"/>
    </row>
    <row r="435" spans="3:4" x14ac:dyDescent="0.2">
      <c r="C435" s="20"/>
      <c r="D435" s="20"/>
    </row>
    <row r="436" spans="3:4" x14ac:dyDescent="0.2">
      <c r="C436" s="20"/>
      <c r="D436" s="20"/>
    </row>
    <row r="437" spans="3:4" x14ac:dyDescent="0.2">
      <c r="C437" s="20"/>
      <c r="D437" s="20"/>
    </row>
    <row r="438" spans="3:4" x14ac:dyDescent="0.2">
      <c r="C438" s="20"/>
      <c r="D438" s="20"/>
    </row>
    <row r="439" spans="3:4" x14ac:dyDescent="0.2">
      <c r="C439" s="20"/>
      <c r="D439" s="20"/>
    </row>
    <row r="440" spans="3:4" x14ac:dyDescent="0.2">
      <c r="C440" s="20"/>
      <c r="D440" s="20"/>
    </row>
    <row r="441" spans="3:4" x14ac:dyDescent="0.2">
      <c r="C441" s="20"/>
      <c r="D441" s="20"/>
    </row>
    <row r="442" spans="3:4" x14ac:dyDescent="0.2">
      <c r="C442" s="20"/>
      <c r="D442" s="20"/>
    </row>
    <row r="443" spans="3:4" x14ac:dyDescent="0.2">
      <c r="C443" s="20"/>
      <c r="D443" s="20"/>
    </row>
    <row r="444" spans="3:4" x14ac:dyDescent="0.2">
      <c r="C444" s="20"/>
      <c r="D444" s="20"/>
    </row>
    <row r="445" spans="3:4" x14ac:dyDescent="0.2">
      <c r="C445" s="20"/>
      <c r="D445" s="20"/>
    </row>
    <row r="446" spans="3:4" x14ac:dyDescent="0.2">
      <c r="C446" s="20"/>
      <c r="D446" s="20"/>
    </row>
    <row r="447" spans="3:4" x14ac:dyDescent="0.2">
      <c r="C447" s="20"/>
      <c r="D447" s="20"/>
    </row>
    <row r="448" spans="3:4" x14ac:dyDescent="0.2">
      <c r="C448" s="20"/>
      <c r="D448" s="20"/>
    </row>
    <row r="449" spans="3:4" x14ac:dyDescent="0.2">
      <c r="C449" s="20"/>
      <c r="D449" s="20"/>
    </row>
    <row r="450" spans="3:4" x14ac:dyDescent="0.2">
      <c r="C450" s="20"/>
      <c r="D450" s="20"/>
    </row>
    <row r="451" spans="3:4" x14ac:dyDescent="0.2">
      <c r="C451" s="20"/>
      <c r="D451" s="20"/>
    </row>
    <row r="452" spans="3:4" x14ac:dyDescent="0.2">
      <c r="C452" s="20"/>
      <c r="D452" s="20"/>
    </row>
    <row r="453" spans="3:4" x14ac:dyDescent="0.2">
      <c r="C453" s="20"/>
      <c r="D453" s="20"/>
    </row>
    <row r="454" spans="3:4" x14ac:dyDescent="0.2">
      <c r="C454" s="20"/>
      <c r="D454" s="20"/>
    </row>
    <row r="455" spans="3:4" x14ac:dyDescent="0.2">
      <c r="C455" s="20"/>
      <c r="D455" s="20"/>
    </row>
    <row r="456" spans="3:4" x14ac:dyDescent="0.2">
      <c r="C456" s="20"/>
      <c r="D456" s="20"/>
    </row>
    <row r="457" spans="3:4" x14ac:dyDescent="0.2">
      <c r="C457" s="20"/>
      <c r="D457" s="20"/>
    </row>
    <row r="458" spans="3:4" x14ac:dyDescent="0.2">
      <c r="C458" s="20"/>
      <c r="D458" s="20"/>
    </row>
    <row r="459" spans="3:4" x14ac:dyDescent="0.2">
      <c r="C459" s="20"/>
      <c r="D459" s="20"/>
    </row>
    <row r="460" spans="3:4" x14ac:dyDescent="0.2">
      <c r="C460" s="20"/>
      <c r="D460" s="20"/>
    </row>
    <row r="461" spans="3:4" x14ac:dyDescent="0.2">
      <c r="C461" s="20"/>
      <c r="D461" s="20"/>
    </row>
    <row r="462" spans="3:4" x14ac:dyDescent="0.2">
      <c r="C462" s="20"/>
      <c r="D462" s="20"/>
    </row>
    <row r="463" spans="3:4" x14ac:dyDescent="0.2">
      <c r="C463" s="20"/>
      <c r="D463" s="20"/>
    </row>
    <row r="464" spans="3:4" x14ac:dyDescent="0.2">
      <c r="C464" s="20"/>
      <c r="D464" s="20"/>
    </row>
    <row r="465" spans="3:4" x14ac:dyDescent="0.2">
      <c r="C465" s="20"/>
      <c r="D465" s="20"/>
    </row>
    <row r="466" spans="3:4" x14ac:dyDescent="0.2">
      <c r="C466" s="20"/>
      <c r="D466" s="20"/>
    </row>
    <row r="467" spans="3:4" x14ac:dyDescent="0.2">
      <c r="C467" s="20"/>
      <c r="D467" s="20"/>
    </row>
    <row r="468" spans="3:4" x14ac:dyDescent="0.2">
      <c r="C468" s="20"/>
      <c r="D468" s="20"/>
    </row>
    <row r="469" spans="3:4" x14ac:dyDescent="0.2">
      <c r="C469" s="20"/>
      <c r="D469" s="20"/>
    </row>
    <row r="470" spans="3:4" x14ac:dyDescent="0.2">
      <c r="C470" s="20"/>
      <c r="D470" s="20"/>
    </row>
    <row r="471" spans="3:4" x14ac:dyDescent="0.2">
      <c r="C471" s="20"/>
      <c r="D471" s="20"/>
    </row>
    <row r="472" spans="3:4" x14ac:dyDescent="0.2">
      <c r="C472" s="20"/>
      <c r="D472" s="20"/>
    </row>
    <row r="473" spans="3:4" x14ac:dyDescent="0.2">
      <c r="C473" s="20"/>
      <c r="D473" s="20"/>
    </row>
    <row r="474" spans="3:4" x14ac:dyDescent="0.2">
      <c r="C474" s="20"/>
      <c r="D474" s="20"/>
    </row>
    <row r="475" spans="3:4" x14ac:dyDescent="0.2">
      <c r="C475" s="20"/>
      <c r="D475" s="20"/>
    </row>
    <row r="476" spans="3:4" x14ac:dyDescent="0.2">
      <c r="C476" s="20"/>
      <c r="D476" s="20"/>
    </row>
    <row r="477" spans="3:4" x14ac:dyDescent="0.2">
      <c r="C477" s="20"/>
      <c r="D477" s="20"/>
    </row>
    <row r="478" spans="3:4" x14ac:dyDescent="0.2">
      <c r="C478" s="20"/>
      <c r="D478" s="20"/>
    </row>
    <row r="479" spans="3:4" x14ac:dyDescent="0.2">
      <c r="C479" s="20"/>
      <c r="D479" s="20"/>
    </row>
    <row r="480" spans="3:4" x14ac:dyDescent="0.2">
      <c r="C480" s="20"/>
      <c r="D480" s="20"/>
    </row>
    <row r="481" spans="3:4" x14ac:dyDescent="0.2">
      <c r="C481" s="20"/>
      <c r="D481" s="20"/>
    </row>
    <row r="482" spans="3:4" x14ac:dyDescent="0.2">
      <c r="C482" s="20"/>
      <c r="D482" s="20"/>
    </row>
    <row r="483" spans="3:4" x14ac:dyDescent="0.2">
      <c r="C483" s="20"/>
      <c r="D483" s="20"/>
    </row>
    <row r="484" spans="3:4" x14ac:dyDescent="0.2">
      <c r="C484" s="20"/>
      <c r="D484" s="20"/>
    </row>
    <row r="485" spans="3:4" x14ac:dyDescent="0.2">
      <c r="C485" s="20"/>
      <c r="D485" s="20"/>
    </row>
    <row r="486" spans="3:4" x14ac:dyDescent="0.2">
      <c r="C486" s="20"/>
      <c r="D486" s="20"/>
    </row>
    <row r="487" spans="3:4" x14ac:dyDescent="0.2">
      <c r="C487" s="20"/>
      <c r="D487" s="20"/>
    </row>
    <row r="488" spans="3:4" x14ac:dyDescent="0.2">
      <c r="C488" s="20"/>
      <c r="D488" s="20"/>
    </row>
    <row r="489" spans="3:4" x14ac:dyDescent="0.2">
      <c r="C489" s="20"/>
      <c r="D489" s="20"/>
    </row>
    <row r="490" spans="3:4" x14ac:dyDescent="0.2">
      <c r="C490" s="20"/>
      <c r="D490" s="20"/>
    </row>
    <row r="491" spans="3:4" x14ac:dyDescent="0.2">
      <c r="C491" s="20"/>
      <c r="D491" s="20"/>
    </row>
    <row r="492" spans="3:4" x14ac:dyDescent="0.2">
      <c r="C492" s="20"/>
      <c r="D492" s="20"/>
    </row>
    <row r="493" spans="3:4" x14ac:dyDescent="0.2">
      <c r="C493" s="20"/>
      <c r="D493" s="20"/>
    </row>
    <row r="494" spans="3:4" x14ac:dyDescent="0.2">
      <c r="C494" s="20"/>
      <c r="D494" s="20"/>
    </row>
    <row r="495" spans="3:4" x14ac:dyDescent="0.2">
      <c r="C495" s="20"/>
      <c r="D495" s="20"/>
    </row>
    <row r="496" spans="3:4" x14ac:dyDescent="0.2">
      <c r="C496" s="20"/>
      <c r="D496" s="20"/>
    </row>
    <row r="497" spans="3:4" x14ac:dyDescent="0.2">
      <c r="C497" s="20"/>
      <c r="D497" s="20"/>
    </row>
    <row r="498" spans="3:4" x14ac:dyDescent="0.2">
      <c r="C498" s="20"/>
      <c r="D498" s="20"/>
    </row>
    <row r="499" spans="3:4" x14ac:dyDescent="0.2">
      <c r="C499" s="20"/>
      <c r="D499" s="20"/>
    </row>
    <row r="500" spans="3:4" x14ac:dyDescent="0.2">
      <c r="C500" s="20"/>
      <c r="D500" s="20"/>
    </row>
    <row r="501" spans="3:4" x14ac:dyDescent="0.2">
      <c r="C501" s="20"/>
      <c r="D501" s="20"/>
    </row>
    <row r="502" spans="3:4" x14ac:dyDescent="0.2">
      <c r="C502" s="20"/>
      <c r="D502" s="20"/>
    </row>
    <row r="503" spans="3:4" x14ac:dyDescent="0.2">
      <c r="C503" s="20"/>
      <c r="D503" s="20"/>
    </row>
    <row r="504" spans="3:4" x14ac:dyDescent="0.2">
      <c r="C504" s="20"/>
      <c r="D504" s="20"/>
    </row>
    <row r="505" spans="3:4" x14ac:dyDescent="0.2">
      <c r="C505" s="20"/>
      <c r="D505" s="20"/>
    </row>
    <row r="506" spans="3:4" x14ac:dyDescent="0.2">
      <c r="C506" s="20"/>
      <c r="D506" s="20"/>
    </row>
    <row r="507" spans="3:4" x14ac:dyDescent="0.2">
      <c r="C507" s="20"/>
      <c r="D507" s="20"/>
    </row>
    <row r="508" spans="3:4" x14ac:dyDescent="0.2">
      <c r="C508" s="20"/>
      <c r="D508" s="20"/>
    </row>
    <row r="509" spans="3:4" x14ac:dyDescent="0.2">
      <c r="C509" s="20"/>
      <c r="D509" s="20"/>
    </row>
    <row r="510" spans="3:4" x14ac:dyDescent="0.2">
      <c r="C510" s="20"/>
      <c r="D510" s="20"/>
    </row>
    <row r="511" spans="3:4" x14ac:dyDescent="0.2">
      <c r="C511" s="20"/>
      <c r="D511" s="20"/>
    </row>
    <row r="512" spans="3:4" x14ac:dyDescent="0.2">
      <c r="C512" s="20"/>
      <c r="D512" s="20"/>
    </row>
    <row r="513" spans="3:4" x14ac:dyDescent="0.2">
      <c r="C513" s="20"/>
      <c r="D513" s="20"/>
    </row>
    <row r="514" spans="3:4" x14ac:dyDescent="0.2">
      <c r="C514" s="20"/>
      <c r="D514" s="20"/>
    </row>
    <row r="515" spans="3:4" x14ac:dyDescent="0.2">
      <c r="C515" s="20"/>
      <c r="D515" s="20"/>
    </row>
    <row r="516" spans="3:4" x14ac:dyDescent="0.2">
      <c r="C516" s="20"/>
      <c r="D516" s="20"/>
    </row>
    <row r="517" spans="3:4" x14ac:dyDescent="0.2">
      <c r="C517" s="20"/>
      <c r="D517" s="20"/>
    </row>
    <row r="518" spans="3:4" x14ac:dyDescent="0.2">
      <c r="C518" s="20"/>
      <c r="D518" s="20"/>
    </row>
    <row r="519" spans="3:4" x14ac:dyDescent="0.2">
      <c r="C519" s="20"/>
      <c r="D519" s="20"/>
    </row>
    <row r="520" spans="3:4" x14ac:dyDescent="0.2">
      <c r="C520" s="20"/>
      <c r="D520" s="20"/>
    </row>
    <row r="521" spans="3:4" x14ac:dyDescent="0.2">
      <c r="C521" s="20"/>
      <c r="D521" s="20"/>
    </row>
    <row r="522" spans="3:4" x14ac:dyDescent="0.2">
      <c r="C522" s="20"/>
      <c r="D522" s="20"/>
    </row>
    <row r="523" spans="3:4" x14ac:dyDescent="0.2">
      <c r="C523" s="20"/>
      <c r="D523" s="20"/>
    </row>
    <row r="524" spans="3:4" x14ac:dyDescent="0.2">
      <c r="C524" s="20"/>
      <c r="D524" s="20"/>
    </row>
    <row r="525" spans="3:4" x14ac:dyDescent="0.2">
      <c r="C525" s="20"/>
      <c r="D525" s="20"/>
    </row>
    <row r="526" spans="3:4" x14ac:dyDescent="0.2">
      <c r="C526" s="20"/>
      <c r="D526" s="20"/>
    </row>
    <row r="527" spans="3:4" x14ac:dyDescent="0.2">
      <c r="C527" s="20"/>
      <c r="D527" s="20"/>
    </row>
    <row r="528" spans="3:4" x14ac:dyDescent="0.2">
      <c r="C528" s="20"/>
      <c r="D528" s="20"/>
    </row>
    <row r="529" spans="3:4" x14ac:dyDescent="0.2">
      <c r="C529" s="20"/>
      <c r="D529" s="20"/>
    </row>
    <row r="530" spans="3:4" x14ac:dyDescent="0.2">
      <c r="C530" s="20"/>
      <c r="D530" s="20"/>
    </row>
    <row r="531" spans="3:4" x14ac:dyDescent="0.2">
      <c r="C531" s="20"/>
      <c r="D531" s="20"/>
    </row>
    <row r="532" spans="3:4" x14ac:dyDescent="0.2">
      <c r="C532" s="20"/>
      <c r="D532" s="20"/>
    </row>
    <row r="533" spans="3:4" x14ac:dyDescent="0.2">
      <c r="C533" s="20"/>
      <c r="D533" s="20"/>
    </row>
    <row r="534" spans="3:4" x14ac:dyDescent="0.2">
      <c r="C534" s="20"/>
      <c r="D534" s="20"/>
    </row>
    <row r="535" spans="3:4" x14ac:dyDescent="0.2">
      <c r="C535" s="20"/>
      <c r="D535" s="20"/>
    </row>
    <row r="536" spans="3:4" x14ac:dyDescent="0.2">
      <c r="C536" s="20"/>
      <c r="D536" s="20"/>
    </row>
    <row r="537" spans="3:4" x14ac:dyDescent="0.2">
      <c r="C537" s="20"/>
      <c r="D537" s="20"/>
    </row>
    <row r="538" spans="3:4" x14ac:dyDescent="0.2">
      <c r="C538" s="20"/>
      <c r="D538" s="20"/>
    </row>
    <row r="539" spans="3:4" x14ac:dyDescent="0.2">
      <c r="C539" s="20"/>
      <c r="D539" s="20"/>
    </row>
    <row r="540" spans="3:4" x14ac:dyDescent="0.2">
      <c r="C540" s="20"/>
      <c r="D540" s="20"/>
    </row>
    <row r="541" spans="3:4" x14ac:dyDescent="0.2">
      <c r="C541" s="20"/>
      <c r="D541" s="20"/>
    </row>
    <row r="542" spans="3:4" x14ac:dyDescent="0.2">
      <c r="C542" s="20"/>
      <c r="D542" s="20"/>
    </row>
    <row r="543" spans="3:4" x14ac:dyDescent="0.2">
      <c r="C543" s="20"/>
      <c r="D543" s="20"/>
    </row>
    <row r="544" spans="3:4" x14ac:dyDescent="0.2">
      <c r="C544" s="20"/>
      <c r="D544" s="20"/>
    </row>
    <row r="545" spans="3:4" x14ac:dyDescent="0.2">
      <c r="C545" s="20"/>
      <c r="D545" s="20"/>
    </row>
    <row r="546" spans="3:4" x14ac:dyDescent="0.2">
      <c r="C546" s="20"/>
      <c r="D546" s="20"/>
    </row>
    <row r="547" spans="3:4" x14ac:dyDescent="0.2">
      <c r="C547" s="20"/>
      <c r="D547" s="20"/>
    </row>
    <row r="548" spans="3:4" x14ac:dyDescent="0.2">
      <c r="C548" s="20"/>
      <c r="D548" s="20"/>
    </row>
    <row r="549" spans="3:4" x14ac:dyDescent="0.2">
      <c r="C549" s="20"/>
      <c r="D549" s="20"/>
    </row>
    <row r="550" spans="3:4" x14ac:dyDescent="0.2">
      <c r="C550" s="20"/>
      <c r="D550" s="20"/>
    </row>
    <row r="551" spans="3:4" x14ac:dyDescent="0.2">
      <c r="C551" s="20"/>
      <c r="D551" s="20"/>
    </row>
    <row r="552" spans="3:4" x14ac:dyDescent="0.2">
      <c r="C552" s="20"/>
      <c r="D552" s="20"/>
    </row>
    <row r="553" spans="3:4" x14ac:dyDescent="0.2">
      <c r="C553" s="20"/>
      <c r="D553" s="20"/>
    </row>
    <row r="554" spans="3:4" x14ac:dyDescent="0.2">
      <c r="C554" s="20"/>
      <c r="D554" s="20"/>
    </row>
    <row r="555" spans="3:4" x14ac:dyDescent="0.2">
      <c r="C555" s="20"/>
      <c r="D555" s="20"/>
    </row>
    <row r="556" spans="3:4" x14ac:dyDescent="0.2">
      <c r="C556" s="20"/>
      <c r="D556" s="20"/>
    </row>
    <row r="557" spans="3:4" x14ac:dyDescent="0.2">
      <c r="C557" s="20"/>
      <c r="D557" s="20"/>
    </row>
    <row r="558" spans="3:4" x14ac:dyDescent="0.2">
      <c r="C558" s="20"/>
      <c r="D558" s="20"/>
    </row>
    <row r="559" spans="3:4" x14ac:dyDescent="0.2">
      <c r="C559" s="20"/>
      <c r="D559" s="20"/>
    </row>
    <row r="560" spans="3:4" x14ac:dyDescent="0.2">
      <c r="C560" s="20"/>
      <c r="D560" s="20"/>
    </row>
    <row r="561" spans="3:4" x14ac:dyDescent="0.2">
      <c r="C561" s="20"/>
      <c r="D561" s="20"/>
    </row>
    <row r="562" spans="3:4" x14ac:dyDescent="0.2">
      <c r="C562" s="20"/>
      <c r="D562" s="20"/>
    </row>
    <row r="563" spans="3:4" x14ac:dyDescent="0.2">
      <c r="C563" s="20"/>
      <c r="D563" s="20"/>
    </row>
    <row r="564" spans="3:4" x14ac:dyDescent="0.2">
      <c r="C564" s="20"/>
      <c r="D564" s="20"/>
    </row>
    <row r="565" spans="3:4" x14ac:dyDescent="0.2">
      <c r="C565" s="20"/>
      <c r="D565" s="20"/>
    </row>
    <row r="566" spans="3:4" x14ac:dyDescent="0.2">
      <c r="C566" s="20"/>
      <c r="D566" s="20"/>
    </row>
    <row r="567" spans="3:4" x14ac:dyDescent="0.2">
      <c r="C567" s="20"/>
      <c r="D567" s="20"/>
    </row>
    <row r="568" spans="3:4" x14ac:dyDescent="0.2">
      <c r="C568" s="20"/>
      <c r="D568" s="20"/>
    </row>
    <row r="569" spans="3:4" x14ac:dyDescent="0.2">
      <c r="C569" s="20"/>
      <c r="D569" s="20"/>
    </row>
    <row r="570" spans="3:4" x14ac:dyDescent="0.2">
      <c r="C570" s="20"/>
      <c r="D570" s="20"/>
    </row>
    <row r="571" spans="3:4" x14ac:dyDescent="0.2">
      <c r="C571" s="20"/>
      <c r="D571" s="20"/>
    </row>
    <row r="572" spans="3:4" x14ac:dyDescent="0.2">
      <c r="C572" s="20"/>
      <c r="D572" s="20"/>
    </row>
    <row r="573" spans="3:4" x14ac:dyDescent="0.2">
      <c r="C573" s="20"/>
      <c r="D573" s="20"/>
    </row>
    <row r="574" spans="3:4" x14ac:dyDescent="0.2">
      <c r="C574" s="20"/>
      <c r="D574" s="20"/>
    </row>
    <row r="575" spans="3:4" x14ac:dyDescent="0.2">
      <c r="C575" s="20"/>
      <c r="D575" s="20"/>
    </row>
    <row r="576" spans="3:4" x14ac:dyDescent="0.2">
      <c r="C576" s="20"/>
      <c r="D576" s="20"/>
    </row>
    <row r="577" spans="3:4" x14ac:dyDescent="0.2">
      <c r="C577" s="20"/>
      <c r="D577" s="20"/>
    </row>
    <row r="578" spans="3:4" x14ac:dyDescent="0.2">
      <c r="C578" s="20"/>
      <c r="D578" s="20"/>
    </row>
    <row r="579" spans="3:4" x14ac:dyDescent="0.2">
      <c r="C579" s="20"/>
      <c r="D579" s="20"/>
    </row>
    <row r="580" spans="3:4" x14ac:dyDescent="0.2">
      <c r="C580" s="20"/>
      <c r="D580" s="20"/>
    </row>
    <row r="581" spans="3:4" x14ac:dyDescent="0.2">
      <c r="C581" s="20"/>
      <c r="D581" s="20"/>
    </row>
    <row r="582" spans="3:4" x14ac:dyDescent="0.2">
      <c r="C582" s="20"/>
      <c r="D582" s="20"/>
    </row>
    <row r="583" spans="3:4" x14ac:dyDescent="0.2">
      <c r="C583" s="20"/>
      <c r="D583" s="20"/>
    </row>
    <row r="584" spans="3:4" x14ac:dyDescent="0.2">
      <c r="C584" s="20"/>
      <c r="D584" s="20"/>
    </row>
    <row r="585" spans="3:4" x14ac:dyDescent="0.2">
      <c r="C585" s="20"/>
      <c r="D585" s="20"/>
    </row>
    <row r="586" spans="3:4" x14ac:dyDescent="0.2">
      <c r="C586" s="20"/>
      <c r="D586" s="20"/>
    </row>
    <row r="587" spans="3:4" x14ac:dyDescent="0.2">
      <c r="C587" s="20"/>
      <c r="D587" s="20"/>
    </row>
    <row r="588" spans="3:4" x14ac:dyDescent="0.2">
      <c r="C588" s="20"/>
      <c r="D588" s="20"/>
    </row>
    <row r="589" spans="3:4" x14ac:dyDescent="0.2">
      <c r="C589" s="20"/>
      <c r="D589" s="20"/>
    </row>
    <row r="590" spans="3:4" x14ac:dyDescent="0.2">
      <c r="C590" s="20"/>
      <c r="D590" s="20"/>
    </row>
    <row r="591" spans="3:4" x14ac:dyDescent="0.2">
      <c r="C591" s="20"/>
      <c r="D591" s="20"/>
    </row>
    <row r="592" spans="3:4" x14ac:dyDescent="0.2">
      <c r="C592" s="20"/>
      <c r="D592" s="20"/>
    </row>
    <row r="593" spans="3:4" x14ac:dyDescent="0.2">
      <c r="C593" s="20"/>
      <c r="D593" s="20"/>
    </row>
    <row r="594" spans="3:4" x14ac:dyDescent="0.2">
      <c r="C594" s="20"/>
      <c r="D594" s="20"/>
    </row>
    <row r="595" spans="3:4" x14ac:dyDescent="0.2">
      <c r="C595" s="20"/>
      <c r="D595" s="20"/>
    </row>
    <row r="596" spans="3:4" x14ac:dyDescent="0.2">
      <c r="C596" s="20"/>
      <c r="D596" s="20"/>
    </row>
    <row r="597" spans="3:4" x14ac:dyDescent="0.2">
      <c r="C597" s="20"/>
      <c r="D597" s="20"/>
    </row>
    <row r="598" spans="3:4" x14ac:dyDescent="0.2">
      <c r="C598" s="20"/>
      <c r="D598" s="20"/>
    </row>
    <row r="599" spans="3:4" x14ac:dyDescent="0.2">
      <c r="C599" s="20"/>
      <c r="D599" s="20"/>
    </row>
    <row r="600" spans="3:4" x14ac:dyDescent="0.2">
      <c r="C600" s="20"/>
      <c r="D600" s="20"/>
    </row>
    <row r="601" spans="3:4" x14ac:dyDescent="0.2">
      <c r="C601" s="20"/>
      <c r="D601" s="20"/>
    </row>
    <row r="602" spans="3:4" x14ac:dyDescent="0.2">
      <c r="C602" s="20"/>
      <c r="D602" s="20"/>
    </row>
    <row r="603" spans="3:4" x14ac:dyDescent="0.2">
      <c r="C603" s="20"/>
      <c r="D603" s="20"/>
    </row>
    <row r="604" spans="3:4" x14ac:dyDescent="0.2">
      <c r="C604" s="20"/>
      <c r="D604" s="20"/>
    </row>
    <row r="605" spans="3:4" x14ac:dyDescent="0.2">
      <c r="C605" s="20"/>
      <c r="D605" s="20"/>
    </row>
    <row r="606" spans="3:4" x14ac:dyDescent="0.2">
      <c r="C606" s="20"/>
      <c r="D606" s="20"/>
    </row>
    <row r="607" spans="3:4" x14ac:dyDescent="0.2">
      <c r="C607" s="20"/>
      <c r="D607" s="20"/>
    </row>
    <row r="608" spans="3:4" x14ac:dyDescent="0.2">
      <c r="C608" s="20"/>
      <c r="D608" s="20"/>
    </row>
    <row r="609" spans="3:4" x14ac:dyDescent="0.2">
      <c r="C609" s="20"/>
      <c r="D609" s="20"/>
    </row>
    <row r="610" spans="3:4" x14ac:dyDescent="0.2">
      <c r="C610" s="20"/>
      <c r="D610" s="20"/>
    </row>
    <row r="611" spans="3:4" x14ac:dyDescent="0.2">
      <c r="C611" s="20"/>
      <c r="D611" s="20"/>
    </row>
    <row r="612" spans="3:4" x14ac:dyDescent="0.2">
      <c r="C612" s="20"/>
      <c r="D612" s="20"/>
    </row>
    <row r="613" spans="3:4" x14ac:dyDescent="0.2">
      <c r="C613" s="20"/>
      <c r="D613" s="20"/>
    </row>
    <row r="614" spans="3:4" x14ac:dyDescent="0.2">
      <c r="C614" s="20"/>
      <c r="D614" s="20"/>
    </row>
    <row r="615" spans="3:4" x14ac:dyDescent="0.2">
      <c r="C615" s="20"/>
      <c r="D615" s="20"/>
    </row>
    <row r="616" spans="3:4" x14ac:dyDescent="0.2">
      <c r="C616" s="20"/>
      <c r="D616" s="20"/>
    </row>
    <row r="617" spans="3:4" x14ac:dyDescent="0.2">
      <c r="C617" s="20"/>
      <c r="D617" s="20"/>
    </row>
    <row r="618" spans="3:4" x14ac:dyDescent="0.2">
      <c r="C618" s="20"/>
      <c r="D618" s="20"/>
    </row>
    <row r="619" spans="3:4" x14ac:dyDescent="0.2">
      <c r="C619" s="20"/>
      <c r="D619" s="20"/>
    </row>
    <row r="620" spans="3:4" x14ac:dyDescent="0.2">
      <c r="C620" s="20"/>
      <c r="D620" s="20"/>
    </row>
    <row r="621" spans="3:4" x14ac:dyDescent="0.2">
      <c r="C621" s="20"/>
      <c r="D621" s="20"/>
    </row>
    <row r="622" spans="3:4" x14ac:dyDescent="0.2">
      <c r="C622" s="20"/>
      <c r="D622" s="20"/>
    </row>
    <row r="623" spans="3:4" x14ac:dyDescent="0.2">
      <c r="C623" s="20"/>
      <c r="D623" s="20"/>
    </row>
    <row r="624" spans="3:4" x14ac:dyDescent="0.2">
      <c r="C624" s="20"/>
      <c r="D624" s="20"/>
    </row>
    <row r="625" spans="3:4" x14ac:dyDescent="0.2">
      <c r="C625" s="20"/>
      <c r="D625" s="20"/>
    </row>
    <row r="626" spans="3:4" x14ac:dyDescent="0.2">
      <c r="C626" s="20"/>
      <c r="D626" s="20"/>
    </row>
    <row r="627" spans="3:4" x14ac:dyDescent="0.2">
      <c r="C627" s="20"/>
      <c r="D627" s="20"/>
    </row>
    <row r="628" spans="3:4" x14ac:dyDescent="0.2">
      <c r="C628" s="20"/>
      <c r="D628" s="20"/>
    </row>
    <row r="629" spans="3:4" x14ac:dyDescent="0.2">
      <c r="C629" s="20"/>
      <c r="D629" s="20"/>
    </row>
    <row r="630" spans="3:4" x14ac:dyDescent="0.2">
      <c r="C630" s="20"/>
      <c r="D630" s="20"/>
    </row>
    <row r="631" spans="3:4" x14ac:dyDescent="0.2">
      <c r="C631" s="20"/>
      <c r="D631" s="20"/>
    </row>
    <row r="632" spans="3:4" x14ac:dyDescent="0.2">
      <c r="C632" s="20"/>
      <c r="D632" s="20"/>
    </row>
    <row r="633" spans="3:4" x14ac:dyDescent="0.2">
      <c r="C633" s="20"/>
      <c r="D633" s="20"/>
    </row>
    <row r="634" spans="3:4" x14ac:dyDescent="0.2">
      <c r="C634" s="20"/>
      <c r="D634" s="20"/>
    </row>
    <row r="635" spans="3:4" x14ac:dyDescent="0.2">
      <c r="C635" s="20"/>
      <c r="D635" s="20"/>
    </row>
    <row r="636" spans="3:4" x14ac:dyDescent="0.2">
      <c r="C636" s="20"/>
      <c r="D636" s="20"/>
    </row>
    <row r="637" spans="3:4" x14ac:dyDescent="0.2">
      <c r="C637" s="20"/>
      <c r="D637" s="20"/>
    </row>
    <row r="638" spans="3:4" x14ac:dyDescent="0.2">
      <c r="C638" s="20"/>
      <c r="D638" s="20"/>
    </row>
    <row r="639" spans="3:4" x14ac:dyDescent="0.2">
      <c r="C639" s="20"/>
      <c r="D639" s="20"/>
    </row>
    <row r="640" spans="3:4" x14ac:dyDescent="0.2">
      <c r="C640" s="20"/>
      <c r="D640" s="20"/>
    </row>
    <row r="641" spans="3:4" x14ac:dyDescent="0.2">
      <c r="C641" s="20"/>
      <c r="D641" s="20"/>
    </row>
    <row r="642" spans="3:4" x14ac:dyDescent="0.2">
      <c r="C642" s="20"/>
      <c r="D642" s="20"/>
    </row>
    <row r="643" spans="3:4" x14ac:dyDescent="0.2">
      <c r="C643" s="20"/>
      <c r="D643" s="20"/>
    </row>
    <row r="644" spans="3:4" x14ac:dyDescent="0.2">
      <c r="C644" s="20"/>
      <c r="D644" s="20"/>
    </row>
    <row r="645" spans="3:4" x14ac:dyDescent="0.2">
      <c r="C645" s="20"/>
      <c r="D645" s="20"/>
    </row>
    <row r="646" spans="3:4" x14ac:dyDescent="0.2">
      <c r="C646" s="20"/>
      <c r="D646" s="20"/>
    </row>
    <row r="647" spans="3:4" x14ac:dyDescent="0.2">
      <c r="C647" s="20"/>
      <c r="D647" s="20"/>
    </row>
    <row r="648" spans="3:4" x14ac:dyDescent="0.2">
      <c r="C648" s="20"/>
      <c r="D648" s="20"/>
    </row>
    <row r="649" spans="3:4" x14ac:dyDescent="0.2">
      <c r="C649" s="20"/>
      <c r="D649" s="20"/>
    </row>
    <row r="650" spans="3:4" x14ac:dyDescent="0.2">
      <c r="C650" s="20"/>
      <c r="D650" s="20"/>
    </row>
    <row r="651" spans="3:4" x14ac:dyDescent="0.2">
      <c r="C651" s="20"/>
      <c r="D651" s="20"/>
    </row>
    <row r="652" spans="3:4" x14ac:dyDescent="0.2">
      <c r="C652" s="20"/>
      <c r="D652" s="20"/>
    </row>
    <row r="653" spans="3:4" x14ac:dyDescent="0.2">
      <c r="C653" s="20"/>
      <c r="D653" s="20"/>
    </row>
    <row r="654" spans="3:4" x14ac:dyDescent="0.2">
      <c r="C654" s="20"/>
      <c r="D654" s="20"/>
    </row>
    <row r="655" spans="3:4" x14ac:dyDescent="0.2">
      <c r="C655" s="20"/>
      <c r="D655" s="20"/>
    </row>
    <row r="656" spans="3:4" x14ac:dyDescent="0.2">
      <c r="C656" s="20"/>
      <c r="D656" s="20"/>
    </row>
    <row r="657" spans="3:4" x14ac:dyDescent="0.2">
      <c r="C657" s="20"/>
      <c r="D657" s="20"/>
    </row>
    <row r="658" spans="3:4" x14ac:dyDescent="0.2">
      <c r="C658" s="20"/>
      <c r="D658" s="20"/>
    </row>
    <row r="659" spans="3:4" x14ac:dyDescent="0.2">
      <c r="C659" s="20"/>
      <c r="D659" s="20"/>
    </row>
    <row r="660" spans="3:4" x14ac:dyDescent="0.2">
      <c r="C660" s="20"/>
      <c r="D660" s="20"/>
    </row>
    <row r="661" spans="3:4" x14ac:dyDescent="0.2">
      <c r="C661" s="20"/>
      <c r="D661" s="20"/>
    </row>
    <row r="662" spans="3:4" x14ac:dyDescent="0.2">
      <c r="C662" s="20"/>
      <c r="D662" s="20"/>
    </row>
    <row r="663" spans="3:4" x14ac:dyDescent="0.2">
      <c r="C663" s="20"/>
      <c r="D663" s="20"/>
    </row>
    <row r="664" spans="3:4" x14ac:dyDescent="0.2">
      <c r="C664" s="20"/>
      <c r="D664" s="20"/>
    </row>
    <row r="665" spans="3:4" x14ac:dyDescent="0.2">
      <c r="C665" s="20"/>
      <c r="D665" s="20"/>
    </row>
    <row r="666" spans="3:4" x14ac:dyDescent="0.2">
      <c r="C666" s="20"/>
      <c r="D666" s="20"/>
    </row>
    <row r="667" spans="3:4" x14ac:dyDescent="0.2">
      <c r="C667" s="20"/>
      <c r="D667" s="20"/>
    </row>
    <row r="668" spans="3:4" x14ac:dyDescent="0.2">
      <c r="C668" s="20"/>
      <c r="D668" s="20"/>
    </row>
    <row r="669" spans="3:4" x14ac:dyDescent="0.2">
      <c r="C669" s="20"/>
      <c r="D669" s="20"/>
    </row>
    <row r="670" spans="3:4" x14ac:dyDescent="0.2">
      <c r="C670" s="20"/>
      <c r="D670" s="20"/>
    </row>
    <row r="671" spans="3:4" x14ac:dyDescent="0.2">
      <c r="C671" s="20"/>
      <c r="D671" s="20"/>
    </row>
    <row r="672" spans="3:4" x14ac:dyDescent="0.2">
      <c r="C672" s="20"/>
      <c r="D672" s="20"/>
    </row>
    <row r="673" spans="3:4" x14ac:dyDescent="0.2">
      <c r="C673" s="20"/>
      <c r="D673" s="20"/>
    </row>
    <row r="674" spans="3:4" x14ac:dyDescent="0.2">
      <c r="C674" s="20"/>
      <c r="D674" s="20"/>
    </row>
    <row r="675" spans="3:4" x14ac:dyDescent="0.2">
      <c r="C675" s="20"/>
      <c r="D675" s="20"/>
    </row>
    <row r="676" spans="3:4" x14ac:dyDescent="0.2">
      <c r="C676" s="20"/>
      <c r="D676" s="20"/>
    </row>
    <row r="677" spans="3:4" x14ac:dyDescent="0.2">
      <c r="C677" s="20"/>
      <c r="D677" s="20"/>
    </row>
    <row r="678" spans="3:4" x14ac:dyDescent="0.2">
      <c r="C678" s="20"/>
      <c r="D678" s="20"/>
    </row>
    <row r="679" spans="3:4" x14ac:dyDescent="0.2">
      <c r="C679" s="20"/>
      <c r="D679" s="20"/>
    </row>
    <row r="680" spans="3:4" x14ac:dyDescent="0.2">
      <c r="C680" s="20"/>
      <c r="D680" s="20"/>
    </row>
    <row r="681" spans="3:4" x14ac:dyDescent="0.2">
      <c r="C681" s="20"/>
      <c r="D681" s="20"/>
    </row>
    <row r="682" spans="3:4" x14ac:dyDescent="0.2">
      <c r="C682" s="20"/>
      <c r="D682" s="20"/>
    </row>
    <row r="683" spans="3:4" x14ac:dyDescent="0.2">
      <c r="C683" s="20"/>
      <c r="D683" s="20"/>
    </row>
    <row r="684" spans="3:4" x14ac:dyDescent="0.2">
      <c r="C684" s="20"/>
      <c r="D684" s="20"/>
    </row>
    <row r="685" spans="3:4" x14ac:dyDescent="0.2">
      <c r="C685" s="20"/>
      <c r="D685" s="20"/>
    </row>
    <row r="686" spans="3:4" x14ac:dyDescent="0.2">
      <c r="C686" s="20"/>
      <c r="D686" s="20"/>
    </row>
    <row r="687" spans="3:4" x14ac:dyDescent="0.2">
      <c r="C687" s="20"/>
      <c r="D687" s="20"/>
    </row>
    <row r="688" spans="3:4" x14ac:dyDescent="0.2">
      <c r="C688" s="20"/>
      <c r="D688" s="20"/>
    </row>
    <row r="689" spans="3:4" x14ac:dyDescent="0.2">
      <c r="C689" s="20"/>
      <c r="D689" s="20"/>
    </row>
    <row r="690" spans="3:4" x14ac:dyDescent="0.2">
      <c r="C690" s="20"/>
      <c r="D690" s="20"/>
    </row>
    <row r="691" spans="3:4" x14ac:dyDescent="0.2">
      <c r="C691" s="20"/>
      <c r="D691" s="20"/>
    </row>
    <row r="692" spans="3:4" x14ac:dyDescent="0.2">
      <c r="C692" s="20"/>
      <c r="D692" s="20"/>
    </row>
    <row r="693" spans="3:4" x14ac:dyDescent="0.2">
      <c r="C693" s="20"/>
      <c r="D693" s="20"/>
    </row>
    <row r="694" spans="3:4" x14ac:dyDescent="0.2">
      <c r="C694" s="20"/>
      <c r="D694" s="20"/>
    </row>
    <row r="695" spans="3:4" x14ac:dyDescent="0.2">
      <c r="C695" s="20"/>
      <c r="D695" s="20"/>
    </row>
    <row r="696" spans="3:4" x14ac:dyDescent="0.2">
      <c r="C696" s="20"/>
      <c r="D696" s="20"/>
    </row>
    <row r="697" spans="3:4" x14ac:dyDescent="0.2">
      <c r="C697" s="20"/>
      <c r="D697" s="20"/>
    </row>
    <row r="698" spans="3:4" x14ac:dyDescent="0.2">
      <c r="C698" s="20"/>
      <c r="D698" s="20"/>
    </row>
    <row r="699" spans="3:4" x14ac:dyDescent="0.2">
      <c r="C699" s="20"/>
      <c r="D699" s="20"/>
    </row>
    <row r="700" spans="3:4" x14ac:dyDescent="0.2">
      <c r="C700" s="20"/>
      <c r="D700" s="20"/>
    </row>
    <row r="701" spans="3:4" x14ac:dyDescent="0.2">
      <c r="C701" s="20"/>
      <c r="D701" s="20"/>
    </row>
    <row r="702" spans="3:4" x14ac:dyDescent="0.2">
      <c r="C702" s="20"/>
      <c r="D702" s="20"/>
    </row>
    <row r="703" spans="3:4" x14ac:dyDescent="0.2">
      <c r="C703" s="20"/>
      <c r="D703" s="20"/>
    </row>
    <row r="704" spans="3:4" x14ac:dyDescent="0.2">
      <c r="C704" s="20"/>
      <c r="D704" s="20"/>
    </row>
    <row r="705" spans="3:4" x14ac:dyDescent="0.2">
      <c r="C705" s="20"/>
      <c r="D705" s="20"/>
    </row>
    <row r="706" spans="3:4" x14ac:dyDescent="0.2">
      <c r="C706" s="20"/>
      <c r="D706" s="20"/>
    </row>
    <row r="707" spans="3:4" x14ac:dyDescent="0.2">
      <c r="C707" s="20"/>
      <c r="D707" s="20"/>
    </row>
    <row r="708" spans="3:4" x14ac:dyDescent="0.2">
      <c r="C708" s="20"/>
      <c r="D708" s="20"/>
    </row>
    <row r="709" spans="3:4" x14ac:dyDescent="0.2">
      <c r="C709" s="20"/>
      <c r="D709" s="20"/>
    </row>
    <row r="710" spans="3:4" x14ac:dyDescent="0.2">
      <c r="C710" s="20"/>
      <c r="D710" s="20"/>
    </row>
    <row r="711" spans="3:4" x14ac:dyDescent="0.2">
      <c r="C711" s="20"/>
      <c r="D711" s="20"/>
    </row>
    <row r="712" spans="3:4" x14ac:dyDescent="0.2">
      <c r="C712" s="20"/>
      <c r="D712" s="20"/>
    </row>
    <row r="713" spans="3:4" x14ac:dyDescent="0.2">
      <c r="C713" s="20"/>
      <c r="D713" s="20"/>
    </row>
    <row r="714" spans="3:4" x14ac:dyDescent="0.2">
      <c r="C714" s="20"/>
      <c r="D714" s="20"/>
    </row>
    <row r="715" spans="3:4" x14ac:dyDescent="0.2">
      <c r="C715" s="20"/>
      <c r="D715" s="20"/>
    </row>
    <row r="716" spans="3:4" x14ac:dyDescent="0.2">
      <c r="C716" s="20"/>
      <c r="D716" s="20"/>
    </row>
    <row r="717" spans="3:4" x14ac:dyDescent="0.2">
      <c r="C717" s="20"/>
      <c r="D717" s="20"/>
    </row>
    <row r="718" spans="3:4" x14ac:dyDescent="0.2">
      <c r="C718" s="20"/>
      <c r="D718" s="20"/>
    </row>
    <row r="719" spans="3:4" x14ac:dyDescent="0.2">
      <c r="C719" s="20"/>
      <c r="D719" s="20"/>
    </row>
    <row r="720" spans="3:4" x14ac:dyDescent="0.2">
      <c r="C720" s="20"/>
      <c r="D720" s="20"/>
    </row>
    <row r="721" spans="3:4" x14ac:dyDescent="0.2">
      <c r="C721" s="20"/>
      <c r="D721" s="20"/>
    </row>
    <row r="722" spans="3:4" x14ac:dyDescent="0.2">
      <c r="C722" s="20"/>
      <c r="D722" s="20"/>
    </row>
    <row r="723" spans="3:4" x14ac:dyDescent="0.2">
      <c r="C723" s="20"/>
      <c r="D723" s="20"/>
    </row>
    <row r="724" spans="3:4" x14ac:dyDescent="0.2">
      <c r="C724" s="20"/>
      <c r="D724" s="20"/>
    </row>
    <row r="725" spans="3:4" x14ac:dyDescent="0.2">
      <c r="C725" s="20"/>
      <c r="D725" s="20"/>
    </row>
    <row r="726" spans="3:4" x14ac:dyDescent="0.2">
      <c r="C726" s="20"/>
      <c r="D726" s="20"/>
    </row>
    <row r="727" spans="3:4" x14ac:dyDescent="0.2">
      <c r="C727" s="20"/>
      <c r="D727" s="20"/>
    </row>
    <row r="728" spans="3:4" x14ac:dyDescent="0.2">
      <c r="C728" s="20"/>
      <c r="D728" s="20"/>
    </row>
    <row r="729" spans="3:4" x14ac:dyDescent="0.2">
      <c r="C729" s="20"/>
      <c r="D729" s="20"/>
    </row>
    <row r="730" spans="3:4" x14ac:dyDescent="0.2">
      <c r="C730" s="20"/>
      <c r="D730" s="20"/>
    </row>
    <row r="731" spans="3:4" x14ac:dyDescent="0.2">
      <c r="C731" s="20"/>
      <c r="D731" s="20"/>
    </row>
    <row r="732" spans="3:4" x14ac:dyDescent="0.2">
      <c r="C732" s="20"/>
      <c r="D732" s="20"/>
    </row>
    <row r="733" spans="3:4" x14ac:dyDescent="0.2">
      <c r="C733" s="20"/>
      <c r="D733" s="20"/>
    </row>
    <row r="734" spans="3:4" x14ac:dyDescent="0.2">
      <c r="C734" s="20"/>
      <c r="D734" s="20"/>
    </row>
    <row r="735" spans="3:4" x14ac:dyDescent="0.2">
      <c r="C735" s="20"/>
      <c r="D735" s="20"/>
    </row>
    <row r="736" spans="3:4" x14ac:dyDescent="0.2">
      <c r="C736" s="20"/>
      <c r="D736" s="20"/>
    </row>
    <row r="737" spans="3:4" x14ac:dyDescent="0.2">
      <c r="C737" s="20"/>
      <c r="D737" s="20"/>
    </row>
    <row r="738" spans="3:4" x14ac:dyDescent="0.2">
      <c r="C738" s="20"/>
      <c r="D738" s="20"/>
    </row>
    <row r="739" spans="3:4" x14ac:dyDescent="0.2">
      <c r="C739" s="20"/>
      <c r="D739" s="20"/>
    </row>
    <row r="740" spans="3:4" x14ac:dyDescent="0.2">
      <c r="C740" s="20"/>
      <c r="D740" s="20"/>
    </row>
    <row r="741" spans="3:4" x14ac:dyDescent="0.2">
      <c r="C741" s="20"/>
      <c r="D741" s="20"/>
    </row>
    <row r="742" spans="3:4" x14ac:dyDescent="0.2">
      <c r="C742" s="20"/>
      <c r="D742" s="20"/>
    </row>
    <row r="743" spans="3:4" x14ac:dyDescent="0.2">
      <c r="C743" s="20"/>
      <c r="D743" s="20"/>
    </row>
    <row r="744" spans="3:4" x14ac:dyDescent="0.2">
      <c r="C744" s="20"/>
      <c r="D744" s="20"/>
    </row>
    <row r="745" spans="3:4" x14ac:dyDescent="0.2">
      <c r="C745" s="20"/>
      <c r="D745" s="20"/>
    </row>
    <row r="746" spans="3:4" x14ac:dyDescent="0.2">
      <c r="C746" s="20"/>
      <c r="D746" s="20"/>
    </row>
    <row r="747" spans="3:4" x14ac:dyDescent="0.2">
      <c r="C747" s="20"/>
      <c r="D747" s="20"/>
    </row>
    <row r="748" spans="3:4" x14ac:dyDescent="0.2">
      <c r="C748" s="20"/>
      <c r="D748" s="20"/>
    </row>
    <row r="749" spans="3:4" x14ac:dyDescent="0.2">
      <c r="C749" s="20"/>
      <c r="D749" s="20"/>
    </row>
    <row r="750" spans="3:4" x14ac:dyDescent="0.2">
      <c r="C750" s="20"/>
      <c r="D750" s="20"/>
    </row>
    <row r="751" spans="3:4" x14ac:dyDescent="0.2">
      <c r="C751" s="20"/>
      <c r="D751" s="20"/>
    </row>
    <row r="752" spans="3:4" x14ac:dyDescent="0.2">
      <c r="C752" s="20"/>
      <c r="D752" s="20"/>
    </row>
    <row r="753" spans="3:4" x14ac:dyDescent="0.2">
      <c r="C753" s="20"/>
      <c r="D753" s="20"/>
    </row>
    <row r="754" spans="3:4" x14ac:dyDescent="0.2">
      <c r="C754" s="20"/>
      <c r="D754" s="20"/>
    </row>
    <row r="755" spans="3:4" x14ac:dyDescent="0.2">
      <c r="C755" s="20"/>
      <c r="D755" s="20"/>
    </row>
    <row r="756" spans="3:4" x14ac:dyDescent="0.2">
      <c r="C756" s="20"/>
      <c r="D756" s="20"/>
    </row>
    <row r="757" spans="3:4" x14ac:dyDescent="0.2">
      <c r="C757" s="20"/>
      <c r="D757" s="20"/>
    </row>
    <row r="758" spans="3:4" x14ac:dyDescent="0.2">
      <c r="C758" s="20"/>
      <c r="D758" s="20"/>
    </row>
    <row r="759" spans="3:4" x14ac:dyDescent="0.2">
      <c r="C759" s="20"/>
      <c r="D759" s="20"/>
    </row>
    <row r="760" spans="3:4" x14ac:dyDescent="0.2">
      <c r="C760" s="20"/>
      <c r="D760" s="20"/>
    </row>
    <row r="761" spans="3:4" x14ac:dyDescent="0.2">
      <c r="C761" s="20"/>
      <c r="D761" s="20"/>
    </row>
    <row r="762" spans="3:4" x14ac:dyDescent="0.2">
      <c r="C762" s="20"/>
      <c r="D762" s="20"/>
    </row>
    <row r="763" spans="3:4" x14ac:dyDescent="0.2">
      <c r="C763" s="20"/>
      <c r="D763" s="20"/>
    </row>
    <row r="764" spans="3:4" x14ac:dyDescent="0.2">
      <c r="C764" s="20"/>
      <c r="D764" s="20"/>
    </row>
    <row r="765" spans="3:4" x14ac:dyDescent="0.2">
      <c r="C765" s="20"/>
      <c r="D765" s="20"/>
    </row>
    <row r="766" spans="3:4" x14ac:dyDescent="0.2">
      <c r="C766" s="20"/>
      <c r="D766" s="20"/>
    </row>
    <row r="767" spans="3:4" x14ac:dyDescent="0.2">
      <c r="C767" s="20"/>
      <c r="D767" s="20"/>
    </row>
    <row r="768" spans="3:4" x14ac:dyDescent="0.2">
      <c r="C768" s="20"/>
      <c r="D768" s="20"/>
    </row>
    <row r="769" spans="3:4" x14ac:dyDescent="0.2">
      <c r="C769" s="20"/>
      <c r="D769" s="20"/>
    </row>
    <row r="770" spans="3:4" x14ac:dyDescent="0.2">
      <c r="C770" s="20"/>
      <c r="D770" s="20"/>
    </row>
    <row r="771" spans="3:4" x14ac:dyDescent="0.2">
      <c r="C771" s="20"/>
      <c r="D771" s="20"/>
    </row>
    <row r="772" spans="3:4" x14ac:dyDescent="0.2">
      <c r="C772" s="20"/>
      <c r="D772" s="20"/>
    </row>
    <row r="773" spans="3:4" x14ac:dyDescent="0.2">
      <c r="C773" s="20"/>
      <c r="D773" s="20"/>
    </row>
    <row r="774" spans="3:4" x14ac:dyDescent="0.2">
      <c r="C774" s="20"/>
      <c r="D774" s="20"/>
    </row>
    <row r="775" spans="3:4" x14ac:dyDescent="0.2">
      <c r="C775" s="20"/>
      <c r="D775" s="20"/>
    </row>
    <row r="776" spans="3:4" x14ac:dyDescent="0.2">
      <c r="C776" s="20"/>
      <c r="D776" s="20"/>
    </row>
    <row r="777" spans="3:4" x14ac:dyDescent="0.2">
      <c r="C777" s="20"/>
      <c r="D777" s="20"/>
    </row>
    <row r="778" spans="3:4" x14ac:dyDescent="0.2">
      <c r="C778" s="20"/>
      <c r="D778" s="20"/>
    </row>
    <row r="779" spans="3:4" x14ac:dyDescent="0.2">
      <c r="C779" s="20"/>
      <c r="D779" s="20"/>
    </row>
    <row r="780" spans="3:4" x14ac:dyDescent="0.2">
      <c r="C780" s="20"/>
      <c r="D780" s="20"/>
    </row>
    <row r="781" spans="3:4" x14ac:dyDescent="0.2">
      <c r="C781" s="20"/>
      <c r="D781" s="20"/>
    </row>
    <row r="782" spans="3:4" x14ac:dyDescent="0.2">
      <c r="C782" s="20"/>
      <c r="D782" s="20"/>
    </row>
    <row r="783" spans="3:4" x14ac:dyDescent="0.2">
      <c r="C783" s="20"/>
      <c r="D783" s="20"/>
    </row>
    <row r="784" spans="3:4" x14ac:dyDescent="0.2">
      <c r="C784" s="20"/>
      <c r="D784" s="20"/>
    </row>
    <row r="785" spans="3:4" x14ac:dyDescent="0.2">
      <c r="C785" s="20"/>
      <c r="D785" s="20"/>
    </row>
    <row r="786" spans="3:4" x14ac:dyDescent="0.2">
      <c r="C786" s="20"/>
      <c r="D786" s="20"/>
    </row>
    <row r="787" spans="3:4" x14ac:dyDescent="0.2">
      <c r="C787" s="20"/>
      <c r="D787" s="20"/>
    </row>
    <row r="788" spans="3:4" x14ac:dyDescent="0.2">
      <c r="C788" s="20"/>
      <c r="D788" s="20"/>
    </row>
    <row r="789" spans="3:4" x14ac:dyDescent="0.2">
      <c r="C789" s="20"/>
      <c r="D789" s="20"/>
    </row>
    <row r="790" spans="3:4" x14ac:dyDescent="0.2">
      <c r="C790" s="20"/>
      <c r="D790" s="20"/>
    </row>
    <row r="791" spans="3:4" x14ac:dyDescent="0.2">
      <c r="C791" s="20"/>
      <c r="D791" s="20"/>
    </row>
    <row r="792" spans="3:4" x14ac:dyDescent="0.2">
      <c r="C792" s="20"/>
      <c r="D792" s="20"/>
    </row>
    <row r="793" spans="3:4" x14ac:dyDescent="0.2">
      <c r="C793" s="20"/>
      <c r="D793" s="20"/>
    </row>
    <row r="794" spans="3:4" x14ac:dyDescent="0.2">
      <c r="C794" s="20"/>
      <c r="D794" s="20"/>
    </row>
    <row r="795" spans="3:4" x14ac:dyDescent="0.2">
      <c r="C795" s="20"/>
      <c r="D795" s="20"/>
    </row>
    <row r="796" spans="3:4" x14ac:dyDescent="0.2">
      <c r="C796" s="20"/>
      <c r="D796" s="20"/>
    </row>
    <row r="797" spans="3:4" x14ac:dyDescent="0.2">
      <c r="C797" s="20"/>
      <c r="D797" s="20"/>
    </row>
    <row r="798" spans="3:4" x14ac:dyDescent="0.2">
      <c r="C798" s="20"/>
      <c r="D798" s="20"/>
    </row>
    <row r="799" spans="3:4" x14ac:dyDescent="0.2">
      <c r="C799" s="20"/>
      <c r="D799" s="20"/>
    </row>
    <row r="800" spans="3:4" x14ac:dyDescent="0.2">
      <c r="C800" s="20"/>
      <c r="D800" s="20"/>
    </row>
    <row r="801" spans="3:4" x14ac:dyDescent="0.2">
      <c r="C801" s="20"/>
      <c r="D801" s="20"/>
    </row>
    <row r="802" spans="3:4" x14ac:dyDescent="0.2">
      <c r="C802" s="20"/>
      <c r="D802" s="20"/>
    </row>
    <row r="803" spans="3:4" x14ac:dyDescent="0.2">
      <c r="C803" s="20"/>
      <c r="D803" s="20"/>
    </row>
    <row r="804" spans="3:4" x14ac:dyDescent="0.2">
      <c r="C804" s="20"/>
      <c r="D804" s="20"/>
    </row>
    <row r="805" spans="3:4" x14ac:dyDescent="0.2">
      <c r="C805" s="20"/>
      <c r="D805" s="20"/>
    </row>
    <row r="806" spans="3:4" x14ac:dyDescent="0.2">
      <c r="C806" s="20"/>
      <c r="D806" s="20"/>
    </row>
    <row r="807" spans="3:4" x14ac:dyDescent="0.2">
      <c r="C807" s="20"/>
      <c r="D807" s="20"/>
    </row>
    <row r="808" spans="3:4" x14ac:dyDescent="0.2">
      <c r="C808" s="20"/>
      <c r="D808" s="20"/>
    </row>
    <row r="809" spans="3:4" x14ac:dyDescent="0.2">
      <c r="C809" s="20"/>
      <c r="D809" s="20"/>
    </row>
    <row r="810" spans="3:4" x14ac:dyDescent="0.2">
      <c r="C810" s="20"/>
      <c r="D810" s="20"/>
    </row>
    <row r="811" spans="3:4" x14ac:dyDescent="0.2">
      <c r="C811" s="20"/>
      <c r="D811" s="20"/>
    </row>
    <row r="812" spans="3:4" x14ac:dyDescent="0.2">
      <c r="C812" s="20"/>
      <c r="D812" s="20"/>
    </row>
    <row r="813" spans="3:4" x14ac:dyDescent="0.2">
      <c r="C813" s="20"/>
      <c r="D813" s="20"/>
    </row>
    <row r="814" spans="3:4" x14ac:dyDescent="0.2">
      <c r="C814" s="20"/>
      <c r="D814" s="20"/>
    </row>
    <row r="815" spans="3:4" x14ac:dyDescent="0.2">
      <c r="C815" s="20"/>
      <c r="D815" s="20"/>
    </row>
    <row r="816" spans="3:4" x14ac:dyDescent="0.2">
      <c r="C816" s="20"/>
      <c r="D816" s="20"/>
    </row>
    <row r="817" spans="3:4" x14ac:dyDescent="0.2">
      <c r="C817" s="20"/>
      <c r="D817" s="20"/>
    </row>
    <row r="818" spans="3:4" x14ac:dyDescent="0.2">
      <c r="C818" s="20"/>
      <c r="D818" s="20"/>
    </row>
    <row r="819" spans="3:4" x14ac:dyDescent="0.2">
      <c r="C819" s="20"/>
      <c r="D819" s="20"/>
    </row>
    <row r="820" spans="3:4" x14ac:dyDescent="0.2">
      <c r="C820" s="20"/>
      <c r="D820" s="20"/>
    </row>
    <row r="821" spans="3:4" x14ac:dyDescent="0.2">
      <c r="C821" s="20"/>
      <c r="D821" s="20"/>
    </row>
    <row r="822" spans="3:4" x14ac:dyDescent="0.2">
      <c r="C822" s="20"/>
      <c r="D822" s="20"/>
    </row>
    <row r="823" spans="3:4" x14ac:dyDescent="0.2">
      <c r="C823" s="20"/>
      <c r="D823" s="20"/>
    </row>
    <row r="824" spans="3:4" x14ac:dyDescent="0.2">
      <c r="C824" s="20"/>
      <c r="D824" s="20"/>
    </row>
    <row r="825" spans="3:4" x14ac:dyDescent="0.2">
      <c r="C825" s="20"/>
      <c r="D825" s="20"/>
    </row>
    <row r="826" spans="3:4" x14ac:dyDescent="0.2">
      <c r="C826" s="20"/>
      <c r="D826" s="20"/>
    </row>
    <row r="827" spans="3:4" x14ac:dyDescent="0.2">
      <c r="C827" s="20"/>
      <c r="D827" s="20"/>
    </row>
    <row r="828" spans="3:4" x14ac:dyDescent="0.2">
      <c r="C828" s="20"/>
      <c r="D828" s="20"/>
    </row>
    <row r="829" spans="3:4" x14ac:dyDescent="0.2">
      <c r="C829" s="20"/>
      <c r="D829" s="20"/>
    </row>
    <row r="830" spans="3:4" x14ac:dyDescent="0.2">
      <c r="C830" s="20"/>
      <c r="D830" s="20"/>
    </row>
    <row r="831" spans="3:4" x14ac:dyDescent="0.2">
      <c r="C831" s="20"/>
      <c r="D831" s="20"/>
    </row>
    <row r="832" spans="3:4" x14ac:dyDescent="0.2">
      <c r="C832" s="20"/>
      <c r="D832" s="20"/>
    </row>
    <row r="833" spans="3:4" x14ac:dyDescent="0.2">
      <c r="C833" s="20"/>
      <c r="D833" s="20"/>
    </row>
    <row r="834" spans="3:4" x14ac:dyDescent="0.2">
      <c r="C834" s="20"/>
      <c r="D834" s="20"/>
    </row>
    <row r="835" spans="3:4" x14ac:dyDescent="0.2">
      <c r="C835" s="20"/>
      <c r="D835" s="20"/>
    </row>
    <row r="836" spans="3:4" x14ac:dyDescent="0.2">
      <c r="C836" s="20"/>
      <c r="D836" s="20"/>
    </row>
    <row r="837" spans="3:4" x14ac:dyDescent="0.2">
      <c r="C837" s="20"/>
      <c r="D837" s="20"/>
    </row>
    <row r="838" spans="3:4" x14ac:dyDescent="0.2">
      <c r="C838" s="20"/>
      <c r="D838" s="20"/>
    </row>
    <row r="839" spans="3:4" x14ac:dyDescent="0.2">
      <c r="C839" s="20"/>
      <c r="D839" s="20"/>
    </row>
    <row r="840" spans="3:4" x14ac:dyDescent="0.2">
      <c r="C840" s="20"/>
      <c r="D840" s="20"/>
    </row>
    <row r="841" spans="3:4" x14ac:dyDescent="0.2">
      <c r="C841" s="20"/>
      <c r="D841" s="20"/>
    </row>
    <row r="842" spans="3:4" x14ac:dyDescent="0.2">
      <c r="C842" s="20"/>
      <c r="D842" s="20"/>
    </row>
    <row r="843" spans="3:4" x14ac:dyDescent="0.2">
      <c r="C843" s="20"/>
      <c r="D843" s="20"/>
    </row>
    <row r="844" spans="3:4" x14ac:dyDescent="0.2">
      <c r="C844" s="20"/>
      <c r="D844" s="20"/>
    </row>
    <row r="845" spans="3:4" x14ac:dyDescent="0.2">
      <c r="C845" s="20"/>
      <c r="D845" s="20"/>
    </row>
    <row r="846" spans="3:4" x14ac:dyDescent="0.2">
      <c r="C846" s="20"/>
      <c r="D846" s="20"/>
    </row>
    <row r="847" spans="3:4" x14ac:dyDescent="0.2">
      <c r="C847" s="20"/>
      <c r="D847" s="20"/>
    </row>
    <row r="848" spans="3:4" x14ac:dyDescent="0.2">
      <c r="C848" s="20"/>
      <c r="D848" s="20"/>
    </row>
    <row r="849" spans="3:4" x14ac:dyDescent="0.2">
      <c r="C849" s="20"/>
      <c r="D849" s="20"/>
    </row>
    <row r="850" spans="3:4" x14ac:dyDescent="0.2">
      <c r="C850" s="20"/>
      <c r="D850" s="20"/>
    </row>
    <row r="851" spans="3:4" x14ac:dyDescent="0.2">
      <c r="C851" s="20"/>
      <c r="D851" s="20"/>
    </row>
    <row r="852" spans="3:4" x14ac:dyDescent="0.2">
      <c r="C852" s="20"/>
      <c r="D852" s="20"/>
    </row>
    <row r="853" spans="3:4" x14ac:dyDescent="0.2">
      <c r="C853" s="20"/>
      <c r="D853" s="20"/>
    </row>
    <row r="854" spans="3:4" x14ac:dyDescent="0.2">
      <c r="C854" s="20"/>
      <c r="D854" s="20"/>
    </row>
    <row r="855" spans="3:4" x14ac:dyDescent="0.2">
      <c r="C855" s="20"/>
      <c r="D855" s="20"/>
    </row>
    <row r="856" spans="3:4" x14ac:dyDescent="0.2">
      <c r="C856" s="20"/>
      <c r="D856" s="20"/>
    </row>
    <row r="857" spans="3:4" x14ac:dyDescent="0.2">
      <c r="C857" s="20"/>
      <c r="D857" s="20"/>
    </row>
    <row r="858" spans="3:4" x14ac:dyDescent="0.2">
      <c r="C858" s="20"/>
      <c r="D858" s="20"/>
    </row>
    <row r="859" spans="3:4" x14ac:dyDescent="0.2">
      <c r="C859" s="20"/>
      <c r="D859" s="20"/>
    </row>
    <row r="860" spans="3:4" x14ac:dyDescent="0.2">
      <c r="C860" s="20"/>
      <c r="D860" s="20"/>
    </row>
    <row r="861" spans="3:4" x14ac:dyDescent="0.2">
      <c r="C861" s="20"/>
      <c r="D861" s="20"/>
    </row>
    <row r="862" spans="3:4" x14ac:dyDescent="0.2">
      <c r="C862" s="20"/>
      <c r="D862" s="20"/>
    </row>
    <row r="863" spans="3:4" x14ac:dyDescent="0.2">
      <c r="C863" s="20"/>
      <c r="D863" s="20"/>
    </row>
    <row r="864" spans="3:4" x14ac:dyDescent="0.2">
      <c r="C864" s="20"/>
      <c r="D864" s="20"/>
    </row>
    <row r="865" spans="3:4" x14ac:dyDescent="0.2">
      <c r="C865" s="20"/>
      <c r="D865" s="20"/>
    </row>
    <row r="866" spans="3:4" x14ac:dyDescent="0.2">
      <c r="C866" s="20"/>
      <c r="D866" s="20"/>
    </row>
    <row r="867" spans="3:4" x14ac:dyDescent="0.2">
      <c r="C867" s="20"/>
      <c r="D867" s="20"/>
    </row>
    <row r="868" spans="3:4" x14ac:dyDescent="0.2">
      <c r="C868" s="20"/>
      <c r="D868" s="20"/>
    </row>
    <row r="869" spans="3:4" x14ac:dyDescent="0.2">
      <c r="C869" s="20"/>
      <c r="D869" s="20"/>
    </row>
    <row r="870" spans="3:4" x14ac:dyDescent="0.2">
      <c r="C870" s="20"/>
      <c r="D870" s="20"/>
    </row>
    <row r="871" spans="3:4" x14ac:dyDescent="0.2">
      <c r="C871" s="20"/>
      <c r="D871" s="20"/>
    </row>
    <row r="872" spans="3:4" x14ac:dyDescent="0.2">
      <c r="C872" s="20"/>
      <c r="D872" s="20"/>
    </row>
    <row r="873" spans="3:4" x14ac:dyDescent="0.2">
      <c r="C873" s="20"/>
      <c r="D873" s="20"/>
    </row>
    <row r="874" spans="3:4" x14ac:dyDescent="0.2">
      <c r="C874" s="20"/>
      <c r="D874" s="20"/>
    </row>
    <row r="875" spans="3:4" x14ac:dyDescent="0.2">
      <c r="C875" s="20"/>
      <c r="D875" s="20"/>
    </row>
    <row r="876" spans="3:4" x14ac:dyDescent="0.2">
      <c r="C876" s="20"/>
      <c r="D876" s="20"/>
    </row>
    <row r="877" spans="3:4" x14ac:dyDescent="0.2">
      <c r="C877" s="20"/>
      <c r="D877" s="20"/>
    </row>
    <row r="878" spans="3:4" x14ac:dyDescent="0.2">
      <c r="C878" s="20"/>
      <c r="D878" s="20"/>
    </row>
    <row r="879" spans="3:4" x14ac:dyDescent="0.2">
      <c r="C879" s="20"/>
      <c r="D879" s="20"/>
    </row>
    <row r="880" spans="3:4" x14ac:dyDescent="0.2">
      <c r="C880" s="20"/>
      <c r="D880" s="20"/>
    </row>
    <row r="881" spans="3:4" x14ac:dyDescent="0.2">
      <c r="C881" s="20"/>
      <c r="D881" s="20"/>
    </row>
    <row r="882" spans="3:4" x14ac:dyDescent="0.2">
      <c r="C882" s="20"/>
      <c r="D882" s="20"/>
    </row>
    <row r="883" spans="3:4" x14ac:dyDescent="0.2">
      <c r="C883" s="20"/>
      <c r="D883" s="20"/>
    </row>
    <row r="884" spans="3:4" x14ac:dyDescent="0.2">
      <c r="C884" s="20"/>
      <c r="D884" s="20"/>
    </row>
    <row r="885" spans="3:4" x14ac:dyDescent="0.2">
      <c r="C885" s="20"/>
      <c r="D885" s="20"/>
    </row>
    <row r="886" spans="3:4" x14ac:dyDescent="0.2">
      <c r="C886" s="20"/>
      <c r="D886" s="20"/>
    </row>
    <row r="887" spans="3:4" x14ac:dyDescent="0.2">
      <c r="C887" s="20"/>
      <c r="D887" s="20"/>
    </row>
    <row r="888" spans="3:4" x14ac:dyDescent="0.2">
      <c r="C888" s="20"/>
      <c r="D888" s="20"/>
    </row>
    <row r="889" spans="3:4" x14ac:dyDescent="0.2">
      <c r="C889" s="20"/>
      <c r="D889" s="20"/>
    </row>
    <row r="890" spans="3:4" x14ac:dyDescent="0.2">
      <c r="C890" s="20"/>
      <c r="D890" s="20"/>
    </row>
    <row r="891" spans="3:4" x14ac:dyDescent="0.2">
      <c r="C891" s="20"/>
      <c r="D891" s="20"/>
    </row>
    <row r="892" spans="3:4" x14ac:dyDescent="0.2">
      <c r="C892" s="20"/>
      <c r="D892" s="20"/>
    </row>
    <row r="893" spans="3:4" x14ac:dyDescent="0.2">
      <c r="C893" s="20"/>
      <c r="D893" s="20"/>
    </row>
    <row r="894" spans="3:4" x14ac:dyDescent="0.2">
      <c r="C894" s="20"/>
      <c r="D894" s="20"/>
    </row>
    <row r="895" spans="3:4" x14ac:dyDescent="0.2">
      <c r="C895" s="20"/>
      <c r="D895" s="20"/>
    </row>
    <row r="896" spans="3:4" x14ac:dyDescent="0.2">
      <c r="C896" s="20"/>
      <c r="D896" s="20"/>
    </row>
    <row r="897" spans="3:4" x14ac:dyDescent="0.2">
      <c r="C897" s="20"/>
      <c r="D897" s="20"/>
    </row>
    <row r="898" spans="3:4" x14ac:dyDescent="0.2">
      <c r="C898" s="20"/>
      <c r="D898" s="20"/>
    </row>
    <row r="899" spans="3:4" x14ac:dyDescent="0.2">
      <c r="C899" s="20"/>
      <c r="D899" s="20"/>
    </row>
    <row r="900" spans="3:4" x14ac:dyDescent="0.2">
      <c r="C900" s="20"/>
      <c r="D900" s="20"/>
    </row>
    <row r="901" spans="3:4" x14ac:dyDescent="0.2">
      <c r="C901" s="20"/>
      <c r="D901" s="20"/>
    </row>
    <row r="902" spans="3:4" x14ac:dyDescent="0.2">
      <c r="C902" s="20"/>
      <c r="D902" s="20"/>
    </row>
    <row r="903" spans="3:4" x14ac:dyDescent="0.2">
      <c r="C903" s="20"/>
      <c r="D903" s="20"/>
    </row>
    <row r="904" spans="3:4" x14ac:dyDescent="0.2">
      <c r="C904" s="20"/>
      <c r="D904" s="20"/>
    </row>
    <row r="905" spans="3:4" x14ac:dyDescent="0.2">
      <c r="C905" s="20"/>
      <c r="D905" s="20"/>
    </row>
    <row r="906" spans="3:4" x14ac:dyDescent="0.2">
      <c r="C906" s="20"/>
      <c r="D906" s="20"/>
    </row>
    <row r="907" spans="3:4" x14ac:dyDescent="0.2">
      <c r="C907" s="20"/>
      <c r="D907" s="20"/>
    </row>
    <row r="908" spans="3:4" x14ac:dyDescent="0.2">
      <c r="C908" s="20"/>
      <c r="D908" s="20"/>
    </row>
    <row r="909" spans="3:4" x14ac:dyDescent="0.2">
      <c r="C909" s="20"/>
      <c r="D909" s="20"/>
    </row>
    <row r="910" spans="3:4" x14ac:dyDescent="0.2">
      <c r="C910" s="20"/>
      <c r="D910" s="20"/>
    </row>
    <row r="911" spans="3:4" x14ac:dyDescent="0.2">
      <c r="C911" s="20"/>
      <c r="D911" s="20"/>
    </row>
    <row r="912" spans="3:4" x14ac:dyDescent="0.2">
      <c r="C912" s="20"/>
      <c r="D912" s="20"/>
    </row>
    <row r="913" spans="3:4" x14ac:dyDescent="0.2">
      <c r="C913" s="20"/>
      <c r="D913" s="20"/>
    </row>
    <row r="914" spans="3:4" x14ac:dyDescent="0.2">
      <c r="C914" s="20"/>
      <c r="D914" s="20"/>
    </row>
    <row r="915" spans="3:4" x14ac:dyDescent="0.2">
      <c r="C915" s="20"/>
      <c r="D915" s="20"/>
    </row>
    <row r="916" spans="3:4" x14ac:dyDescent="0.2">
      <c r="C916" s="20"/>
      <c r="D916" s="20"/>
    </row>
    <row r="917" spans="3:4" x14ac:dyDescent="0.2">
      <c r="C917" s="20"/>
      <c r="D917" s="20"/>
    </row>
    <row r="918" spans="3:4" x14ac:dyDescent="0.2">
      <c r="C918" s="20"/>
      <c r="D918" s="20"/>
    </row>
    <row r="919" spans="3:4" x14ac:dyDescent="0.2">
      <c r="C919" s="20"/>
      <c r="D919" s="20"/>
    </row>
    <row r="920" spans="3:4" x14ac:dyDescent="0.2">
      <c r="C920" s="20"/>
      <c r="D920" s="20"/>
    </row>
    <row r="921" spans="3:4" x14ac:dyDescent="0.2">
      <c r="C921" s="20"/>
      <c r="D921" s="20"/>
    </row>
    <row r="922" spans="3:4" x14ac:dyDescent="0.2">
      <c r="C922" s="20"/>
      <c r="D922" s="20"/>
    </row>
    <row r="923" spans="3:4" x14ac:dyDescent="0.2">
      <c r="C923" s="20"/>
      <c r="D923" s="20"/>
    </row>
    <row r="924" spans="3:4" x14ac:dyDescent="0.2">
      <c r="C924" s="20"/>
      <c r="D924" s="20"/>
    </row>
    <row r="925" spans="3:4" x14ac:dyDescent="0.2">
      <c r="C925" s="20"/>
      <c r="D925" s="20"/>
    </row>
    <row r="926" spans="3:4" x14ac:dyDescent="0.2">
      <c r="C926" s="20"/>
      <c r="D926" s="20"/>
    </row>
    <row r="927" spans="3:4" x14ac:dyDescent="0.2">
      <c r="C927" s="20"/>
      <c r="D927" s="20"/>
    </row>
    <row r="928" spans="3:4" x14ac:dyDescent="0.2">
      <c r="C928" s="20"/>
      <c r="D928" s="20"/>
    </row>
    <row r="929" spans="3:4" x14ac:dyDescent="0.2">
      <c r="C929" s="20"/>
      <c r="D929" s="20"/>
    </row>
    <row r="930" spans="3:4" x14ac:dyDescent="0.2">
      <c r="C930" s="20"/>
      <c r="D930" s="20"/>
    </row>
    <row r="931" spans="3:4" x14ac:dyDescent="0.2">
      <c r="C931" s="20"/>
      <c r="D931" s="20"/>
    </row>
    <row r="932" spans="3:4" x14ac:dyDescent="0.2">
      <c r="C932" s="20"/>
      <c r="D932" s="20"/>
    </row>
    <row r="933" spans="3:4" x14ac:dyDescent="0.2">
      <c r="C933" s="20"/>
      <c r="D933" s="20"/>
    </row>
    <row r="934" spans="3:4" x14ac:dyDescent="0.2">
      <c r="C934" s="20"/>
      <c r="D934" s="20"/>
    </row>
    <row r="935" spans="3:4" x14ac:dyDescent="0.2">
      <c r="C935" s="20"/>
      <c r="D935" s="20"/>
    </row>
    <row r="936" spans="3:4" x14ac:dyDescent="0.2">
      <c r="C936" s="20"/>
      <c r="D936" s="20"/>
    </row>
    <row r="937" spans="3:4" x14ac:dyDescent="0.2">
      <c r="C937" s="20"/>
      <c r="D937" s="20"/>
    </row>
    <row r="938" spans="3:4" x14ac:dyDescent="0.2">
      <c r="C938" s="20"/>
      <c r="D938" s="20"/>
    </row>
    <row r="939" spans="3:4" x14ac:dyDescent="0.2">
      <c r="C939" s="20"/>
      <c r="D939" s="20"/>
    </row>
    <row r="940" spans="3:4" x14ac:dyDescent="0.2">
      <c r="C940" s="20"/>
      <c r="D940" s="20"/>
    </row>
    <row r="941" spans="3:4" x14ac:dyDescent="0.2">
      <c r="C941" s="20"/>
      <c r="D941" s="20"/>
    </row>
    <row r="942" spans="3:4" x14ac:dyDescent="0.2">
      <c r="C942" s="20"/>
      <c r="D942" s="20"/>
    </row>
    <row r="943" spans="3:4" x14ac:dyDescent="0.2">
      <c r="C943" s="20"/>
      <c r="D943" s="20"/>
    </row>
    <row r="944" spans="3:4" x14ac:dyDescent="0.2">
      <c r="C944" s="20"/>
      <c r="D944" s="20"/>
    </row>
    <row r="945" spans="3:4" x14ac:dyDescent="0.2">
      <c r="C945" s="20"/>
      <c r="D945" s="20"/>
    </row>
    <row r="946" spans="3:4" x14ac:dyDescent="0.2">
      <c r="C946" s="20"/>
      <c r="D946" s="20"/>
    </row>
    <row r="947" spans="3:4" x14ac:dyDescent="0.2">
      <c r="C947" s="20"/>
      <c r="D947" s="20"/>
    </row>
    <row r="948" spans="3:4" x14ac:dyDescent="0.2">
      <c r="C948" s="20"/>
      <c r="D948" s="20"/>
    </row>
    <row r="949" spans="3:4" x14ac:dyDescent="0.2">
      <c r="C949" s="20"/>
      <c r="D949" s="20"/>
    </row>
    <row r="950" spans="3:4" x14ac:dyDescent="0.2">
      <c r="C950" s="20"/>
      <c r="D950" s="20"/>
    </row>
    <row r="951" spans="3:4" x14ac:dyDescent="0.2">
      <c r="C951" s="20"/>
      <c r="D951" s="20"/>
    </row>
    <row r="952" spans="3:4" x14ac:dyDescent="0.2">
      <c r="C952" s="20"/>
      <c r="D952" s="20"/>
    </row>
    <row r="953" spans="3:4" x14ac:dyDescent="0.2">
      <c r="C953" s="20"/>
      <c r="D953" s="20"/>
    </row>
    <row r="954" spans="3:4" x14ac:dyDescent="0.2">
      <c r="C954" s="20"/>
      <c r="D954" s="20"/>
    </row>
    <row r="955" spans="3:4" x14ac:dyDescent="0.2">
      <c r="C955" s="20"/>
      <c r="D955" s="20"/>
    </row>
    <row r="956" spans="3:4" x14ac:dyDescent="0.2">
      <c r="C956" s="20"/>
      <c r="D956" s="20"/>
    </row>
    <row r="957" spans="3:4" x14ac:dyDescent="0.2">
      <c r="C957" s="20"/>
      <c r="D957" s="20"/>
    </row>
    <row r="958" spans="3:4" x14ac:dyDescent="0.2">
      <c r="C958" s="20"/>
      <c r="D958" s="20"/>
    </row>
    <row r="959" spans="3:4" x14ac:dyDescent="0.2">
      <c r="C959" s="20"/>
      <c r="D959" s="20"/>
    </row>
    <row r="960" spans="3:4" x14ac:dyDescent="0.2">
      <c r="C960" s="20"/>
      <c r="D960" s="20"/>
    </row>
    <row r="961" spans="3:4" x14ac:dyDescent="0.2">
      <c r="C961" s="20"/>
      <c r="D961" s="20"/>
    </row>
    <row r="962" spans="3:4" x14ac:dyDescent="0.2">
      <c r="C962" s="20"/>
      <c r="D962" s="20"/>
    </row>
    <row r="963" spans="3:4" x14ac:dyDescent="0.2">
      <c r="C963" s="20"/>
      <c r="D963" s="20"/>
    </row>
    <row r="964" spans="3:4" x14ac:dyDescent="0.2">
      <c r="C964" s="20"/>
      <c r="D964" s="20"/>
    </row>
    <row r="965" spans="3:4" x14ac:dyDescent="0.2">
      <c r="C965" s="20"/>
      <c r="D965" s="20"/>
    </row>
    <row r="966" spans="3:4" x14ac:dyDescent="0.2">
      <c r="C966" s="20"/>
      <c r="D966" s="20"/>
    </row>
    <row r="967" spans="3:4" x14ac:dyDescent="0.2">
      <c r="C967" s="20"/>
      <c r="D967" s="20"/>
    </row>
    <row r="968" spans="3:4" x14ac:dyDescent="0.2">
      <c r="C968" s="20"/>
      <c r="D968" s="20"/>
    </row>
    <row r="969" spans="3:4" x14ac:dyDescent="0.2">
      <c r="C969" s="20"/>
      <c r="D969" s="20"/>
    </row>
    <row r="970" spans="3:4" x14ac:dyDescent="0.2">
      <c r="C970" s="20"/>
      <c r="D970" s="20"/>
    </row>
    <row r="971" spans="3:4" x14ac:dyDescent="0.2">
      <c r="C971" s="20"/>
      <c r="D971" s="20"/>
    </row>
    <row r="972" spans="3:4" x14ac:dyDescent="0.2">
      <c r="C972" s="20"/>
      <c r="D972" s="20"/>
    </row>
    <row r="973" spans="3:4" x14ac:dyDescent="0.2">
      <c r="C973" s="20"/>
      <c r="D973" s="20"/>
    </row>
    <row r="974" spans="3:4" x14ac:dyDescent="0.2">
      <c r="C974" s="20"/>
      <c r="D974" s="20"/>
    </row>
    <row r="975" spans="3:4" x14ac:dyDescent="0.2">
      <c r="C975" s="20"/>
      <c r="D975" s="20"/>
    </row>
    <row r="976" spans="3:4" x14ac:dyDescent="0.2">
      <c r="C976" s="20"/>
      <c r="D976" s="20"/>
    </row>
    <row r="977" spans="3:4" x14ac:dyDescent="0.2">
      <c r="C977" s="20"/>
      <c r="D977" s="20"/>
    </row>
    <row r="978" spans="3:4" x14ac:dyDescent="0.2">
      <c r="C978" s="20"/>
      <c r="D978" s="20"/>
    </row>
    <row r="979" spans="3:4" x14ac:dyDescent="0.2">
      <c r="C979" s="20"/>
      <c r="D979" s="20"/>
    </row>
    <row r="980" spans="3:4" x14ac:dyDescent="0.2">
      <c r="C980" s="20"/>
      <c r="D980" s="20"/>
    </row>
    <row r="981" spans="3:4" x14ac:dyDescent="0.2">
      <c r="C981" s="20"/>
      <c r="D981" s="20"/>
    </row>
    <row r="982" spans="3:4" x14ac:dyDescent="0.2">
      <c r="C982" s="20"/>
      <c r="D982" s="20"/>
    </row>
    <row r="983" spans="3:4" x14ac:dyDescent="0.2">
      <c r="C983" s="20"/>
      <c r="D983" s="20"/>
    </row>
    <row r="984" spans="3:4" x14ac:dyDescent="0.2">
      <c r="C984" s="20"/>
      <c r="D984" s="20"/>
    </row>
    <row r="985" spans="3:4" x14ac:dyDescent="0.2">
      <c r="C985" s="20"/>
      <c r="D985" s="20"/>
    </row>
    <row r="986" spans="3:4" x14ac:dyDescent="0.2">
      <c r="C986" s="20"/>
      <c r="D986" s="20"/>
    </row>
    <row r="987" spans="3:4" x14ac:dyDescent="0.2">
      <c r="C987" s="20"/>
      <c r="D987" s="20"/>
    </row>
    <row r="988" spans="3:4" x14ac:dyDescent="0.2">
      <c r="C988" s="20"/>
      <c r="D988" s="20"/>
    </row>
    <row r="989" spans="3:4" x14ac:dyDescent="0.2">
      <c r="C989" s="20"/>
      <c r="D989" s="20"/>
    </row>
    <row r="990" spans="3:4" x14ac:dyDescent="0.2">
      <c r="C990" s="20"/>
      <c r="D990" s="20"/>
    </row>
    <row r="991" spans="3:4" x14ac:dyDescent="0.2">
      <c r="C991" s="20"/>
      <c r="D991" s="20"/>
    </row>
    <row r="992" spans="3:4" x14ac:dyDescent="0.2">
      <c r="C992" s="20"/>
      <c r="D992" s="20"/>
    </row>
    <row r="993" spans="3:4" x14ac:dyDescent="0.2">
      <c r="C993" s="20"/>
      <c r="D993" s="20"/>
    </row>
    <row r="994" spans="3:4" x14ac:dyDescent="0.2">
      <c r="C994" s="20"/>
      <c r="D994" s="20"/>
    </row>
    <row r="995" spans="3:4" x14ac:dyDescent="0.2">
      <c r="C995" s="20"/>
      <c r="D995" s="20"/>
    </row>
    <row r="996" spans="3:4" x14ac:dyDescent="0.2">
      <c r="C996" s="20"/>
      <c r="D996" s="20"/>
    </row>
    <row r="997" spans="3:4" x14ac:dyDescent="0.2">
      <c r="C997" s="20"/>
      <c r="D997" s="20"/>
    </row>
    <row r="998" spans="3:4" x14ac:dyDescent="0.2">
      <c r="C998" s="20"/>
      <c r="D998" s="20"/>
    </row>
    <row r="999" spans="3:4" x14ac:dyDescent="0.2">
      <c r="C999" s="20"/>
      <c r="D999" s="20"/>
    </row>
    <row r="1000" spans="3:4" x14ac:dyDescent="0.2">
      <c r="C1000" s="20"/>
      <c r="D1000" s="20"/>
    </row>
    <row r="1001" spans="3:4" x14ac:dyDescent="0.2">
      <c r="C1001" s="20"/>
      <c r="D1001" s="20"/>
    </row>
    <row r="1002" spans="3:4" x14ac:dyDescent="0.2">
      <c r="C1002" s="20"/>
      <c r="D1002" s="20"/>
    </row>
    <row r="1003" spans="3:4" x14ac:dyDescent="0.2">
      <c r="C1003" s="20"/>
      <c r="D1003" s="20"/>
    </row>
    <row r="1004" spans="3:4" x14ac:dyDescent="0.2">
      <c r="C1004" s="20"/>
      <c r="D1004" s="20"/>
    </row>
    <row r="1005" spans="3:4" x14ac:dyDescent="0.2">
      <c r="C1005" s="20"/>
      <c r="D1005" s="20"/>
    </row>
    <row r="1006" spans="3:4" x14ac:dyDescent="0.2">
      <c r="C1006" s="20"/>
      <c r="D1006" s="20"/>
    </row>
    <row r="1007" spans="3:4" x14ac:dyDescent="0.2">
      <c r="C1007" s="20"/>
      <c r="D1007" s="20"/>
    </row>
    <row r="1008" spans="3:4" x14ac:dyDescent="0.2">
      <c r="C1008" s="20"/>
      <c r="D1008" s="20"/>
    </row>
    <row r="1009" spans="3:4" x14ac:dyDescent="0.2">
      <c r="C1009" s="20"/>
      <c r="D1009" s="20"/>
    </row>
    <row r="1010" spans="3:4" x14ac:dyDescent="0.2">
      <c r="C1010" s="20"/>
      <c r="D1010" s="20"/>
    </row>
    <row r="1011" spans="3:4" x14ac:dyDescent="0.2">
      <c r="C1011" s="20"/>
      <c r="D1011" s="20"/>
    </row>
    <row r="1012" spans="3:4" x14ac:dyDescent="0.2">
      <c r="C1012" s="20"/>
      <c r="D1012" s="20"/>
    </row>
    <row r="1013" spans="3:4" x14ac:dyDescent="0.2">
      <c r="C1013" s="20"/>
      <c r="D1013" s="20"/>
    </row>
    <row r="1014" spans="3:4" x14ac:dyDescent="0.2">
      <c r="C1014" s="20"/>
      <c r="D1014" s="20"/>
    </row>
    <row r="1015" spans="3:4" x14ac:dyDescent="0.2">
      <c r="C1015" s="20"/>
      <c r="D1015" s="20"/>
    </row>
    <row r="1016" spans="3:4" x14ac:dyDescent="0.2">
      <c r="C1016" s="20"/>
      <c r="D1016" s="20"/>
    </row>
    <row r="1017" spans="3:4" x14ac:dyDescent="0.2">
      <c r="C1017" s="20"/>
      <c r="D1017" s="20"/>
    </row>
    <row r="1018" spans="3:4" x14ac:dyDescent="0.2">
      <c r="C1018" s="20"/>
      <c r="D1018" s="20"/>
    </row>
    <row r="1019" spans="3:4" x14ac:dyDescent="0.2">
      <c r="C1019" s="20"/>
      <c r="D1019" s="20"/>
    </row>
    <row r="1020" spans="3:4" x14ac:dyDescent="0.2">
      <c r="C1020" s="20"/>
      <c r="D1020" s="20"/>
    </row>
    <row r="1021" spans="3:4" x14ac:dyDescent="0.2">
      <c r="C1021" s="20"/>
      <c r="D1021" s="20"/>
    </row>
    <row r="1022" spans="3:4" x14ac:dyDescent="0.2">
      <c r="C1022" s="20"/>
      <c r="D1022" s="20"/>
    </row>
    <row r="1023" spans="3:4" x14ac:dyDescent="0.2">
      <c r="C1023" s="20"/>
      <c r="D1023" s="20"/>
    </row>
    <row r="1024" spans="3:4" x14ac:dyDescent="0.2">
      <c r="C1024" s="20"/>
      <c r="D1024" s="20"/>
    </row>
    <row r="1025" spans="3:4" x14ac:dyDescent="0.2">
      <c r="C1025" s="20"/>
      <c r="D1025" s="20"/>
    </row>
    <row r="1026" spans="3:4" x14ac:dyDescent="0.2">
      <c r="C1026" s="20"/>
      <c r="D1026" s="20"/>
    </row>
    <row r="1027" spans="3:4" x14ac:dyDescent="0.2">
      <c r="C1027" s="20"/>
      <c r="D1027" s="20"/>
    </row>
    <row r="1028" spans="3:4" x14ac:dyDescent="0.2">
      <c r="C1028" s="20"/>
      <c r="D1028" s="20"/>
    </row>
    <row r="1029" spans="3:4" x14ac:dyDescent="0.2">
      <c r="C1029" s="20"/>
      <c r="D1029" s="20"/>
    </row>
    <row r="1030" spans="3:4" x14ac:dyDescent="0.2">
      <c r="C1030" s="20"/>
      <c r="D1030" s="20"/>
    </row>
    <row r="1031" spans="3:4" x14ac:dyDescent="0.2">
      <c r="C1031" s="20"/>
      <c r="D1031" s="20"/>
    </row>
    <row r="1032" spans="3:4" x14ac:dyDescent="0.2">
      <c r="C1032" s="20"/>
      <c r="D1032" s="20"/>
    </row>
    <row r="1033" spans="3:4" x14ac:dyDescent="0.2">
      <c r="C1033" s="20"/>
      <c r="D1033" s="20"/>
    </row>
    <row r="1034" spans="3:4" x14ac:dyDescent="0.2">
      <c r="C1034" s="20"/>
      <c r="D1034" s="20"/>
    </row>
    <row r="1035" spans="3:4" x14ac:dyDescent="0.2">
      <c r="C1035" s="20"/>
      <c r="D1035" s="20"/>
    </row>
    <row r="1036" spans="3:4" x14ac:dyDescent="0.2">
      <c r="C1036" s="20"/>
      <c r="D1036" s="20"/>
    </row>
    <row r="1037" spans="3:4" x14ac:dyDescent="0.2">
      <c r="C1037" s="20"/>
      <c r="D1037" s="20"/>
    </row>
    <row r="1038" spans="3:4" x14ac:dyDescent="0.2">
      <c r="C1038" s="20"/>
      <c r="D1038" s="20"/>
    </row>
    <row r="1039" spans="3:4" x14ac:dyDescent="0.2">
      <c r="C1039" s="20"/>
      <c r="D1039" s="20"/>
    </row>
    <row r="1040" spans="3:4" x14ac:dyDescent="0.2">
      <c r="C1040" s="20"/>
      <c r="D1040" s="20"/>
    </row>
    <row r="1041" spans="3:4" x14ac:dyDescent="0.2">
      <c r="C1041" s="20"/>
      <c r="D1041" s="20"/>
    </row>
    <row r="1042" spans="3:4" x14ac:dyDescent="0.2">
      <c r="C1042" s="20"/>
      <c r="D1042" s="20"/>
    </row>
    <row r="1043" spans="3:4" x14ac:dyDescent="0.2">
      <c r="C1043" s="20"/>
      <c r="D1043" s="20"/>
    </row>
    <row r="1044" spans="3:4" x14ac:dyDescent="0.2">
      <c r="C1044" s="20"/>
      <c r="D1044" s="20"/>
    </row>
    <row r="1045" spans="3:4" x14ac:dyDescent="0.2">
      <c r="C1045" s="20"/>
      <c r="D1045" s="20"/>
    </row>
    <row r="1046" spans="3:4" x14ac:dyDescent="0.2">
      <c r="C1046" s="20"/>
      <c r="D1046" s="20"/>
    </row>
    <row r="1047" spans="3:4" x14ac:dyDescent="0.2">
      <c r="C1047" s="20"/>
      <c r="D1047" s="20"/>
    </row>
    <row r="1048" spans="3:4" x14ac:dyDescent="0.2">
      <c r="C1048" s="20"/>
      <c r="D1048" s="20"/>
    </row>
    <row r="1049" spans="3:4" x14ac:dyDescent="0.2">
      <c r="C1049" s="20"/>
      <c r="D1049" s="20"/>
    </row>
    <row r="1050" spans="3:4" x14ac:dyDescent="0.2">
      <c r="C1050" s="20"/>
      <c r="D1050" s="20"/>
    </row>
    <row r="1051" spans="3:4" x14ac:dyDescent="0.2">
      <c r="C1051" s="20"/>
      <c r="D1051" s="20"/>
    </row>
    <row r="1052" spans="3:4" x14ac:dyDescent="0.2">
      <c r="C1052" s="20"/>
      <c r="D1052" s="20"/>
    </row>
    <row r="1053" spans="3:4" x14ac:dyDescent="0.2">
      <c r="C1053" s="20"/>
      <c r="D1053" s="20"/>
    </row>
    <row r="1054" spans="3:4" x14ac:dyDescent="0.2">
      <c r="C1054" s="20"/>
      <c r="D1054" s="20"/>
    </row>
    <row r="1055" spans="3:4" x14ac:dyDescent="0.2">
      <c r="C1055" s="20"/>
      <c r="D1055" s="20"/>
    </row>
    <row r="1056" spans="3:4" x14ac:dyDescent="0.2">
      <c r="C1056" s="20"/>
      <c r="D1056" s="20"/>
    </row>
    <row r="1057" spans="3:4" x14ac:dyDescent="0.2">
      <c r="C1057" s="20"/>
      <c r="D1057" s="20"/>
    </row>
    <row r="1058" spans="3:4" x14ac:dyDescent="0.2">
      <c r="C1058" s="20"/>
      <c r="D1058" s="20"/>
    </row>
    <row r="1059" spans="3:4" x14ac:dyDescent="0.2">
      <c r="C1059" s="20"/>
      <c r="D1059" s="20"/>
    </row>
    <row r="1060" spans="3:4" x14ac:dyDescent="0.2">
      <c r="C1060" s="20"/>
      <c r="D1060" s="20"/>
    </row>
    <row r="1061" spans="3:4" x14ac:dyDescent="0.2">
      <c r="C1061" s="20"/>
      <c r="D1061" s="20"/>
    </row>
    <row r="1062" spans="3:4" x14ac:dyDescent="0.2">
      <c r="C1062" s="20"/>
      <c r="D1062" s="20"/>
    </row>
    <row r="1063" spans="3:4" x14ac:dyDescent="0.2">
      <c r="C1063" s="20"/>
      <c r="D1063" s="20"/>
    </row>
    <row r="1064" spans="3:4" x14ac:dyDescent="0.2">
      <c r="C1064" s="20"/>
      <c r="D1064" s="20"/>
    </row>
    <row r="1065" spans="3:4" x14ac:dyDescent="0.2">
      <c r="C1065" s="20"/>
      <c r="D1065" s="20"/>
    </row>
    <row r="1066" spans="3:4" x14ac:dyDescent="0.2">
      <c r="C1066" s="20"/>
      <c r="D1066" s="20"/>
    </row>
    <row r="1067" spans="3:4" x14ac:dyDescent="0.2">
      <c r="C1067" s="20"/>
      <c r="D1067" s="20"/>
    </row>
    <row r="1068" spans="3:4" x14ac:dyDescent="0.2">
      <c r="C1068" s="20"/>
      <c r="D1068" s="20"/>
    </row>
    <row r="1069" spans="3:4" x14ac:dyDescent="0.2">
      <c r="C1069" s="20"/>
      <c r="D1069" s="20"/>
    </row>
    <row r="1070" spans="3:4" x14ac:dyDescent="0.2">
      <c r="C1070" s="20"/>
      <c r="D1070" s="20"/>
    </row>
    <row r="1071" spans="3:4" x14ac:dyDescent="0.2">
      <c r="C1071" s="20"/>
      <c r="D1071" s="20"/>
    </row>
    <row r="1072" spans="3:4" x14ac:dyDescent="0.2">
      <c r="C1072" s="20"/>
      <c r="D1072" s="20"/>
    </row>
    <row r="1073" spans="3:4" x14ac:dyDescent="0.2">
      <c r="C1073" s="20"/>
      <c r="D1073" s="20"/>
    </row>
    <row r="1074" spans="3:4" x14ac:dyDescent="0.2">
      <c r="C1074" s="20"/>
      <c r="D1074" s="20"/>
    </row>
    <row r="1075" spans="3:4" x14ac:dyDescent="0.2">
      <c r="C1075" s="20"/>
      <c r="D1075" s="20"/>
    </row>
    <row r="1076" spans="3:4" x14ac:dyDescent="0.2">
      <c r="C1076" s="20"/>
      <c r="D1076" s="20"/>
    </row>
    <row r="1077" spans="3:4" x14ac:dyDescent="0.2">
      <c r="C1077" s="20"/>
      <c r="D1077" s="20"/>
    </row>
    <row r="1078" spans="3:4" x14ac:dyDescent="0.2">
      <c r="C1078" s="20"/>
      <c r="D1078" s="20"/>
    </row>
    <row r="1079" spans="3:4" x14ac:dyDescent="0.2">
      <c r="C1079" s="20"/>
      <c r="D1079" s="20"/>
    </row>
    <row r="1080" spans="3:4" x14ac:dyDescent="0.2">
      <c r="C1080" s="20"/>
      <c r="D1080" s="20"/>
    </row>
    <row r="1081" spans="3:4" x14ac:dyDescent="0.2">
      <c r="C1081" s="20"/>
      <c r="D1081" s="20"/>
    </row>
    <row r="1082" spans="3:4" x14ac:dyDescent="0.2">
      <c r="C1082" s="20"/>
      <c r="D1082" s="20"/>
    </row>
    <row r="1083" spans="3:4" x14ac:dyDescent="0.2">
      <c r="C1083" s="20"/>
      <c r="D1083" s="20"/>
    </row>
    <row r="1084" spans="3:4" x14ac:dyDescent="0.2">
      <c r="C1084" s="20"/>
      <c r="D1084" s="20"/>
    </row>
    <row r="1085" spans="3:4" x14ac:dyDescent="0.2">
      <c r="C1085" s="20"/>
      <c r="D1085" s="20"/>
    </row>
    <row r="1086" spans="3:4" x14ac:dyDescent="0.2">
      <c r="C1086" s="20"/>
      <c r="D1086" s="20"/>
    </row>
    <row r="1087" spans="3:4" x14ac:dyDescent="0.2">
      <c r="C1087" s="20"/>
      <c r="D1087" s="20"/>
    </row>
    <row r="1088" spans="3:4" x14ac:dyDescent="0.2">
      <c r="C1088" s="20"/>
      <c r="D1088" s="20"/>
    </row>
    <row r="1089" spans="3:4" x14ac:dyDescent="0.2">
      <c r="C1089" s="20"/>
      <c r="D1089" s="20"/>
    </row>
    <row r="1090" spans="3:4" x14ac:dyDescent="0.2">
      <c r="C1090" s="20"/>
      <c r="D1090" s="20"/>
    </row>
    <row r="1091" spans="3:4" x14ac:dyDescent="0.2">
      <c r="C1091" s="20"/>
      <c r="D1091" s="20"/>
    </row>
    <row r="1092" spans="3:4" x14ac:dyDescent="0.2">
      <c r="C1092" s="20"/>
      <c r="D1092" s="20"/>
    </row>
    <row r="1093" spans="3:4" x14ac:dyDescent="0.2">
      <c r="C1093" s="20"/>
      <c r="D1093" s="20"/>
    </row>
    <row r="1094" spans="3:4" x14ac:dyDescent="0.2">
      <c r="C1094" s="20"/>
      <c r="D1094" s="20"/>
    </row>
    <row r="1095" spans="3:4" x14ac:dyDescent="0.2">
      <c r="C1095" s="20"/>
      <c r="D1095" s="20"/>
    </row>
    <row r="1096" spans="3:4" x14ac:dyDescent="0.2">
      <c r="C1096" s="20"/>
      <c r="D1096" s="20"/>
    </row>
    <row r="1097" spans="3:4" x14ac:dyDescent="0.2">
      <c r="C1097" s="20"/>
      <c r="D1097" s="20"/>
    </row>
    <row r="1098" spans="3:4" x14ac:dyDescent="0.2">
      <c r="C1098" s="20"/>
      <c r="D1098" s="20"/>
    </row>
    <row r="1099" spans="3:4" x14ac:dyDescent="0.2">
      <c r="C1099" s="20"/>
      <c r="D1099" s="20"/>
    </row>
    <row r="1100" spans="3:4" x14ac:dyDescent="0.2">
      <c r="C1100" s="20"/>
      <c r="D1100" s="20"/>
    </row>
    <row r="1101" spans="3:4" x14ac:dyDescent="0.2">
      <c r="C1101" s="20"/>
      <c r="D1101" s="20"/>
    </row>
    <row r="1102" spans="3:4" x14ac:dyDescent="0.2">
      <c r="C1102" s="20"/>
      <c r="D1102" s="20"/>
    </row>
    <row r="1103" spans="3:4" x14ac:dyDescent="0.2">
      <c r="C1103" s="20"/>
      <c r="D1103" s="20"/>
    </row>
    <row r="1104" spans="3:4" x14ac:dyDescent="0.2">
      <c r="C1104" s="20"/>
      <c r="D1104" s="20"/>
    </row>
    <row r="1105" spans="3:4" x14ac:dyDescent="0.2">
      <c r="C1105" s="20"/>
      <c r="D1105" s="20"/>
    </row>
    <row r="1106" spans="3:4" x14ac:dyDescent="0.2">
      <c r="C1106" s="20"/>
      <c r="D1106" s="20"/>
    </row>
    <row r="1107" spans="3:4" x14ac:dyDescent="0.2">
      <c r="C1107" s="20"/>
      <c r="D1107" s="20"/>
    </row>
    <row r="1108" spans="3:4" x14ac:dyDescent="0.2">
      <c r="C1108" s="20"/>
      <c r="D1108" s="20"/>
    </row>
    <row r="1109" spans="3:4" x14ac:dyDescent="0.2">
      <c r="C1109" s="20"/>
      <c r="D1109" s="20"/>
    </row>
    <row r="1110" spans="3:4" x14ac:dyDescent="0.2">
      <c r="C1110" s="20"/>
      <c r="D1110" s="20"/>
    </row>
    <row r="1111" spans="3:4" x14ac:dyDescent="0.2">
      <c r="C1111" s="20"/>
      <c r="D1111" s="20"/>
    </row>
    <row r="1112" spans="3:4" x14ac:dyDescent="0.2">
      <c r="C1112" s="20"/>
      <c r="D1112" s="20"/>
    </row>
    <row r="1113" spans="3:4" x14ac:dyDescent="0.2">
      <c r="C1113" s="20"/>
      <c r="D1113" s="20"/>
    </row>
    <row r="1114" spans="3:4" x14ac:dyDescent="0.2">
      <c r="C1114" s="20"/>
      <c r="D1114" s="20"/>
    </row>
    <row r="1115" spans="3:4" x14ac:dyDescent="0.2">
      <c r="C1115" s="20"/>
      <c r="D1115" s="20"/>
    </row>
    <row r="1116" spans="3:4" x14ac:dyDescent="0.2">
      <c r="C1116" s="20"/>
      <c r="D1116" s="20"/>
    </row>
    <row r="1117" spans="3:4" x14ac:dyDescent="0.2">
      <c r="C1117" s="20"/>
      <c r="D1117" s="20"/>
    </row>
    <row r="1118" spans="3:4" x14ac:dyDescent="0.2">
      <c r="C1118" s="20"/>
      <c r="D1118" s="20"/>
    </row>
    <row r="1119" spans="3:4" x14ac:dyDescent="0.2">
      <c r="C1119" s="20"/>
      <c r="D1119" s="20"/>
    </row>
    <row r="1120" spans="3:4" x14ac:dyDescent="0.2">
      <c r="C1120" s="20"/>
      <c r="D1120" s="20"/>
    </row>
    <row r="1121" spans="3:4" x14ac:dyDescent="0.2">
      <c r="C1121" s="20"/>
      <c r="D1121" s="20"/>
    </row>
    <row r="1122" spans="3:4" x14ac:dyDescent="0.2">
      <c r="C1122" s="20"/>
      <c r="D1122" s="20"/>
    </row>
    <row r="1123" spans="3:4" x14ac:dyDescent="0.2">
      <c r="C1123" s="20"/>
      <c r="D1123" s="20"/>
    </row>
    <row r="1124" spans="3:4" x14ac:dyDescent="0.2">
      <c r="C1124" s="20"/>
      <c r="D1124" s="20"/>
    </row>
    <row r="1125" spans="3:4" x14ac:dyDescent="0.2">
      <c r="C1125" s="20"/>
      <c r="D1125" s="20"/>
    </row>
    <row r="1126" spans="3:4" x14ac:dyDescent="0.2">
      <c r="C1126" s="20"/>
      <c r="D1126" s="20"/>
    </row>
    <row r="1127" spans="3:4" x14ac:dyDescent="0.2">
      <c r="C1127" s="20"/>
      <c r="D1127" s="20"/>
    </row>
    <row r="1128" spans="3:4" x14ac:dyDescent="0.2">
      <c r="C1128" s="20"/>
      <c r="D1128" s="20"/>
    </row>
    <row r="1129" spans="3:4" x14ac:dyDescent="0.2">
      <c r="C1129" s="20"/>
      <c r="D1129" s="20"/>
    </row>
    <row r="1130" spans="3:4" x14ac:dyDescent="0.2">
      <c r="C1130" s="20"/>
      <c r="D1130" s="20"/>
    </row>
    <row r="1131" spans="3:4" x14ac:dyDescent="0.2">
      <c r="C1131" s="20"/>
      <c r="D1131" s="20"/>
    </row>
    <row r="1132" spans="3:4" x14ac:dyDescent="0.2">
      <c r="C1132" s="20"/>
      <c r="D1132" s="20"/>
    </row>
    <row r="1133" spans="3:4" x14ac:dyDescent="0.2">
      <c r="C1133" s="20"/>
      <c r="D1133" s="20"/>
    </row>
    <row r="1134" spans="3:4" x14ac:dyDescent="0.2">
      <c r="C1134" s="20"/>
      <c r="D1134" s="20"/>
    </row>
    <row r="1135" spans="3:4" x14ac:dyDescent="0.2">
      <c r="C1135" s="20"/>
      <c r="D1135" s="20"/>
    </row>
    <row r="1136" spans="3:4" x14ac:dyDescent="0.2">
      <c r="C1136" s="20"/>
      <c r="D1136" s="20"/>
    </row>
    <row r="1137" spans="3:4" x14ac:dyDescent="0.2">
      <c r="C1137" s="20"/>
      <c r="D1137" s="20"/>
    </row>
    <row r="1138" spans="3:4" x14ac:dyDescent="0.2">
      <c r="C1138" s="20"/>
      <c r="D1138" s="20"/>
    </row>
    <row r="1139" spans="3:4" x14ac:dyDescent="0.2">
      <c r="C1139" s="20"/>
      <c r="D1139" s="20"/>
    </row>
    <row r="1140" spans="3:4" x14ac:dyDescent="0.2">
      <c r="C1140" s="20"/>
      <c r="D1140" s="20"/>
    </row>
    <row r="1141" spans="3:4" x14ac:dyDescent="0.2">
      <c r="C1141" s="20"/>
      <c r="D1141" s="20"/>
    </row>
    <row r="1142" spans="3:4" x14ac:dyDescent="0.2">
      <c r="C1142" s="20"/>
      <c r="D1142" s="20"/>
    </row>
    <row r="1143" spans="3:4" x14ac:dyDescent="0.2">
      <c r="C1143" s="20"/>
      <c r="D1143" s="20"/>
    </row>
    <row r="1144" spans="3:4" x14ac:dyDescent="0.2">
      <c r="C1144" s="20"/>
      <c r="D1144" s="20"/>
    </row>
    <row r="1145" spans="3:4" x14ac:dyDescent="0.2">
      <c r="C1145" s="20"/>
      <c r="D1145" s="20"/>
    </row>
    <row r="1146" spans="3:4" x14ac:dyDescent="0.2">
      <c r="C1146" s="20"/>
      <c r="D1146" s="20"/>
    </row>
    <row r="1147" spans="3:4" x14ac:dyDescent="0.2">
      <c r="C1147" s="20"/>
      <c r="D1147" s="20"/>
    </row>
    <row r="1148" spans="3:4" x14ac:dyDescent="0.2">
      <c r="C1148" s="20"/>
      <c r="D1148" s="20"/>
    </row>
    <row r="1149" spans="3:4" x14ac:dyDescent="0.2">
      <c r="C1149" s="20"/>
      <c r="D1149" s="20"/>
    </row>
    <row r="1150" spans="3:4" x14ac:dyDescent="0.2">
      <c r="C1150" s="20"/>
      <c r="D1150" s="20"/>
    </row>
    <row r="1151" spans="3:4" x14ac:dyDescent="0.2">
      <c r="C1151" s="20"/>
      <c r="D1151" s="20"/>
    </row>
    <row r="1152" spans="3:4" x14ac:dyDescent="0.2">
      <c r="C1152" s="20"/>
      <c r="D1152" s="20"/>
    </row>
    <row r="1153" spans="3:4" x14ac:dyDescent="0.2">
      <c r="C1153" s="20"/>
      <c r="D1153" s="20"/>
    </row>
    <row r="1154" spans="3:4" x14ac:dyDescent="0.2">
      <c r="C1154" s="20"/>
      <c r="D1154" s="20"/>
    </row>
    <row r="1155" spans="3:4" x14ac:dyDescent="0.2">
      <c r="C1155" s="20"/>
      <c r="D1155" s="20"/>
    </row>
    <row r="1156" spans="3:4" x14ac:dyDescent="0.2">
      <c r="C1156" s="20"/>
      <c r="D1156" s="20"/>
    </row>
    <row r="1157" spans="3:4" x14ac:dyDescent="0.2">
      <c r="C1157" s="20"/>
      <c r="D1157" s="20"/>
    </row>
    <row r="1158" spans="3:4" x14ac:dyDescent="0.2">
      <c r="C1158" s="20"/>
      <c r="D1158" s="20"/>
    </row>
    <row r="1159" spans="3:4" x14ac:dyDescent="0.2">
      <c r="C1159" s="20"/>
      <c r="D1159" s="20"/>
    </row>
    <row r="1160" spans="3:4" x14ac:dyDescent="0.2">
      <c r="C1160" s="20"/>
      <c r="D1160" s="20"/>
    </row>
    <row r="1161" spans="3:4" x14ac:dyDescent="0.2">
      <c r="C1161" s="20"/>
      <c r="D1161" s="20"/>
    </row>
    <row r="1162" spans="3:4" x14ac:dyDescent="0.2">
      <c r="C1162" s="20"/>
      <c r="D1162" s="20"/>
    </row>
    <row r="1163" spans="3:4" x14ac:dyDescent="0.2">
      <c r="C1163" s="20"/>
      <c r="D1163" s="20"/>
    </row>
    <row r="1164" spans="3:4" x14ac:dyDescent="0.2">
      <c r="C1164" s="20"/>
      <c r="D1164" s="20"/>
    </row>
    <row r="1165" spans="3:4" x14ac:dyDescent="0.2">
      <c r="C1165" s="20"/>
      <c r="D1165" s="20"/>
    </row>
    <row r="1166" spans="3:4" x14ac:dyDescent="0.2">
      <c r="C1166" s="20"/>
      <c r="D1166" s="20"/>
    </row>
    <row r="1167" spans="3:4" x14ac:dyDescent="0.2">
      <c r="C1167" s="20"/>
      <c r="D1167" s="20"/>
    </row>
    <row r="1168" spans="3:4" x14ac:dyDescent="0.2">
      <c r="C1168" s="20"/>
      <c r="D1168" s="20"/>
    </row>
    <row r="1169" spans="3:4" x14ac:dyDescent="0.2">
      <c r="C1169" s="20"/>
      <c r="D1169" s="20"/>
    </row>
    <row r="1170" spans="3:4" x14ac:dyDescent="0.2">
      <c r="C1170" s="20"/>
      <c r="D1170" s="20"/>
    </row>
    <row r="1171" spans="3:4" x14ac:dyDescent="0.2">
      <c r="C1171" s="20"/>
      <c r="D1171" s="20"/>
    </row>
    <row r="1172" spans="3:4" x14ac:dyDescent="0.2">
      <c r="C1172" s="20"/>
      <c r="D1172" s="20"/>
    </row>
    <row r="1173" spans="3:4" x14ac:dyDescent="0.2">
      <c r="C1173" s="20"/>
      <c r="D1173" s="20"/>
    </row>
    <row r="1174" spans="3:4" x14ac:dyDescent="0.2">
      <c r="C1174" s="20"/>
      <c r="D1174" s="20"/>
    </row>
    <row r="1175" spans="3:4" x14ac:dyDescent="0.2">
      <c r="C1175" s="20"/>
      <c r="D1175" s="20"/>
    </row>
    <row r="1176" spans="3:4" x14ac:dyDescent="0.2">
      <c r="C1176" s="20"/>
      <c r="D1176" s="20"/>
    </row>
    <row r="1177" spans="3:4" x14ac:dyDescent="0.2">
      <c r="C1177" s="20"/>
      <c r="D1177" s="20"/>
    </row>
    <row r="1178" spans="3:4" x14ac:dyDescent="0.2">
      <c r="C1178" s="20"/>
      <c r="D1178" s="20"/>
    </row>
    <row r="1179" spans="3:4" x14ac:dyDescent="0.2">
      <c r="C1179" s="20"/>
      <c r="D1179" s="20"/>
    </row>
    <row r="1180" spans="3:4" x14ac:dyDescent="0.2">
      <c r="C1180" s="20"/>
      <c r="D1180" s="20"/>
    </row>
    <row r="1181" spans="3:4" x14ac:dyDescent="0.2">
      <c r="C1181" s="20"/>
      <c r="D1181" s="20"/>
    </row>
    <row r="1182" spans="3:4" x14ac:dyDescent="0.2">
      <c r="C1182" s="20"/>
      <c r="D1182" s="20"/>
    </row>
    <row r="1183" spans="3:4" x14ac:dyDescent="0.2">
      <c r="C1183" s="20"/>
      <c r="D1183" s="20"/>
    </row>
    <row r="1184" spans="3:4" x14ac:dyDescent="0.2">
      <c r="C1184" s="20"/>
      <c r="D1184" s="20"/>
    </row>
    <row r="1185" spans="3:4" x14ac:dyDescent="0.2">
      <c r="C1185" s="20"/>
      <c r="D1185" s="20"/>
    </row>
    <row r="1186" spans="3:4" x14ac:dyDescent="0.2">
      <c r="C1186" s="20"/>
      <c r="D1186" s="20"/>
    </row>
    <row r="1187" spans="3:4" x14ac:dyDescent="0.2">
      <c r="C1187" s="20"/>
      <c r="D1187" s="20"/>
    </row>
    <row r="1188" spans="3:4" x14ac:dyDescent="0.2">
      <c r="C1188" s="20"/>
      <c r="D1188" s="20"/>
    </row>
    <row r="1189" spans="3:4" x14ac:dyDescent="0.2">
      <c r="C1189" s="20"/>
      <c r="D1189" s="20"/>
    </row>
    <row r="1190" spans="3:4" x14ac:dyDescent="0.2">
      <c r="C1190" s="20"/>
      <c r="D1190" s="20"/>
    </row>
    <row r="1191" spans="3:4" x14ac:dyDescent="0.2">
      <c r="C1191" s="20"/>
      <c r="D1191" s="20"/>
    </row>
    <row r="1192" spans="3:4" x14ac:dyDescent="0.2">
      <c r="C1192" s="20"/>
      <c r="D1192" s="20"/>
    </row>
    <row r="1193" spans="3:4" x14ac:dyDescent="0.2">
      <c r="C1193" s="20"/>
      <c r="D1193" s="20"/>
    </row>
    <row r="1194" spans="3:4" x14ac:dyDescent="0.2">
      <c r="C1194" s="20"/>
      <c r="D1194" s="20"/>
    </row>
    <row r="1195" spans="3:4" x14ac:dyDescent="0.2">
      <c r="C1195" s="20"/>
      <c r="D1195" s="20"/>
    </row>
    <row r="1196" spans="3:4" x14ac:dyDescent="0.2">
      <c r="C1196" s="20"/>
      <c r="D1196" s="20"/>
    </row>
    <row r="1197" spans="3:4" x14ac:dyDescent="0.2">
      <c r="C1197" s="20"/>
      <c r="D1197" s="20"/>
    </row>
    <row r="1198" spans="3:4" x14ac:dyDescent="0.2">
      <c r="C1198" s="20"/>
      <c r="D1198" s="20"/>
    </row>
    <row r="1199" spans="3:4" x14ac:dyDescent="0.2">
      <c r="C1199" s="20"/>
      <c r="D1199" s="20"/>
    </row>
    <row r="1200" spans="3:4" x14ac:dyDescent="0.2">
      <c r="C1200" s="20"/>
      <c r="D1200" s="20"/>
    </row>
    <row r="1201" spans="3:4" x14ac:dyDescent="0.2">
      <c r="C1201" s="20"/>
      <c r="D1201" s="20"/>
    </row>
    <row r="1202" spans="3:4" x14ac:dyDescent="0.2">
      <c r="C1202" s="20"/>
      <c r="D1202" s="20"/>
    </row>
    <row r="1203" spans="3:4" x14ac:dyDescent="0.2">
      <c r="C1203" s="20"/>
      <c r="D1203" s="20"/>
    </row>
    <row r="1204" spans="3:4" x14ac:dyDescent="0.2">
      <c r="C1204" s="20"/>
      <c r="D1204" s="20"/>
    </row>
    <row r="1205" spans="3:4" x14ac:dyDescent="0.2">
      <c r="C1205" s="20"/>
      <c r="D1205" s="20"/>
    </row>
    <row r="1206" spans="3:4" x14ac:dyDescent="0.2">
      <c r="C1206" s="20"/>
      <c r="D1206" s="20"/>
    </row>
    <row r="1207" spans="3:4" x14ac:dyDescent="0.2">
      <c r="C1207" s="20"/>
      <c r="D1207" s="20"/>
    </row>
    <row r="1208" spans="3:4" x14ac:dyDescent="0.2">
      <c r="C1208" s="20"/>
      <c r="D1208" s="20"/>
    </row>
    <row r="1209" spans="3:4" x14ac:dyDescent="0.2">
      <c r="C1209" s="20"/>
      <c r="D1209" s="20"/>
    </row>
    <row r="1210" spans="3:4" x14ac:dyDescent="0.2">
      <c r="C1210" s="20"/>
      <c r="D1210" s="20"/>
    </row>
    <row r="1211" spans="3:4" x14ac:dyDescent="0.2">
      <c r="C1211" s="20"/>
      <c r="D1211" s="20"/>
    </row>
    <row r="1212" spans="3:4" x14ac:dyDescent="0.2">
      <c r="C1212" s="20"/>
      <c r="D1212" s="20"/>
    </row>
    <row r="1213" spans="3:4" x14ac:dyDescent="0.2">
      <c r="C1213" s="20"/>
      <c r="D1213" s="20"/>
    </row>
    <row r="1214" spans="3:4" x14ac:dyDescent="0.2">
      <c r="C1214" s="20"/>
      <c r="D1214" s="20"/>
    </row>
    <row r="1215" spans="3:4" x14ac:dyDescent="0.2">
      <c r="C1215" s="20"/>
      <c r="D1215" s="20"/>
    </row>
    <row r="1216" spans="3:4" x14ac:dyDescent="0.2">
      <c r="C1216" s="20"/>
      <c r="D1216" s="20"/>
    </row>
    <row r="1217" spans="3:4" x14ac:dyDescent="0.2">
      <c r="C1217" s="20"/>
      <c r="D1217" s="20"/>
    </row>
    <row r="1218" spans="3:4" x14ac:dyDescent="0.2">
      <c r="C1218" s="20"/>
      <c r="D1218" s="20"/>
    </row>
    <row r="1219" spans="3:4" x14ac:dyDescent="0.2">
      <c r="C1219" s="20"/>
      <c r="D1219" s="20"/>
    </row>
    <row r="1220" spans="3:4" x14ac:dyDescent="0.2">
      <c r="C1220" s="20"/>
      <c r="D1220" s="20"/>
    </row>
    <row r="1221" spans="3:4" x14ac:dyDescent="0.2">
      <c r="C1221" s="20"/>
      <c r="D1221" s="20"/>
    </row>
    <row r="1222" spans="3:4" x14ac:dyDescent="0.2">
      <c r="C1222" s="20"/>
      <c r="D1222" s="20"/>
    </row>
    <row r="1223" spans="3:4" x14ac:dyDescent="0.2">
      <c r="C1223" s="20"/>
      <c r="D1223" s="20"/>
    </row>
    <row r="1224" spans="3:4" x14ac:dyDescent="0.2">
      <c r="C1224" s="20"/>
      <c r="D1224" s="20"/>
    </row>
    <row r="1225" spans="3:4" x14ac:dyDescent="0.2">
      <c r="C1225" s="20"/>
      <c r="D1225" s="20"/>
    </row>
    <row r="1226" spans="3:4" x14ac:dyDescent="0.2">
      <c r="C1226" s="20"/>
      <c r="D1226" s="20"/>
    </row>
    <row r="1227" spans="3:4" x14ac:dyDescent="0.2">
      <c r="C1227" s="20"/>
      <c r="D1227" s="20"/>
    </row>
    <row r="1228" spans="3:4" x14ac:dyDescent="0.2">
      <c r="C1228" s="20"/>
      <c r="D1228" s="20"/>
    </row>
    <row r="1229" spans="3:4" x14ac:dyDescent="0.2">
      <c r="C1229" s="20"/>
      <c r="D1229" s="20"/>
    </row>
    <row r="1230" spans="3:4" x14ac:dyDescent="0.2">
      <c r="C1230" s="20"/>
      <c r="D1230" s="20"/>
    </row>
    <row r="1231" spans="3:4" x14ac:dyDescent="0.2">
      <c r="C1231" s="20"/>
      <c r="D1231" s="20"/>
    </row>
    <row r="1232" spans="3:4" x14ac:dyDescent="0.2">
      <c r="C1232" s="20"/>
      <c r="D1232" s="20"/>
    </row>
    <row r="1233" spans="3:4" x14ac:dyDescent="0.2">
      <c r="C1233" s="20"/>
      <c r="D1233" s="20"/>
    </row>
    <row r="1234" spans="3:4" x14ac:dyDescent="0.2">
      <c r="C1234" s="20"/>
      <c r="D1234" s="20"/>
    </row>
    <row r="1235" spans="3:4" x14ac:dyDescent="0.2">
      <c r="C1235" s="20"/>
      <c r="D1235" s="20"/>
    </row>
    <row r="1236" spans="3:4" x14ac:dyDescent="0.2">
      <c r="C1236" s="20"/>
      <c r="D1236" s="20"/>
    </row>
    <row r="1237" spans="3:4" x14ac:dyDescent="0.2">
      <c r="C1237" s="20"/>
      <c r="D1237" s="20"/>
    </row>
    <row r="1238" spans="3:4" x14ac:dyDescent="0.2">
      <c r="C1238" s="20"/>
      <c r="D1238" s="20"/>
    </row>
    <row r="1239" spans="3:4" x14ac:dyDescent="0.2">
      <c r="C1239" s="20"/>
      <c r="D1239" s="20"/>
    </row>
    <row r="1240" spans="3:4" x14ac:dyDescent="0.2">
      <c r="C1240" s="20"/>
      <c r="D1240" s="20"/>
    </row>
    <row r="1241" spans="3:4" x14ac:dyDescent="0.2">
      <c r="C1241" s="20"/>
      <c r="D1241" s="20"/>
    </row>
    <row r="1242" spans="3:4" x14ac:dyDescent="0.2">
      <c r="C1242" s="20"/>
      <c r="D1242" s="20"/>
    </row>
    <row r="1243" spans="3:4" x14ac:dyDescent="0.2">
      <c r="C1243" s="20"/>
      <c r="D1243" s="20"/>
    </row>
    <row r="1244" spans="3:4" x14ac:dyDescent="0.2">
      <c r="C1244" s="20"/>
      <c r="D1244" s="20"/>
    </row>
    <row r="1245" spans="3:4" x14ac:dyDescent="0.2">
      <c r="C1245" s="20"/>
      <c r="D1245" s="20"/>
    </row>
    <row r="1246" spans="3:4" x14ac:dyDescent="0.2">
      <c r="C1246" s="20"/>
      <c r="D1246" s="20"/>
    </row>
    <row r="1247" spans="3:4" x14ac:dyDescent="0.2">
      <c r="C1247" s="20"/>
      <c r="D1247" s="20"/>
    </row>
    <row r="1248" spans="3:4" x14ac:dyDescent="0.2">
      <c r="C1248" s="20"/>
      <c r="D1248" s="20"/>
    </row>
    <row r="1249" spans="3:4" x14ac:dyDescent="0.2">
      <c r="C1249" s="20"/>
      <c r="D1249" s="20"/>
    </row>
    <row r="1250" spans="3:4" x14ac:dyDescent="0.2">
      <c r="C1250" s="20"/>
      <c r="D1250" s="20"/>
    </row>
    <row r="1251" spans="3:4" x14ac:dyDescent="0.2">
      <c r="C1251" s="20"/>
      <c r="D1251" s="20"/>
    </row>
    <row r="1252" spans="3:4" x14ac:dyDescent="0.2">
      <c r="C1252" s="20"/>
      <c r="D1252" s="20"/>
    </row>
    <row r="1253" spans="3:4" x14ac:dyDescent="0.2">
      <c r="C1253" s="20"/>
      <c r="D1253" s="20"/>
    </row>
    <row r="1254" spans="3:4" x14ac:dyDescent="0.2">
      <c r="C1254" s="20"/>
      <c r="D1254" s="20"/>
    </row>
    <row r="1255" spans="3:4" x14ac:dyDescent="0.2">
      <c r="C1255" s="20"/>
      <c r="D1255" s="20"/>
    </row>
    <row r="1256" spans="3:4" x14ac:dyDescent="0.2">
      <c r="C1256" s="20"/>
      <c r="D1256" s="20"/>
    </row>
    <row r="1257" spans="3:4" x14ac:dyDescent="0.2">
      <c r="C1257" s="20"/>
      <c r="D1257" s="20"/>
    </row>
    <row r="1258" spans="3:4" x14ac:dyDescent="0.2">
      <c r="C1258" s="20"/>
      <c r="D1258" s="20"/>
    </row>
    <row r="1259" spans="3:4" x14ac:dyDescent="0.2">
      <c r="C1259" s="20"/>
      <c r="D1259" s="20"/>
    </row>
    <row r="1260" spans="3:4" x14ac:dyDescent="0.2">
      <c r="C1260" s="20"/>
      <c r="D1260" s="20"/>
    </row>
    <row r="1261" spans="3:4" x14ac:dyDescent="0.2">
      <c r="C1261" s="20"/>
      <c r="D1261" s="20"/>
    </row>
    <row r="1262" spans="3:4" x14ac:dyDescent="0.2">
      <c r="C1262" s="20"/>
      <c r="D1262" s="20"/>
    </row>
    <row r="1263" spans="3:4" x14ac:dyDescent="0.2">
      <c r="C1263" s="20"/>
      <c r="D1263" s="20"/>
    </row>
    <row r="1264" spans="3:4" x14ac:dyDescent="0.2">
      <c r="C1264" s="20"/>
      <c r="D1264" s="20"/>
    </row>
    <row r="1265" spans="3:4" x14ac:dyDescent="0.2">
      <c r="C1265" s="20"/>
      <c r="D1265" s="20"/>
    </row>
    <row r="1266" spans="3:4" x14ac:dyDescent="0.2">
      <c r="C1266" s="20"/>
      <c r="D1266" s="20"/>
    </row>
    <row r="1267" spans="3:4" x14ac:dyDescent="0.2">
      <c r="C1267" s="20"/>
      <c r="D1267" s="20"/>
    </row>
    <row r="1268" spans="3:4" x14ac:dyDescent="0.2">
      <c r="C1268" s="20"/>
      <c r="D1268" s="20"/>
    </row>
    <row r="1269" spans="3:4" x14ac:dyDescent="0.2">
      <c r="C1269" s="20"/>
      <c r="D1269" s="20"/>
    </row>
    <row r="1270" spans="3:4" x14ac:dyDescent="0.2">
      <c r="C1270" s="20"/>
      <c r="D1270" s="20"/>
    </row>
    <row r="1271" spans="3:4" x14ac:dyDescent="0.2">
      <c r="C1271" s="20"/>
      <c r="D1271" s="20"/>
    </row>
    <row r="1272" spans="3:4" x14ac:dyDescent="0.2">
      <c r="C1272" s="20"/>
      <c r="D1272" s="20"/>
    </row>
    <row r="1273" spans="3:4" x14ac:dyDescent="0.2">
      <c r="C1273" s="20"/>
      <c r="D1273" s="20"/>
    </row>
    <row r="1274" spans="3:4" x14ac:dyDescent="0.2">
      <c r="C1274" s="20"/>
      <c r="D1274" s="20"/>
    </row>
    <row r="1275" spans="3:4" x14ac:dyDescent="0.2">
      <c r="C1275" s="20"/>
      <c r="D1275" s="20"/>
    </row>
    <row r="1276" spans="3:4" x14ac:dyDescent="0.2">
      <c r="C1276" s="20"/>
      <c r="D1276" s="20"/>
    </row>
    <row r="1277" spans="3:4" x14ac:dyDescent="0.2">
      <c r="C1277" s="20"/>
      <c r="D1277" s="20"/>
    </row>
    <row r="1278" spans="3:4" x14ac:dyDescent="0.2">
      <c r="C1278" s="20"/>
      <c r="D1278" s="20"/>
    </row>
    <row r="1279" spans="3:4" x14ac:dyDescent="0.2">
      <c r="C1279" s="20"/>
      <c r="D1279" s="20"/>
    </row>
    <row r="1280" spans="3:4" x14ac:dyDescent="0.2">
      <c r="C1280" s="20"/>
      <c r="D1280" s="20"/>
    </row>
    <row r="1281" spans="3:4" x14ac:dyDescent="0.2">
      <c r="C1281" s="20"/>
      <c r="D1281" s="20"/>
    </row>
    <row r="1282" spans="3:4" x14ac:dyDescent="0.2">
      <c r="C1282" s="20"/>
      <c r="D1282" s="20"/>
    </row>
    <row r="1283" spans="3:4" x14ac:dyDescent="0.2">
      <c r="C1283" s="20"/>
      <c r="D1283" s="20"/>
    </row>
    <row r="1284" spans="3:4" x14ac:dyDescent="0.2">
      <c r="C1284" s="20"/>
      <c r="D1284" s="20"/>
    </row>
    <row r="1285" spans="3:4" x14ac:dyDescent="0.2">
      <c r="C1285" s="20"/>
      <c r="D1285" s="20"/>
    </row>
    <row r="1286" spans="3:4" x14ac:dyDescent="0.2">
      <c r="C1286" s="20"/>
      <c r="D1286" s="20"/>
    </row>
    <row r="1287" spans="3:4" x14ac:dyDescent="0.2">
      <c r="C1287" s="20"/>
      <c r="D1287" s="20"/>
    </row>
    <row r="1288" spans="3:4" x14ac:dyDescent="0.2">
      <c r="C1288" s="20"/>
      <c r="D1288" s="20"/>
    </row>
    <row r="1289" spans="3:4" x14ac:dyDescent="0.2">
      <c r="C1289" s="20"/>
      <c r="D1289" s="20"/>
    </row>
    <row r="1290" spans="3:4" x14ac:dyDescent="0.2">
      <c r="C1290" s="20"/>
      <c r="D1290" s="20"/>
    </row>
    <row r="1291" spans="3:4" x14ac:dyDescent="0.2">
      <c r="C1291" s="20"/>
      <c r="D1291" s="20"/>
    </row>
    <row r="1292" spans="3:4" x14ac:dyDescent="0.2">
      <c r="C1292" s="20"/>
      <c r="D1292" s="20"/>
    </row>
    <row r="1293" spans="3:4" x14ac:dyDescent="0.2">
      <c r="C1293" s="20"/>
      <c r="D1293" s="20"/>
    </row>
    <row r="1294" spans="3:4" x14ac:dyDescent="0.2">
      <c r="C1294" s="20"/>
      <c r="D1294" s="20"/>
    </row>
    <row r="1295" spans="3:4" x14ac:dyDescent="0.2">
      <c r="C1295" s="20"/>
      <c r="D1295" s="20"/>
    </row>
    <row r="1296" spans="3:4" x14ac:dyDescent="0.2">
      <c r="C1296" s="20"/>
      <c r="D1296" s="20"/>
    </row>
    <row r="1297" spans="3:4" x14ac:dyDescent="0.2">
      <c r="C1297" s="20"/>
      <c r="D1297" s="20"/>
    </row>
    <row r="1298" spans="3:4" x14ac:dyDescent="0.2">
      <c r="C1298" s="20"/>
      <c r="D1298" s="20"/>
    </row>
    <row r="1299" spans="3:4" x14ac:dyDescent="0.2">
      <c r="C1299" s="20"/>
      <c r="D1299" s="20"/>
    </row>
    <row r="1300" spans="3:4" x14ac:dyDescent="0.2">
      <c r="C1300" s="20"/>
      <c r="D1300" s="20"/>
    </row>
    <row r="1301" spans="3:4" x14ac:dyDescent="0.2">
      <c r="C1301" s="20"/>
      <c r="D1301" s="20"/>
    </row>
    <row r="1302" spans="3:4" x14ac:dyDescent="0.2">
      <c r="C1302" s="20"/>
      <c r="D1302" s="20"/>
    </row>
    <row r="1303" spans="3:4" x14ac:dyDescent="0.2">
      <c r="C1303" s="20"/>
      <c r="D1303" s="20"/>
    </row>
    <row r="1304" spans="3:4" x14ac:dyDescent="0.2">
      <c r="C1304" s="20"/>
      <c r="D1304" s="20"/>
    </row>
    <row r="1305" spans="3:4" x14ac:dyDescent="0.2">
      <c r="C1305" s="20"/>
      <c r="D1305" s="20"/>
    </row>
    <row r="1306" spans="3:4" x14ac:dyDescent="0.2">
      <c r="C1306" s="20"/>
      <c r="D1306" s="20"/>
    </row>
    <row r="1307" spans="3:4" x14ac:dyDescent="0.2">
      <c r="C1307" s="20"/>
      <c r="D1307" s="20"/>
    </row>
    <row r="1308" spans="3:4" x14ac:dyDescent="0.2">
      <c r="C1308" s="20"/>
      <c r="D1308" s="20"/>
    </row>
    <row r="1309" spans="3:4" x14ac:dyDescent="0.2">
      <c r="C1309" s="20"/>
      <c r="D1309" s="20"/>
    </row>
    <row r="1310" spans="3:4" x14ac:dyDescent="0.2">
      <c r="C1310" s="20"/>
      <c r="D1310" s="20"/>
    </row>
    <row r="1311" spans="3:4" x14ac:dyDescent="0.2">
      <c r="C1311" s="20"/>
      <c r="D1311" s="20"/>
    </row>
    <row r="1312" spans="3:4" x14ac:dyDescent="0.2">
      <c r="C1312" s="20"/>
      <c r="D1312" s="20"/>
    </row>
    <row r="1313" spans="3:4" x14ac:dyDescent="0.2">
      <c r="C1313" s="20"/>
      <c r="D1313" s="20"/>
    </row>
    <row r="1314" spans="3:4" x14ac:dyDescent="0.2">
      <c r="C1314" s="20"/>
      <c r="D1314" s="20"/>
    </row>
    <row r="1315" spans="3:4" x14ac:dyDescent="0.2">
      <c r="C1315" s="20"/>
      <c r="D1315" s="20"/>
    </row>
    <row r="1316" spans="3:4" x14ac:dyDescent="0.2">
      <c r="C1316" s="20"/>
      <c r="D1316" s="20"/>
    </row>
    <row r="1317" spans="3:4" x14ac:dyDescent="0.2">
      <c r="C1317" s="20"/>
      <c r="D1317" s="20"/>
    </row>
    <row r="1318" spans="3:4" x14ac:dyDescent="0.2">
      <c r="C1318" s="20"/>
      <c r="D1318" s="20"/>
    </row>
    <row r="1319" spans="3:4" x14ac:dyDescent="0.2">
      <c r="C1319" s="20"/>
      <c r="D1319" s="20"/>
    </row>
    <row r="1320" spans="3:4" x14ac:dyDescent="0.2">
      <c r="C1320" s="20"/>
      <c r="D1320" s="20"/>
    </row>
    <row r="1321" spans="3:4" x14ac:dyDescent="0.2">
      <c r="C1321" s="20"/>
      <c r="D1321" s="20"/>
    </row>
    <row r="1322" spans="3:4" x14ac:dyDescent="0.2">
      <c r="C1322" s="20"/>
      <c r="D1322" s="20"/>
    </row>
    <row r="1323" spans="3:4" x14ac:dyDescent="0.2">
      <c r="C1323" s="20"/>
      <c r="D1323" s="20"/>
    </row>
    <row r="1324" spans="3:4" x14ac:dyDescent="0.2">
      <c r="C1324" s="20"/>
      <c r="D1324" s="20"/>
    </row>
    <row r="1325" spans="3:4" x14ac:dyDescent="0.2">
      <c r="C1325" s="20"/>
      <c r="D1325" s="20"/>
    </row>
    <row r="1326" spans="3:4" x14ac:dyDescent="0.2">
      <c r="C1326" s="20"/>
      <c r="D1326" s="20"/>
    </row>
    <row r="1327" spans="3:4" x14ac:dyDescent="0.2">
      <c r="C1327" s="20"/>
      <c r="D1327" s="20"/>
    </row>
    <row r="1328" spans="3:4" x14ac:dyDescent="0.2">
      <c r="C1328" s="20"/>
      <c r="D1328" s="20"/>
    </row>
    <row r="1329" spans="3:4" x14ac:dyDescent="0.2">
      <c r="C1329" s="20"/>
      <c r="D1329" s="20"/>
    </row>
    <row r="1330" spans="3:4" x14ac:dyDescent="0.2">
      <c r="C1330" s="20"/>
      <c r="D1330" s="20"/>
    </row>
    <row r="1331" spans="3:4" x14ac:dyDescent="0.2">
      <c r="C1331" s="20"/>
      <c r="D1331" s="20"/>
    </row>
    <row r="1332" spans="3:4" x14ac:dyDescent="0.2">
      <c r="C1332" s="20"/>
      <c r="D1332" s="20"/>
    </row>
    <row r="1333" spans="3:4" x14ac:dyDescent="0.2">
      <c r="C1333" s="20"/>
      <c r="D1333" s="20"/>
    </row>
    <row r="1334" spans="3:4" x14ac:dyDescent="0.2">
      <c r="C1334" s="20"/>
      <c r="D1334" s="20"/>
    </row>
    <row r="1335" spans="3:4" x14ac:dyDescent="0.2">
      <c r="C1335" s="20"/>
      <c r="D1335" s="20"/>
    </row>
    <row r="1336" spans="3:4" x14ac:dyDescent="0.2">
      <c r="C1336" s="20"/>
      <c r="D1336" s="20"/>
    </row>
    <row r="1337" spans="3:4" x14ac:dyDescent="0.2">
      <c r="C1337" s="20"/>
      <c r="D1337" s="20"/>
    </row>
    <row r="1338" spans="3:4" x14ac:dyDescent="0.2">
      <c r="C1338" s="20"/>
      <c r="D1338" s="20"/>
    </row>
    <row r="1339" spans="3:4" x14ac:dyDescent="0.2">
      <c r="C1339" s="20"/>
      <c r="D1339" s="20"/>
    </row>
    <row r="1340" spans="3:4" x14ac:dyDescent="0.2">
      <c r="C1340" s="20"/>
      <c r="D1340" s="20"/>
    </row>
    <row r="1341" spans="3:4" x14ac:dyDescent="0.2">
      <c r="C1341" s="20"/>
      <c r="D1341" s="20"/>
    </row>
    <row r="1342" spans="3:4" x14ac:dyDescent="0.2">
      <c r="C1342" s="20"/>
      <c r="D1342" s="20"/>
    </row>
    <row r="1343" spans="3:4" x14ac:dyDescent="0.2">
      <c r="C1343" s="20"/>
      <c r="D1343" s="20"/>
    </row>
    <row r="1344" spans="3:4" x14ac:dyDescent="0.2">
      <c r="C1344" s="20"/>
      <c r="D1344" s="20"/>
    </row>
    <row r="1345" spans="3:4" x14ac:dyDescent="0.2">
      <c r="C1345" s="20"/>
      <c r="D1345" s="20"/>
    </row>
    <row r="1346" spans="3:4" x14ac:dyDescent="0.2">
      <c r="C1346" s="20"/>
      <c r="D1346" s="20"/>
    </row>
    <row r="1347" spans="3:4" x14ac:dyDescent="0.2">
      <c r="C1347" s="20"/>
      <c r="D1347" s="20"/>
    </row>
    <row r="1348" spans="3:4" x14ac:dyDescent="0.2">
      <c r="C1348" s="20"/>
      <c r="D1348" s="20"/>
    </row>
    <row r="1349" spans="3:4" x14ac:dyDescent="0.2">
      <c r="C1349" s="20"/>
      <c r="D1349" s="20"/>
    </row>
    <row r="1350" spans="3:4" x14ac:dyDescent="0.2">
      <c r="C1350" s="20"/>
      <c r="D1350" s="20"/>
    </row>
    <row r="1351" spans="3:4" x14ac:dyDescent="0.2">
      <c r="C1351" s="20"/>
      <c r="D1351" s="20"/>
    </row>
    <row r="1352" spans="3:4" x14ac:dyDescent="0.2">
      <c r="C1352" s="20"/>
      <c r="D1352" s="20"/>
    </row>
    <row r="1353" spans="3:4" x14ac:dyDescent="0.2">
      <c r="C1353" s="20"/>
      <c r="D1353" s="20"/>
    </row>
    <row r="1354" spans="3:4" x14ac:dyDescent="0.2">
      <c r="C1354" s="20"/>
      <c r="D1354" s="20"/>
    </row>
    <row r="1355" spans="3:4" x14ac:dyDescent="0.2">
      <c r="C1355" s="20"/>
      <c r="D1355" s="20"/>
    </row>
    <row r="1356" spans="3:4" x14ac:dyDescent="0.2">
      <c r="C1356" s="20"/>
      <c r="D1356" s="20"/>
    </row>
    <row r="1357" spans="3:4" x14ac:dyDescent="0.2">
      <c r="C1357" s="20"/>
      <c r="D1357" s="20"/>
    </row>
    <row r="1358" spans="3:4" x14ac:dyDescent="0.2">
      <c r="C1358" s="20"/>
      <c r="D1358" s="20"/>
    </row>
    <row r="1359" spans="3:4" x14ac:dyDescent="0.2">
      <c r="C1359" s="20"/>
      <c r="D1359" s="20"/>
    </row>
    <row r="1360" spans="3:4" x14ac:dyDescent="0.2">
      <c r="C1360" s="20"/>
      <c r="D1360" s="20"/>
    </row>
    <row r="1361" spans="3:4" x14ac:dyDescent="0.2">
      <c r="C1361" s="20"/>
      <c r="D1361" s="20"/>
    </row>
    <row r="1362" spans="3:4" x14ac:dyDescent="0.2">
      <c r="C1362" s="20"/>
      <c r="D1362" s="20"/>
    </row>
    <row r="1363" spans="3:4" x14ac:dyDescent="0.2">
      <c r="C1363" s="20"/>
      <c r="D1363" s="20"/>
    </row>
    <row r="1364" spans="3:4" x14ac:dyDescent="0.2">
      <c r="C1364" s="20"/>
      <c r="D1364" s="20"/>
    </row>
    <row r="1365" spans="3:4" x14ac:dyDescent="0.2">
      <c r="C1365" s="20"/>
      <c r="D1365" s="20"/>
    </row>
    <row r="1366" spans="3:4" x14ac:dyDescent="0.2">
      <c r="C1366" s="20"/>
      <c r="D1366" s="20"/>
    </row>
    <row r="1367" spans="3:4" x14ac:dyDescent="0.2">
      <c r="C1367" s="20"/>
      <c r="D1367" s="20"/>
    </row>
    <row r="1368" spans="3:4" x14ac:dyDescent="0.2">
      <c r="C1368" s="20"/>
      <c r="D1368" s="20"/>
    </row>
    <row r="1369" spans="3:4" x14ac:dyDescent="0.2">
      <c r="C1369" s="20"/>
      <c r="D1369" s="20"/>
    </row>
    <row r="1370" spans="3:4" x14ac:dyDescent="0.2">
      <c r="C1370" s="20"/>
      <c r="D1370" s="20"/>
    </row>
    <row r="1371" spans="3:4" x14ac:dyDescent="0.2">
      <c r="C1371" s="20"/>
      <c r="D1371" s="20"/>
    </row>
    <row r="1372" spans="3:4" x14ac:dyDescent="0.2">
      <c r="C1372" s="20"/>
      <c r="D1372" s="20"/>
    </row>
    <row r="1373" spans="3:4" x14ac:dyDescent="0.2">
      <c r="C1373" s="20"/>
      <c r="D1373" s="20"/>
    </row>
    <row r="1374" spans="3:4" x14ac:dyDescent="0.2">
      <c r="C1374" s="20"/>
      <c r="D1374" s="20"/>
    </row>
    <row r="1375" spans="3:4" x14ac:dyDescent="0.2">
      <c r="C1375" s="20"/>
      <c r="D1375" s="20"/>
    </row>
    <row r="1376" spans="3:4" x14ac:dyDescent="0.2">
      <c r="C1376" s="20"/>
      <c r="D1376" s="20"/>
    </row>
    <row r="1377" spans="3:4" x14ac:dyDescent="0.2">
      <c r="C1377" s="20"/>
      <c r="D1377" s="20"/>
    </row>
    <row r="1378" spans="3:4" x14ac:dyDescent="0.2">
      <c r="C1378" s="20"/>
      <c r="D1378" s="20"/>
    </row>
    <row r="1379" spans="3:4" x14ac:dyDescent="0.2">
      <c r="C1379" s="20"/>
      <c r="D1379" s="20"/>
    </row>
    <row r="1380" spans="3:4" x14ac:dyDescent="0.2">
      <c r="C1380" s="20"/>
      <c r="D1380" s="20"/>
    </row>
    <row r="1381" spans="3:4" x14ac:dyDescent="0.2">
      <c r="C1381" s="20"/>
      <c r="D1381" s="20"/>
    </row>
    <row r="1382" spans="3:4" x14ac:dyDescent="0.2">
      <c r="C1382" s="20"/>
      <c r="D1382" s="20"/>
    </row>
    <row r="1383" spans="3:4" x14ac:dyDescent="0.2">
      <c r="C1383" s="20"/>
      <c r="D1383" s="20"/>
    </row>
    <row r="1384" spans="3:4" x14ac:dyDescent="0.2">
      <c r="C1384" s="20"/>
      <c r="D1384" s="20"/>
    </row>
    <row r="1385" spans="3:4" x14ac:dyDescent="0.2">
      <c r="C1385" s="20"/>
      <c r="D1385" s="20"/>
    </row>
    <row r="1386" spans="3:4" x14ac:dyDescent="0.2">
      <c r="C1386" s="20"/>
      <c r="D1386" s="20"/>
    </row>
    <row r="1387" spans="3:4" x14ac:dyDescent="0.2">
      <c r="C1387" s="20"/>
      <c r="D1387" s="20"/>
    </row>
    <row r="1388" spans="3:4" x14ac:dyDescent="0.2">
      <c r="C1388" s="20"/>
      <c r="D1388" s="20"/>
    </row>
    <row r="1389" spans="3:4" x14ac:dyDescent="0.2">
      <c r="C1389" s="20"/>
      <c r="D1389" s="20"/>
    </row>
    <row r="1390" spans="3:4" x14ac:dyDescent="0.2">
      <c r="C1390" s="20"/>
      <c r="D1390" s="20"/>
    </row>
    <row r="1391" spans="3:4" x14ac:dyDescent="0.2">
      <c r="C1391" s="20"/>
      <c r="D1391" s="20"/>
    </row>
    <row r="1392" spans="3:4" x14ac:dyDescent="0.2">
      <c r="C1392" s="20"/>
      <c r="D1392" s="20"/>
    </row>
    <row r="1393" spans="3:4" x14ac:dyDescent="0.2">
      <c r="C1393" s="20"/>
      <c r="D1393" s="20"/>
    </row>
    <row r="1394" spans="3:4" x14ac:dyDescent="0.2">
      <c r="C1394" s="20"/>
      <c r="D1394" s="20"/>
    </row>
    <row r="1395" spans="3:4" x14ac:dyDescent="0.2">
      <c r="C1395" s="20"/>
      <c r="D1395" s="20"/>
    </row>
    <row r="1396" spans="3:4" x14ac:dyDescent="0.2">
      <c r="C1396" s="20"/>
      <c r="D1396" s="20"/>
    </row>
    <row r="1397" spans="3:4" x14ac:dyDescent="0.2">
      <c r="C1397" s="20"/>
      <c r="D1397" s="20"/>
    </row>
    <row r="1398" spans="3:4" x14ac:dyDescent="0.2">
      <c r="C1398" s="20"/>
      <c r="D1398" s="20"/>
    </row>
    <row r="1399" spans="3:4" x14ac:dyDescent="0.2">
      <c r="C1399" s="20"/>
      <c r="D1399" s="20"/>
    </row>
    <row r="1400" spans="3:4" x14ac:dyDescent="0.2">
      <c r="C1400" s="20"/>
      <c r="D1400" s="20"/>
    </row>
    <row r="1401" spans="3:4" x14ac:dyDescent="0.2">
      <c r="C1401" s="20"/>
      <c r="D1401" s="20"/>
    </row>
    <row r="1402" spans="3:4" x14ac:dyDescent="0.2">
      <c r="C1402" s="20"/>
      <c r="D1402" s="20"/>
    </row>
    <row r="1403" spans="3:4" x14ac:dyDescent="0.2">
      <c r="C1403" s="20"/>
      <c r="D1403" s="20"/>
    </row>
    <row r="1404" spans="3:4" x14ac:dyDescent="0.2">
      <c r="C1404" s="20"/>
      <c r="D1404" s="20"/>
    </row>
    <row r="1405" spans="3:4" x14ac:dyDescent="0.2">
      <c r="C1405" s="20"/>
      <c r="D1405" s="20"/>
    </row>
    <row r="1406" spans="3:4" x14ac:dyDescent="0.2">
      <c r="C1406" s="20"/>
      <c r="D1406" s="20"/>
    </row>
    <row r="1407" spans="3:4" x14ac:dyDescent="0.2">
      <c r="C1407" s="20"/>
      <c r="D1407" s="20"/>
    </row>
    <row r="1408" spans="3:4" x14ac:dyDescent="0.2">
      <c r="C1408" s="20"/>
      <c r="D1408" s="20"/>
    </row>
    <row r="1409" spans="3:4" x14ac:dyDescent="0.2">
      <c r="C1409" s="20"/>
      <c r="D1409" s="20"/>
    </row>
    <row r="1410" spans="3:4" x14ac:dyDescent="0.2">
      <c r="C1410" s="20"/>
      <c r="D1410" s="20"/>
    </row>
    <row r="1411" spans="3:4" x14ac:dyDescent="0.2">
      <c r="C1411" s="20"/>
      <c r="D1411" s="20"/>
    </row>
    <row r="1412" spans="3:4" x14ac:dyDescent="0.2">
      <c r="C1412" s="20"/>
      <c r="D1412" s="20"/>
    </row>
    <row r="1413" spans="3:4" x14ac:dyDescent="0.2">
      <c r="C1413" s="20"/>
      <c r="D1413" s="20"/>
    </row>
    <row r="1414" spans="3:4" x14ac:dyDescent="0.2">
      <c r="C1414" s="20"/>
      <c r="D1414" s="20"/>
    </row>
    <row r="1415" spans="3:4" x14ac:dyDescent="0.2">
      <c r="C1415" s="20"/>
      <c r="D1415" s="20"/>
    </row>
    <row r="1416" spans="3:4" x14ac:dyDescent="0.2">
      <c r="C1416" s="20"/>
      <c r="D1416" s="20"/>
    </row>
    <row r="1417" spans="3:4" x14ac:dyDescent="0.2">
      <c r="C1417" s="20"/>
      <c r="D1417" s="20"/>
    </row>
    <row r="1418" spans="3:4" x14ac:dyDescent="0.2">
      <c r="C1418" s="20"/>
      <c r="D1418" s="20"/>
    </row>
    <row r="1419" spans="3:4" x14ac:dyDescent="0.2">
      <c r="C1419" s="20"/>
      <c r="D1419" s="20"/>
    </row>
    <row r="1420" spans="3:4" x14ac:dyDescent="0.2">
      <c r="C1420" s="20"/>
      <c r="D1420" s="20"/>
    </row>
    <row r="1421" spans="3:4" x14ac:dyDescent="0.2">
      <c r="C1421" s="20"/>
      <c r="D1421" s="20"/>
    </row>
    <row r="1422" spans="3:4" x14ac:dyDescent="0.2">
      <c r="C1422" s="20"/>
      <c r="D1422" s="20"/>
    </row>
    <row r="1423" spans="3:4" x14ac:dyDescent="0.2">
      <c r="C1423" s="20"/>
      <c r="D1423" s="20"/>
    </row>
    <row r="1424" spans="3:4" x14ac:dyDescent="0.2">
      <c r="C1424" s="20"/>
      <c r="D1424" s="20"/>
    </row>
    <row r="1425" spans="3:4" x14ac:dyDescent="0.2">
      <c r="C1425" s="20"/>
      <c r="D1425" s="20"/>
    </row>
    <row r="1426" spans="3:4" x14ac:dyDescent="0.2">
      <c r="C1426" s="20"/>
      <c r="D1426" s="20"/>
    </row>
    <row r="1427" spans="3:4" x14ac:dyDescent="0.2">
      <c r="C1427" s="20"/>
      <c r="D1427" s="20"/>
    </row>
    <row r="1428" spans="3:4" x14ac:dyDescent="0.2">
      <c r="C1428" s="20"/>
      <c r="D1428" s="20"/>
    </row>
    <row r="1429" spans="3:4" x14ac:dyDescent="0.2">
      <c r="C1429" s="20"/>
      <c r="D1429" s="20"/>
    </row>
    <row r="1430" spans="3:4" x14ac:dyDescent="0.2">
      <c r="C1430" s="20"/>
      <c r="D1430" s="20"/>
    </row>
    <row r="1431" spans="3:4" x14ac:dyDescent="0.2">
      <c r="C1431" s="20"/>
      <c r="D1431" s="20"/>
    </row>
    <row r="1432" spans="3:4" x14ac:dyDescent="0.2">
      <c r="C1432" s="20"/>
      <c r="D1432" s="20"/>
    </row>
    <row r="1433" spans="3:4" x14ac:dyDescent="0.2">
      <c r="C1433" s="20"/>
      <c r="D1433" s="20"/>
    </row>
    <row r="1434" spans="3:4" x14ac:dyDescent="0.2">
      <c r="C1434" s="20"/>
      <c r="D1434" s="20"/>
    </row>
    <row r="1435" spans="3:4" x14ac:dyDescent="0.2">
      <c r="C1435" s="20"/>
      <c r="D1435" s="20"/>
    </row>
    <row r="1436" spans="3:4" x14ac:dyDescent="0.2">
      <c r="C1436" s="20"/>
      <c r="D1436" s="20"/>
    </row>
    <row r="1437" spans="3:4" x14ac:dyDescent="0.2">
      <c r="C1437" s="20"/>
      <c r="D1437" s="20"/>
    </row>
    <row r="1438" spans="3:4" x14ac:dyDescent="0.2">
      <c r="C1438" s="20"/>
      <c r="D1438" s="20"/>
    </row>
    <row r="1439" spans="3:4" x14ac:dyDescent="0.2">
      <c r="C1439" s="20"/>
      <c r="D1439" s="20"/>
    </row>
    <row r="1440" spans="3:4" x14ac:dyDescent="0.2">
      <c r="C1440" s="20"/>
      <c r="D1440" s="20"/>
    </row>
    <row r="1441" spans="3:4" x14ac:dyDescent="0.2">
      <c r="C1441" s="20"/>
      <c r="D1441" s="20"/>
    </row>
    <row r="1442" spans="3:4" x14ac:dyDescent="0.2">
      <c r="C1442" s="20"/>
      <c r="D1442" s="20"/>
    </row>
    <row r="1443" spans="3:4" x14ac:dyDescent="0.2">
      <c r="C1443" s="20"/>
      <c r="D1443" s="20"/>
    </row>
    <row r="1444" spans="3:4" x14ac:dyDescent="0.2">
      <c r="C1444" s="20"/>
      <c r="D1444" s="20"/>
    </row>
    <row r="1445" spans="3:4" x14ac:dyDescent="0.2">
      <c r="C1445" s="20"/>
      <c r="D1445" s="20"/>
    </row>
    <row r="1446" spans="3:4" x14ac:dyDescent="0.2">
      <c r="C1446" s="20"/>
      <c r="D1446" s="20"/>
    </row>
    <row r="1447" spans="3:4" x14ac:dyDescent="0.2">
      <c r="C1447" s="20"/>
      <c r="D1447" s="20"/>
    </row>
    <row r="1448" spans="3:4" x14ac:dyDescent="0.2">
      <c r="C1448" s="20"/>
      <c r="D1448" s="20"/>
    </row>
    <row r="1449" spans="3:4" x14ac:dyDescent="0.2">
      <c r="C1449" s="20"/>
      <c r="D1449" s="20"/>
    </row>
    <row r="1450" spans="3:4" x14ac:dyDescent="0.2">
      <c r="C1450" s="20"/>
      <c r="D1450" s="20"/>
    </row>
    <row r="1451" spans="3:4" x14ac:dyDescent="0.2">
      <c r="C1451" s="20"/>
      <c r="D1451" s="20"/>
    </row>
    <row r="1452" spans="3:4" x14ac:dyDescent="0.2">
      <c r="C1452" s="20"/>
      <c r="D1452" s="20"/>
    </row>
    <row r="1453" spans="3:4" x14ac:dyDescent="0.2">
      <c r="C1453" s="20"/>
      <c r="D1453" s="20"/>
    </row>
    <row r="1454" spans="3:4" x14ac:dyDescent="0.2">
      <c r="C1454" s="20"/>
      <c r="D1454" s="20"/>
    </row>
    <row r="1455" spans="3:4" x14ac:dyDescent="0.2">
      <c r="C1455" s="20"/>
      <c r="D1455" s="20"/>
    </row>
    <row r="1456" spans="3:4" x14ac:dyDescent="0.2">
      <c r="C1456" s="20"/>
      <c r="D1456" s="20"/>
    </row>
    <row r="1457" spans="3:4" x14ac:dyDescent="0.2">
      <c r="C1457" s="20"/>
      <c r="D1457" s="20"/>
    </row>
    <row r="1458" spans="3:4" x14ac:dyDescent="0.2">
      <c r="C1458" s="20"/>
      <c r="D1458" s="20"/>
    </row>
    <row r="1459" spans="3:4" x14ac:dyDescent="0.2">
      <c r="C1459" s="20"/>
      <c r="D1459" s="20"/>
    </row>
    <row r="1460" spans="3:4" x14ac:dyDescent="0.2">
      <c r="C1460" s="20"/>
      <c r="D1460" s="20"/>
    </row>
    <row r="1461" spans="3:4" x14ac:dyDescent="0.2">
      <c r="C1461" s="20"/>
      <c r="D1461" s="20"/>
    </row>
    <row r="1462" spans="3:4" x14ac:dyDescent="0.2">
      <c r="C1462" s="20"/>
      <c r="D1462" s="20"/>
    </row>
    <row r="1463" spans="3:4" x14ac:dyDescent="0.2">
      <c r="C1463" s="20"/>
      <c r="D1463" s="20"/>
    </row>
    <row r="1464" spans="3:4" x14ac:dyDescent="0.2">
      <c r="C1464" s="20"/>
      <c r="D1464" s="20"/>
    </row>
    <row r="1465" spans="3:4" x14ac:dyDescent="0.2">
      <c r="C1465" s="20"/>
      <c r="D1465" s="20"/>
    </row>
    <row r="1466" spans="3:4" x14ac:dyDescent="0.2">
      <c r="C1466" s="20"/>
      <c r="D1466" s="20"/>
    </row>
    <row r="1467" spans="3:4" x14ac:dyDescent="0.2">
      <c r="C1467" s="20"/>
      <c r="D1467" s="20"/>
    </row>
    <row r="1468" spans="3:4" x14ac:dyDescent="0.2">
      <c r="C1468" s="20"/>
      <c r="D1468" s="20"/>
    </row>
    <row r="1469" spans="3:4" x14ac:dyDescent="0.2">
      <c r="C1469" s="20"/>
      <c r="D1469" s="20"/>
    </row>
    <row r="1470" spans="3:4" x14ac:dyDescent="0.2">
      <c r="C1470" s="20"/>
      <c r="D1470" s="20"/>
    </row>
    <row r="1471" spans="3:4" x14ac:dyDescent="0.2">
      <c r="C1471" s="20"/>
      <c r="D1471" s="20"/>
    </row>
    <row r="1472" spans="3:4" x14ac:dyDescent="0.2">
      <c r="C1472" s="20"/>
      <c r="D1472" s="20"/>
    </row>
    <row r="1473" spans="3:4" x14ac:dyDescent="0.2">
      <c r="C1473" s="20"/>
      <c r="D1473" s="20"/>
    </row>
    <row r="1474" spans="3:4" x14ac:dyDescent="0.2">
      <c r="C1474" s="20"/>
      <c r="D1474" s="20"/>
    </row>
    <row r="1475" spans="3:4" x14ac:dyDescent="0.2">
      <c r="C1475" s="20"/>
      <c r="D1475" s="20"/>
    </row>
    <row r="1476" spans="3:4" x14ac:dyDescent="0.2">
      <c r="C1476" s="20"/>
      <c r="D1476" s="20"/>
    </row>
    <row r="1477" spans="3:4" x14ac:dyDescent="0.2">
      <c r="C1477" s="20"/>
      <c r="D1477" s="20"/>
    </row>
    <row r="1478" spans="3:4" x14ac:dyDescent="0.2">
      <c r="C1478" s="20"/>
      <c r="D1478" s="20"/>
    </row>
    <row r="1479" spans="3:4" x14ac:dyDescent="0.2">
      <c r="C1479" s="20"/>
      <c r="D1479" s="20"/>
    </row>
    <row r="1480" spans="3:4" x14ac:dyDescent="0.2">
      <c r="C1480" s="20"/>
      <c r="D1480" s="20"/>
    </row>
    <row r="1481" spans="3:4" x14ac:dyDescent="0.2">
      <c r="C1481" s="20"/>
      <c r="D1481" s="20"/>
    </row>
    <row r="1482" spans="3:4" x14ac:dyDescent="0.2">
      <c r="C1482" s="20"/>
      <c r="D1482" s="20"/>
    </row>
    <row r="1483" spans="3:4" x14ac:dyDescent="0.2">
      <c r="C1483" s="20"/>
      <c r="D1483" s="20"/>
    </row>
    <row r="1484" spans="3:4" x14ac:dyDescent="0.2">
      <c r="C1484" s="20"/>
      <c r="D1484" s="20"/>
    </row>
    <row r="1485" spans="3:4" x14ac:dyDescent="0.2">
      <c r="C1485" s="20"/>
      <c r="D1485" s="20"/>
    </row>
    <row r="1486" spans="3:4" x14ac:dyDescent="0.2">
      <c r="C1486" s="20"/>
      <c r="D1486" s="20"/>
    </row>
    <row r="1487" spans="3:4" x14ac:dyDescent="0.2">
      <c r="C1487" s="20"/>
      <c r="D1487" s="20"/>
    </row>
    <row r="1488" spans="3:4" x14ac:dyDescent="0.2">
      <c r="C1488" s="20"/>
      <c r="D1488" s="20"/>
    </row>
    <row r="1489" spans="3:4" x14ac:dyDescent="0.2">
      <c r="C1489" s="20"/>
      <c r="D1489" s="20"/>
    </row>
    <row r="1490" spans="3:4" x14ac:dyDescent="0.2">
      <c r="C1490" s="20"/>
      <c r="D1490" s="20"/>
    </row>
    <row r="1491" spans="3:4" x14ac:dyDescent="0.2">
      <c r="C1491" s="20"/>
      <c r="D1491" s="20"/>
    </row>
    <row r="1492" spans="3:4" x14ac:dyDescent="0.2">
      <c r="C1492" s="20"/>
      <c r="D1492" s="20"/>
    </row>
    <row r="1493" spans="3:4" x14ac:dyDescent="0.2">
      <c r="C1493" s="20"/>
      <c r="D1493" s="20"/>
    </row>
    <row r="1494" spans="3:4" x14ac:dyDescent="0.2">
      <c r="C1494" s="20"/>
      <c r="D1494" s="20"/>
    </row>
    <row r="1495" spans="3:4" x14ac:dyDescent="0.2">
      <c r="C1495" s="20"/>
      <c r="D1495" s="20"/>
    </row>
    <row r="1496" spans="3:4" x14ac:dyDescent="0.2">
      <c r="C1496" s="20"/>
      <c r="D1496" s="20"/>
    </row>
    <row r="1497" spans="3:4" x14ac:dyDescent="0.2">
      <c r="C1497" s="20"/>
      <c r="D1497" s="20"/>
    </row>
    <row r="1498" spans="3:4" x14ac:dyDescent="0.2">
      <c r="C1498" s="20"/>
      <c r="D1498" s="20"/>
    </row>
    <row r="1499" spans="3:4" x14ac:dyDescent="0.2">
      <c r="C1499" s="20"/>
      <c r="D1499" s="20"/>
    </row>
    <row r="1500" spans="3:4" x14ac:dyDescent="0.2">
      <c r="C1500" s="20"/>
      <c r="D1500" s="20"/>
    </row>
    <row r="1501" spans="3:4" x14ac:dyDescent="0.2">
      <c r="C1501" s="20"/>
      <c r="D1501" s="20"/>
    </row>
    <row r="1502" spans="3:4" x14ac:dyDescent="0.2">
      <c r="C1502" s="20"/>
      <c r="D1502" s="20"/>
    </row>
    <row r="1503" spans="3:4" x14ac:dyDescent="0.2">
      <c r="C1503" s="20"/>
      <c r="D1503" s="20"/>
    </row>
    <row r="1504" spans="3:4" x14ac:dyDescent="0.2">
      <c r="C1504" s="20"/>
      <c r="D1504" s="20"/>
    </row>
    <row r="1505" spans="3:4" x14ac:dyDescent="0.2">
      <c r="C1505" s="20"/>
      <c r="D1505" s="20"/>
    </row>
    <row r="1506" spans="3:4" x14ac:dyDescent="0.2">
      <c r="C1506" s="20"/>
      <c r="D1506" s="20"/>
    </row>
    <row r="1507" spans="3:4" x14ac:dyDescent="0.2">
      <c r="C1507" s="20"/>
      <c r="D1507" s="20"/>
    </row>
    <row r="1508" spans="3:4" x14ac:dyDescent="0.2">
      <c r="C1508" s="20"/>
      <c r="D1508" s="20"/>
    </row>
    <row r="1509" spans="3:4" x14ac:dyDescent="0.2">
      <c r="C1509" s="20"/>
      <c r="D1509" s="20"/>
    </row>
    <row r="1510" spans="3:4" x14ac:dyDescent="0.2">
      <c r="C1510" s="20"/>
      <c r="D1510" s="20"/>
    </row>
    <row r="1511" spans="3:4" x14ac:dyDescent="0.2">
      <c r="C1511" s="20"/>
      <c r="D1511" s="20"/>
    </row>
    <row r="1512" spans="3:4" x14ac:dyDescent="0.2">
      <c r="C1512" s="20"/>
      <c r="D1512" s="20"/>
    </row>
    <row r="1513" spans="3:4" x14ac:dyDescent="0.2">
      <c r="C1513" s="20"/>
      <c r="D1513" s="20"/>
    </row>
    <row r="1514" spans="3:4" x14ac:dyDescent="0.2">
      <c r="C1514" s="20"/>
      <c r="D1514" s="20"/>
    </row>
    <row r="1515" spans="3:4" x14ac:dyDescent="0.2">
      <c r="C1515" s="20"/>
      <c r="D1515" s="20"/>
    </row>
    <row r="1516" spans="3:4" x14ac:dyDescent="0.2">
      <c r="C1516" s="20"/>
      <c r="D1516" s="20"/>
    </row>
    <row r="1517" spans="3:4" x14ac:dyDescent="0.2">
      <c r="C1517" s="20"/>
      <c r="D1517" s="20"/>
    </row>
    <row r="1518" spans="3:4" x14ac:dyDescent="0.2">
      <c r="C1518" s="20"/>
      <c r="D1518" s="20"/>
    </row>
    <row r="1519" spans="3:4" x14ac:dyDescent="0.2">
      <c r="C1519" s="20"/>
      <c r="D1519" s="20"/>
    </row>
    <row r="1520" spans="3:4" x14ac:dyDescent="0.2">
      <c r="C1520" s="20"/>
      <c r="D1520" s="20"/>
    </row>
    <row r="1521" spans="3:4" x14ac:dyDescent="0.2">
      <c r="C1521" s="20"/>
      <c r="D1521" s="20"/>
    </row>
    <row r="1522" spans="3:4" x14ac:dyDescent="0.2">
      <c r="C1522" s="20"/>
      <c r="D1522" s="20"/>
    </row>
    <row r="1523" spans="3:4" x14ac:dyDescent="0.2">
      <c r="C1523" s="20"/>
      <c r="D1523" s="20"/>
    </row>
    <row r="1524" spans="3:4" x14ac:dyDescent="0.2">
      <c r="C1524" s="20"/>
      <c r="D1524" s="20"/>
    </row>
    <row r="1525" spans="3:4" x14ac:dyDescent="0.2">
      <c r="C1525" s="20"/>
      <c r="D1525" s="20"/>
    </row>
    <row r="1526" spans="3:4" x14ac:dyDescent="0.2">
      <c r="C1526" s="20"/>
      <c r="D1526" s="20"/>
    </row>
    <row r="1527" spans="3:4" x14ac:dyDescent="0.2">
      <c r="C1527" s="20"/>
      <c r="D1527" s="20"/>
    </row>
    <row r="1528" spans="3:4" x14ac:dyDescent="0.2">
      <c r="C1528" s="20"/>
      <c r="D1528" s="20"/>
    </row>
    <row r="1529" spans="3:4" x14ac:dyDescent="0.2">
      <c r="C1529" s="20"/>
      <c r="D1529" s="20"/>
    </row>
    <row r="1530" spans="3:4" x14ac:dyDescent="0.2">
      <c r="C1530" s="20"/>
      <c r="D1530" s="20"/>
    </row>
    <row r="1531" spans="3:4" x14ac:dyDescent="0.2">
      <c r="C1531" s="20"/>
      <c r="D1531" s="20"/>
    </row>
    <row r="1532" spans="3:4" x14ac:dyDescent="0.2">
      <c r="C1532" s="20"/>
      <c r="D1532" s="20"/>
    </row>
    <row r="1533" spans="3:4" x14ac:dyDescent="0.2">
      <c r="C1533" s="20"/>
      <c r="D1533" s="20"/>
    </row>
    <row r="1534" spans="3:4" x14ac:dyDescent="0.2">
      <c r="C1534" s="20"/>
      <c r="D1534" s="20"/>
    </row>
    <row r="1535" spans="3:4" x14ac:dyDescent="0.2">
      <c r="C1535" s="20"/>
      <c r="D1535" s="20"/>
    </row>
    <row r="1536" spans="3:4" x14ac:dyDescent="0.2">
      <c r="C1536" s="20"/>
      <c r="D1536" s="20"/>
    </row>
    <row r="1537" spans="3:4" x14ac:dyDescent="0.2">
      <c r="C1537" s="20"/>
      <c r="D1537" s="20"/>
    </row>
    <row r="1538" spans="3:4" x14ac:dyDescent="0.2">
      <c r="C1538" s="20"/>
      <c r="D1538" s="20"/>
    </row>
    <row r="1539" spans="3:4" x14ac:dyDescent="0.2">
      <c r="C1539" s="20"/>
      <c r="D1539" s="20"/>
    </row>
    <row r="1540" spans="3:4" x14ac:dyDescent="0.2">
      <c r="C1540" s="20"/>
      <c r="D1540" s="20"/>
    </row>
    <row r="1541" spans="3:4" x14ac:dyDescent="0.2">
      <c r="C1541" s="20"/>
      <c r="D1541" s="20"/>
    </row>
    <row r="1542" spans="3:4" x14ac:dyDescent="0.2">
      <c r="C1542" s="20"/>
      <c r="D1542" s="20"/>
    </row>
    <row r="1543" spans="3:4" x14ac:dyDescent="0.2">
      <c r="C1543" s="20"/>
      <c r="D1543" s="20"/>
    </row>
    <row r="1544" spans="3:4" x14ac:dyDescent="0.2">
      <c r="C1544" s="20"/>
      <c r="D1544" s="20"/>
    </row>
    <row r="1545" spans="3:4" x14ac:dyDescent="0.2">
      <c r="C1545" s="20"/>
      <c r="D1545" s="20"/>
    </row>
    <row r="1546" spans="3:4" x14ac:dyDescent="0.2">
      <c r="C1546" s="20"/>
      <c r="D1546" s="20"/>
    </row>
    <row r="1547" spans="3:4" x14ac:dyDescent="0.2">
      <c r="C1547" s="20"/>
      <c r="D1547" s="20"/>
    </row>
    <row r="1548" spans="3:4" x14ac:dyDescent="0.2">
      <c r="C1548" s="20"/>
      <c r="D1548" s="20"/>
    </row>
    <row r="1549" spans="3:4" x14ac:dyDescent="0.2">
      <c r="C1549" s="20"/>
      <c r="D1549" s="20"/>
    </row>
    <row r="1550" spans="3:4" x14ac:dyDescent="0.2">
      <c r="C1550" s="20"/>
      <c r="D1550" s="20"/>
    </row>
    <row r="1551" spans="3:4" x14ac:dyDescent="0.2">
      <c r="C1551" s="20"/>
      <c r="D1551" s="20"/>
    </row>
    <row r="1552" spans="3:4" x14ac:dyDescent="0.2">
      <c r="C1552" s="20"/>
      <c r="D1552" s="20"/>
    </row>
    <row r="1553" spans="3:4" x14ac:dyDescent="0.2">
      <c r="C1553" s="20"/>
      <c r="D1553" s="20"/>
    </row>
    <row r="1554" spans="3:4" x14ac:dyDescent="0.2">
      <c r="C1554" s="20"/>
      <c r="D1554" s="20"/>
    </row>
    <row r="1555" spans="3:4" x14ac:dyDescent="0.2">
      <c r="C1555" s="20"/>
      <c r="D1555" s="20"/>
    </row>
    <row r="1556" spans="3:4" x14ac:dyDescent="0.2">
      <c r="C1556" s="20"/>
      <c r="D1556" s="20"/>
    </row>
    <row r="1557" spans="3:4" x14ac:dyDescent="0.2">
      <c r="C1557" s="20"/>
      <c r="D1557" s="20"/>
    </row>
    <row r="1558" spans="3:4" x14ac:dyDescent="0.2">
      <c r="C1558" s="20"/>
      <c r="D1558" s="20"/>
    </row>
    <row r="1559" spans="3:4" x14ac:dyDescent="0.2">
      <c r="C1559" s="20"/>
      <c r="D1559" s="20"/>
    </row>
    <row r="1560" spans="3:4" x14ac:dyDescent="0.2">
      <c r="C1560" s="20"/>
      <c r="D1560" s="20"/>
    </row>
    <row r="1561" spans="3:4" x14ac:dyDescent="0.2">
      <c r="C1561" s="20"/>
      <c r="D1561" s="20"/>
    </row>
    <row r="1562" spans="3:4" x14ac:dyDescent="0.2">
      <c r="C1562" s="20"/>
      <c r="D1562" s="20"/>
    </row>
    <row r="1563" spans="3:4" x14ac:dyDescent="0.2">
      <c r="C1563" s="20"/>
      <c r="D1563" s="20"/>
    </row>
    <row r="1564" spans="3:4" x14ac:dyDescent="0.2">
      <c r="C1564" s="20"/>
      <c r="D1564" s="20"/>
    </row>
    <row r="1565" spans="3:4" x14ac:dyDescent="0.2">
      <c r="C1565" s="20"/>
      <c r="D1565" s="20"/>
    </row>
    <row r="1566" spans="3:4" x14ac:dyDescent="0.2">
      <c r="C1566" s="20"/>
      <c r="D1566" s="20"/>
    </row>
    <row r="1567" spans="3:4" x14ac:dyDescent="0.2">
      <c r="C1567" s="20"/>
      <c r="D1567" s="20"/>
    </row>
    <row r="1568" spans="3:4" x14ac:dyDescent="0.2">
      <c r="C1568" s="20"/>
      <c r="D1568" s="20"/>
    </row>
    <row r="1569" spans="3:4" x14ac:dyDescent="0.2">
      <c r="C1569" s="20"/>
      <c r="D1569" s="20"/>
    </row>
    <row r="1570" spans="3:4" x14ac:dyDescent="0.2">
      <c r="C1570" s="20"/>
      <c r="D1570" s="20"/>
    </row>
    <row r="1571" spans="3:4" x14ac:dyDescent="0.2">
      <c r="C1571" s="20"/>
      <c r="D1571" s="20"/>
    </row>
    <row r="1572" spans="3:4" x14ac:dyDescent="0.2">
      <c r="C1572" s="20"/>
      <c r="D1572" s="20"/>
    </row>
    <row r="1573" spans="3:4" x14ac:dyDescent="0.2">
      <c r="C1573" s="20"/>
      <c r="D1573" s="20"/>
    </row>
    <row r="1574" spans="3:4" x14ac:dyDescent="0.2">
      <c r="C1574" s="20"/>
      <c r="D1574" s="20"/>
    </row>
    <row r="1575" spans="3:4" x14ac:dyDescent="0.2">
      <c r="C1575" s="20"/>
      <c r="D1575" s="20"/>
    </row>
    <row r="1576" spans="3:4" x14ac:dyDescent="0.2">
      <c r="C1576" s="20"/>
      <c r="D1576" s="20"/>
    </row>
    <row r="1577" spans="3:4" x14ac:dyDescent="0.2">
      <c r="C1577" s="20"/>
      <c r="D1577" s="20"/>
    </row>
    <row r="1578" spans="3:4" x14ac:dyDescent="0.2">
      <c r="C1578" s="20"/>
      <c r="D1578" s="20"/>
    </row>
    <row r="1579" spans="3:4" x14ac:dyDescent="0.2">
      <c r="C1579" s="20"/>
      <c r="D1579" s="20"/>
    </row>
    <row r="1580" spans="3:4" x14ac:dyDescent="0.2">
      <c r="C1580" s="20"/>
      <c r="D1580" s="20"/>
    </row>
    <row r="1581" spans="3:4" x14ac:dyDescent="0.2">
      <c r="C1581" s="20"/>
      <c r="D1581" s="20"/>
    </row>
    <row r="1582" spans="3:4" x14ac:dyDescent="0.2">
      <c r="C1582" s="20"/>
      <c r="D1582" s="20"/>
    </row>
    <row r="1583" spans="3:4" x14ac:dyDescent="0.2">
      <c r="C1583" s="20"/>
      <c r="D1583" s="20"/>
    </row>
    <row r="1584" spans="3:4" x14ac:dyDescent="0.2">
      <c r="C1584" s="20"/>
      <c r="D1584" s="20"/>
    </row>
    <row r="1585" spans="3:4" x14ac:dyDescent="0.2">
      <c r="C1585" s="20"/>
      <c r="D1585" s="20"/>
    </row>
    <row r="1586" spans="3:4" x14ac:dyDescent="0.2">
      <c r="C1586" s="20"/>
      <c r="D1586" s="20"/>
    </row>
    <row r="1587" spans="3:4" x14ac:dyDescent="0.2">
      <c r="C1587" s="20"/>
      <c r="D1587" s="20"/>
    </row>
    <row r="1588" spans="3:4" x14ac:dyDescent="0.2">
      <c r="C1588" s="20"/>
      <c r="D1588" s="20"/>
    </row>
    <row r="1589" spans="3:4" x14ac:dyDescent="0.2">
      <c r="C1589" s="20"/>
      <c r="D1589" s="20"/>
    </row>
    <row r="1590" spans="3:4" x14ac:dyDescent="0.2">
      <c r="C1590" s="20"/>
      <c r="D1590" s="20"/>
    </row>
    <row r="1591" spans="3:4" x14ac:dyDescent="0.2">
      <c r="C1591" s="20"/>
      <c r="D1591" s="20"/>
    </row>
    <row r="1592" spans="3:4" x14ac:dyDescent="0.2">
      <c r="C1592" s="20"/>
      <c r="D1592" s="20"/>
    </row>
    <row r="1593" spans="3:4" x14ac:dyDescent="0.2">
      <c r="C1593" s="20"/>
      <c r="D1593" s="20"/>
    </row>
    <row r="1594" spans="3:4" x14ac:dyDescent="0.2">
      <c r="C1594" s="20"/>
      <c r="D1594" s="20"/>
    </row>
    <row r="1595" spans="3:4" x14ac:dyDescent="0.2">
      <c r="C1595" s="20"/>
      <c r="D1595" s="20"/>
    </row>
    <row r="1596" spans="3:4" x14ac:dyDescent="0.2">
      <c r="C1596" s="20"/>
      <c r="D1596" s="20"/>
    </row>
    <row r="1597" spans="3:4" x14ac:dyDescent="0.2">
      <c r="C1597" s="20"/>
      <c r="D1597" s="20"/>
    </row>
    <row r="1598" spans="3:4" x14ac:dyDescent="0.2">
      <c r="C1598" s="20"/>
      <c r="D1598" s="20"/>
    </row>
    <row r="1599" spans="3:4" x14ac:dyDescent="0.2">
      <c r="C1599" s="20"/>
      <c r="D1599" s="20"/>
    </row>
    <row r="1600" spans="3:4" x14ac:dyDescent="0.2">
      <c r="C1600" s="20"/>
      <c r="D1600" s="20"/>
    </row>
    <row r="1601" spans="3:4" x14ac:dyDescent="0.2">
      <c r="C1601" s="20"/>
      <c r="D1601" s="20"/>
    </row>
    <row r="1602" spans="3:4" x14ac:dyDescent="0.2">
      <c r="C1602" s="20"/>
      <c r="D1602" s="20"/>
    </row>
    <row r="1603" spans="3:4" x14ac:dyDescent="0.2">
      <c r="C1603" s="20"/>
      <c r="D1603" s="20"/>
    </row>
    <row r="1604" spans="3:4" x14ac:dyDescent="0.2">
      <c r="C1604" s="20"/>
      <c r="D1604" s="20"/>
    </row>
    <row r="1605" spans="3:4" x14ac:dyDescent="0.2">
      <c r="C1605" s="20"/>
      <c r="D1605" s="20"/>
    </row>
    <row r="1606" spans="3:4" x14ac:dyDescent="0.2">
      <c r="C1606" s="20"/>
      <c r="D1606" s="20"/>
    </row>
    <row r="1607" spans="3:4" x14ac:dyDescent="0.2">
      <c r="C1607" s="20"/>
      <c r="D1607" s="20"/>
    </row>
    <row r="1608" spans="3:4" x14ac:dyDescent="0.2">
      <c r="C1608" s="20"/>
      <c r="D1608" s="20"/>
    </row>
    <row r="1609" spans="3:4" x14ac:dyDescent="0.2">
      <c r="C1609" s="20"/>
      <c r="D1609" s="20"/>
    </row>
    <row r="1610" spans="3:4" x14ac:dyDescent="0.2">
      <c r="C1610" s="20"/>
      <c r="D1610" s="20"/>
    </row>
    <row r="1611" spans="3:4" x14ac:dyDescent="0.2">
      <c r="C1611" s="20"/>
      <c r="D1611" s="20"/>
    </row>
    <row r="1612" spans="3:4" x14ac:dyDescent="0.2">
      <c r="C1612" s="20"/>
      <c r="D1612" s="20"/>
    </row>
    <row r="1613" spans="3:4" x14ac:dyDescent="0.2">
      <c r="C1613" s="20"/>
      <c r="D1613" s="20"/>
    </row>
    <row r="1614" spans="3:4" x14ac:dyDescent="0.2">
      <c r="C1614" s="20"/>
      <c r="D1614" s="20"/>
    </row>
    <row r="1615" spans="3:4" x14ac:dyDescent="0.2">
      <c r="C1615" s="20"/>
      <c r="D1615" s="20"/>
    </row>
    <row r="1616" spans="3:4" x14ac:dyDescent="0.2">
      <c r="C1616" s="20"/>
      <c r="D1616" s="20"/>
    </row>
    <row r="1617" spans="3:4" x14ac:dyDescent="0.2">
      <c r="C1617" s="20"/>
      <c r="D1617" s="20"/>
    </row>
    <row r="1618" spans="3:4" x14ac:dyDescent="0.2">
      <c r="C1618" s="20"/>
      <c r="D1618" s="20"/>
    </row>
    <row r="1619" spans="3:4" x14ac:dyDescent="0.2">
      <c r="C1619" s="20"/>
      <c r="D1619" s="20"/>
    </row>
    <row r="1620" spans="3:4" x14ac:dyDescent="0.2">
      <c r="C1620" s="20"/>
      <c r="D1620" s="20"/>
    </row>
    <row r="1621" spans="3:4" x14ac:dyDescent="0.2">
      <c r="C1621" s="20"/>
      <c r="D1621" s="20"/>
    </row>
    <row r="1622" spans="3:4" x14ac:dyDescent="0.2">
      <c r="C1622" s="20"/>
      <c r="D1622" s="20"/>
    </row>
    <row r="1623" spans="3:4" x14ac:dyDescent="0.2">
      <c r="C1623" s="20"/>
      <c r="D1623" s="20"/>
    </row>
    <row r="1624" spans="3:4" x14ac:dyDescent="0.2">
      <c r="C1624" s="20"/>
      <c r="D1624" s="20"/>
    </row>
    <row r="1625" spans="3:4" x14ac:dyDescent="0.2">
      <c r="C1625" s="20"/>
      <c r="D1625" s="20"/>
    </row>
    <row r="1626" spans="3:4" x14ac:dyDescent="0.2">
      <c r="C1626" s="20"/>
      <c r="D1626" s="20"/>
    </row>
    <row r="1627" spans="3:4" x14ac:dyDescent="0.2">
      <c r="C1627" s="20"/>
      <c r="D1627" s="20"/>
    </row>
    <row r="1628" spans="3:4" x14ac:dyDescent="0.2">
      <c r="C1628" s="20"/>
      <c r="D1628" s="20"/>
    </row>
    <row r="1629" spans="3:4" x14ac:dyDescent="0.2">
      <c r="C1629" s="20"/>
      <c r="D1629" s="20"/>
    </row>
    <row r="1630" spans="3:4" x14ac:dyDescent="0.2">
      <c r="C1630" s="20"/>
      <c r="D1630" s="20"/>
    </row>
    <row r="1631" spans="3:4" x14ac:dyDescent="0.2">
      <c r="C1631" s="20"/>
      <c r="D1631" s="20"/>
    </row>
    <row r="1632" spans="3:4" x14ac:dyDescent="0.2">
      <c r="C1632" s="20"/>
      <c r="D1632" s="20"/>
    </row>
    <row r="1633" spans="3:4" x14ac:dyDescent="0.2">
      <c r="C1633" s="20"/>
      <c r="D1633" s="20"/>
    </row>
    <row r="1634" spans="3:4" x14ac:dyDescent="0.2">
      <c r="C1634" s="20"/>
      <c r="D1634" s="20"/>
    </row>
    <row r="1635" spans="3:4" x14ac:dyDescent="0.2">
      <c r="C1635" s="20"/>
      <c r="D1635" s="20"/>
    </row>
    <row r="1636" spans="3:4" x14ac:dyDescent="0.2">
      <c r="C1636" s="20"/>
      <c r="D1636" s="20"/>
    </row>
    <row r="1637" spans="3:4" x14ac:dyDescent="0.2">
      <c r="C1637" s="20"/>
      <c r="D1637" s="20"/>
    </row>
    <row r="1638" spans="3:4" x14ac:dyDescent="0.2">
      <c r="C1638" s="20"/>
      <c r="D1638" s="20"/>
    </row>
    <row r="1639" spans="3:4" x14ac:dyDescent="0.2">
      <c r="C1639" s="20"/>
      <c r="D1639" s="20"/>
    </row>
    <row r="1640" spans="3:4" x14ac:dyDescent="0.2">
      <c r="C1640" s="20"/>
      <c r="D1640" s="20"/>
    </row>
    <row r="1641" spans="3:4" x14ac:dyDescent="0.2">
      <c r="C1641" s="20"/>
      <c r="D1641" s="20"/>
    </row>
    <row r="1642" spans="3:4" x14ac:dyDescent="0.2">
      <c r="C1642" s="20"/>
      <c r="D1642" s="20"/>
    </row>
    <row r="1643" spans="3:4" x14ac:dyDescent="0.2">
      <c r="C1643" s="20"/>
      <c r="D1643" s="20"/>
    </row>
    <row r="1644" spans="3:4" x14ac:dyDescent="0.2">
      <c r="C1644" s="20"/>
      <c r="D1644" s="20"/>
    </row>
    <row r="1645" spans="3:4" x14ac:dyDescent="0.2">
      <c r="C1645" s="20"/>
      <c r="D1645" s="20"/>
    </row>
    <row r="1646" spans="3:4" x14ac:dyDescent="0.2">
      <c r="C1646" s="20"/>
      <c r="D1646" s="20"/>
    </row>
    <row r="1647" spans="3:4" x14ac:dyDescent="0.2">
      <c r="C1647" s="20"/>
      <c r="D1647" s="20"/>
    </row>
    <row r="1648" spans="3:4" x14ac:dyDescent="0.2">
      <c r="C1648" s="20"/>
      <c r="D1648" s="20"/>
    </row>
    <row r="1649" spans="3:4" x14ac:dyDescent="0.2">
      <c r="C1649" s="20"/>
      <c r="D1649" s="20"/>
    </row>
    <row r="1650" spans="3:4" x14ac:dyDescent="0.2">
      <c r="C1650" s="20"/>
      <c r="D1650" s="20"/>
    </row>
    <row r="1651" spans="3:4" x14ac:dyDescent="0.2">
      <c r="C1651" s="20"/>
      <c r="D1651" s="20"/>
    </row>
    <row r="1652" spans="3:4" x14ac:dyDescent="0.2">
      <c r="C1652" s="20"/>
      <c r="D1652" s="20"/>
    </row>
    <row r="1653" spans="3:4" x14ac:dyDescent="0.2">
      <c r="C1653" s="20"/>
      <c r="D1653" s="20"/>
    </row>
    <row r="1654" spans="3:4" x14ac:dyDescent="0.2">
      <c r="C1654" s="20"/>
      <c r="D1654" s="20"/>
    </row>
    <row r="1655" spans="3:4" x14ac:dyDescent="0.2">
      <c r="C1655" s="20"/>
      <c r="D1655" s="20"/>
    </row>
    <row r="1656" spans="3:4" x14ac:dyDescent="0.2">
      <c r="C1656" s="20"/>
      <c r="D1656" s="20"/>
    </row>
    <row r="1657" spans="3:4" x14ac:dyDescent="0.2">
      <c r="C1657" s="20"/>
      <c r="D1657" s="20"/>
    </row>
    <row r="1658" spans="3:4" x14ac:dyDescent="0.2">
      <c r="C1658" s="20"/>
      <c r="D1658" s="20"/>
    </row>
    <row r="1659" spans="3:4" x14ac:dyDescent="0.2">
      <c r="C1659" s="20"/>
      <c r="D1659" s="20"/>
    </row>
    <row r="1660" spans="3:4" x14ac:dyDescent="0.2">
      <c r="C1660" s="20"/>
      <c r="D1660" s="20"/>
    </row>
    <row r="1661" spans="3:4" x14ac:dyDescent="0.2">
      <c r="C1661" s="20"/>
      <c r="D1661" s="20"/>
    </row>
    <row r="1662" spans="3:4" x14ac:dyDescent="0.2">
      <c r="C1662" s="20"/>
      <c r="D1662" s="20"/>
    </row>
    <row r="1663" spans="3:4" x14ac:dyDescent="0.2">
      <c r="C1663" s="20"/>
      <c r="D1663" s="20"/>
    </row>
    <row r="1664" spans="3:4" x14ac:dyDescent="0.2">
      <c r="C1664" s="20"/>
      <c r="D1664" s="20"/>
    </row>
    <row r="1665" spans="3:4" x14ac:dyDescent="0.2">
      <c r="C1665" s="20"/>
      <c r="D1665" s="20"/>
    </row>
    <row r="1666" spans="3:4" x14ac:dyDescent="0.2">
      <c r="C1666" s="20"/>
      <c r="D1666" s="20"/>
    </row>
    <row r="1667" spans="3:4" x14ac:dyDescent="0.2">
      <c r="C1667" s="20"/>
      <c r="D1667" s="20"/>
    </row>
    <row r="1668" spans="3:4" x14ac:dyDescent="0.2">
      <c r="C1668" s="20"/>
      <c r="D1668" s="20"/>
    </row>
    <row r="1669" spans="3:4" x14ac:dyDescent="0.2">
      <c r="C1669" s="20"/>
      <c r="D1669" s="20"/>
    </row>
    <row r="1670" spans="3:4" x14ac:dyDescent="0.2">
      <c r="C1670" s="20"/>
      <c r="D1670" s="20"/>
    </row>
    <row r="1671" spans="3:4" x14ac:dyDescent="0.2">
      <c r="C1671" s="20"/>
      <c r="D1671" s="20"/>
    </row>
    <row r="1672" spans="3:4" x14ac:dyDescent="0.2">
      <c r="C1672" s="20"/>
      <c r="D1672" s="20"/>
    </row>
    <row r="1673" spans="3:4" x14ac:dyDescent="0.2">
      <c r="C1673" s="20"/>
      <c r="D1673" s="20"/>
    </row>
    <row r="1674" spans="3:4" x14ac:dyDescent="0.2">
      <c r="C1674" s="20"/>
      <c r="D1674" s="20"/>
    </row>
    <row r="1675" spans="3:4" x14ac:dyDescent="0.2">
      <c r="C1675" s="20"/>
      <c r="D1675" s="20"/>
    </row>
    <row r="1676" spans="3:4" x14ac:dyDescent="0.2">
      <c r="C1676" s="20"/>
      <c r="D1676" s="20"/>
    </row>
    <row r="1677" spans="3:4" x14ac:dyDescent="0.2">
      <c r="C1677" s="20"/>
      <c r="D1677" s="20"/>
    </row>
    <row r="1678" spans="3:4" x14ac:dyDescent="0.2">
      <c r="C1678" s="20"/>
      <c r="D1678" s="20"/>
    </row>
    <row r="1679" spans="3:4" x14ac:dyDescent="0.2">
      <c r="C1679" s="20"/>
      <c r="D1679" s="20"/>
    </row>
    <row r="1680" spans="3:4" x14ac:dyDescent="0.2">
      <c r="C1680" s="20"/>
      <c r="D1680" s="20"/>
    </row>
    <row r="1681" spans="3:4" x14ac:dyDescent="0.2">
      <c r="C1681" s="20"/>
      <c r="D1681" s="20"/>
    </row>
    <row r="1682" spans="3:4" x14ac:dyDescent="0.2">
      <c r="C1682" s="20"/>
      <c r="D1682" s="20"/>
    </row>
    <row r="1683" spans="3:4" x14ac:dyDescent="0.2">
      <c r="C1683" s="20"/>
      <c r="D1683" s="20"/>
    </row>
    <row r="1684" spans="3:4" x14ac:dyDescent="0.2">
      <c r="C1684" s="20"/>
      <c r="D1684" s="20"/>
    </row>
    <row r="1685" spans="3:4" x14ac:dyDescent="0.2">
      <c r="C1685" s="20"/>
      <c r="D1685" s="20"/>
    </row>
    <row r="1686" spans="3:4" x14ac:dyDescent="0.2">
      <c r="C1686" s="20"/>
      <c r="D1686" s="20"/>
    </row>
    <row r="1687" spans="3:4" x14ac:dyDescent="0.2">
      <c r="C1687" s="20"/>
      <c r="D1687" s="20"/>
    </row>
    <row r="1688" spans="3:4" x14ac:dyDescent="0.2">
      <c r="C1688" s="20"/>
      <c r="D1688" s="20"/>
    </row>
    <row r="1689" spans="3:4" x14ac:dyDescent="0.2">
      <c r="C1689" s="20"/>
      <c r="D1689" s="20"/>
    </row>
    <row r="1690" spans="3:4" x14ac:dyDescent="0.2">
      <c r="C1690" s="20"/>
      <c r="D1690" s="20"/>
    </row>
    <row r="1691" spans="3:4" x14ac:dyDescent="0.2">
      <c r="C1691" s="20"/>
      <c r="D1691" s="20"/>
    </row>
    <row r="1692" spans="3:4" x14ac:dyDescent="0.2">
      <c r="C1692" s="20"/>
      <c r="D1692" s="20"/>
    </row>
    <row r="1693" spans="3:4" x14ac:dyDescent="0.2">
      <c r="C1693" s="20"/>
      <c r="D1693" s="20"/>
    </row>
    <row r="1694" spans="3:4" x14ac:dyDescent="0.2">
      <c r="C1694" s="20"/>
      <c r="D1694" s="20"/>
    </row>
    <row r="1695" spans="3:4" x14ac:dyDescent="0.2">
      <c r="C1695" s="20"/>
      <c r="D1695" s="20"/>
    </row>
    <row r="1696" spans="3:4" x14ac:dyDescent="0.2">
      <c r="C1696" s="20"/>
      <c r="D1696" s="20"/>
    </row>
    <row r="1697" spans="3:4" x14ac:dyDescent="0.2">
      <c r="C1697" s="20"/>
      <c r="D1697" s="20"/>
    </row>
    <row r="1698" spans="3:4" x14ac:dyDescent="0.2">
      <c r="C1698" s="20"/>
      <c r="D1698" s="20"/>
    </row>
    <row r="1699" spans="3:4" x14ac:dyDescent="0.2">
      <c r="C1699" s="20"/>
      <c r="D1699" s="20"/>
    </row>
    <row r="1700" spans="3:4" x14ac:dyDescent="0.2">
      <c r="C1700" s="20"/>
      <c r="D1700" s="20"/>
    </row>
    <row r="1701" spans="3:4" x14ac:dyDescent="0.2">
      <c r="C1701" s="20"/>
      <c r="D1701" s="20"/>
    </row>
    <row r="1702" spans="3:4" x14ac:dyDescent="0.2">
      <c r="C1702" s="20"/>
      <c r="D1702" s="20"/>
    </row>
    <row r="1703" spans="3:4" x14ac:dyDescent="0.2">
      <c r="C1703" s="20"/>
      <c r="D1703" s="20"/>
    </row>
    <row r="1704" spans="3:4" x14ac:dyDescent="0.2">
      <c r="C1704" s="20"/>
      <c r="D1704" s="20"/>
    </row>
    <row r="1705" spans="3:4" x14ac:dyDescent="0.2">
      <c r="C1705" s="20"/>
      <c r="D1705" s="20"/>
    </row>
    <row r="1706" spans="3:4" x14ac:dyDescent="0.2">
      <c r="C1706" s="20"/>
      <c r="D1706" s="20"/>
    </row>
    <row r="1707" spans="3:4" x14ac:dyDescent="0.2">
      <c r="C1707" s="20"/>
      <c r="D1707" s="20"/>
    </row>
    <row r="1708" spans="3:4" x14ac:dyDescent="0.2">
      <c r="C1708" s="20"/>
      <c r="D1708" s="20"/>
    </row>
    <row r="1709" spans="3:4" x14ac:dyDescent="0.2">
      <c r="C1709" s="20"/>
      <c r="D1709" s="20"/>
    </row>
    <row r="1710" spans="3:4" x14ac:dyDescent="0.2">
      <c r="C1710" s="20"/>
      <c r="D1710" s="20"/>
    </row>
    <row r="1711" spans="3:4" x14ac:dyDescent="0.2">
      <c r="C1711" s="20"/>
      <c r="D1711" s="20"/>
    </row>
    <row r="1712" spans="3:4" x14ac:dyDescent="0.2">
      <c r="C1712" s="20"/>
      <c r="D1712" s="20"/>
    </row>
    <row r="1713" spans="3:4" x14ac:dyDescent="0.2">
      <c r="C1713" s="20"/>
      <c r="D1713" s="20"/>
    </row>
    <row r="1714" spans="3:4" x14ac:dyDescent="0.2">
      <c r="C1714" s="20"/>
      <c r="D1714" s="20"/>
    </row>
    <row r="1715" spans="3:4" x14ac:dyDescent="0.2">
      <c r="C1715" s="20"/>
      <c r="D1715" s="20"/>
    </row>
    <row r="1716" spans="3:4" x14ac:dyDescent="0.2">
      <c r="C1716" s="20"/>
      <c r="D1716" s="20"/>
    </row>
    <row r="1717" spans="3:4" x14ac:dyDescent="0.2">
      <c r="C1717" s="20"/>
      <c r="D1717" s="20"/>
    </row>
    <row r="1718" spans="3:4" x14ac:dyDescent="0.2">
      <c r="C1718" s="20"/>
      <c r="D1718" s="20"/>
    </row>
    <row r="1719" spans="3:4" x14ac:dyDescent="0.2">
      <c r="C1719" s="20"/>
      <c r="D1719" s="20"/>
    </row>
    <row r="1720" spans="3:4" x14ac:dyDescent="0.2">
      <c r="C1720" s="20"/>
      <c r="D1720" s="20"/>
    </row>
    <row r="1721" spans="3:4" x14ac:dyDescent="0.2">
      <c r="C1721" s="20"/>
      <c r="D1721" s="20"/>
    </row>
    <row r="1722" spans="3:4" x14ac:dyDescent="0.2">
      <c r="C1722" s="20"/>
      <c r="D1722" s="20"/>
    </row>
    <row r="1723" spans="3:4" x14ac:dyDescent="0.2">
      <c r="C1723" s="20"/>
      <c r="D1723" s="20"/>
    </row>
    <row r="1724" spans="3:4" x14ac:dyDescent="0.2">
      <c r="C1724" s="20"/>
      <c r="D1724" s="20"/>
    </row>
    <row r="1725" spans="3:4" x14ac:dyDescent="0.2">
      <c r="C1725" s="20"/>
      <c r="D1725" s="20"/>
    </row>
    <row r="1726" spans="3:4" x14ac:dyDescent="0.2">
      <c r="C1726" s="20"/>
      <c r="D1726" s="20"/>
    </row>
    <row r="1727" spans="3:4" x14ac:dyDescent="0.2">
      <c r="C1727" s="20"/>
      <c r="D1727" s="20"/>
    </row>
    <row r="1728" spans="3:4" x14ac:dyDescent="0.2">
      <c r="C1728" s="20"/>
      <c r="D1728" s="20"/>
    </row>
    <row r="1729" spans="3:4" x14ac:dyDescent="0.2">
      <c r="C1729" s="20"/>
      <c r="D1729" s="20"/>
    </row>
    <row r="1730" spans="3:4" x14ac:dyDescent="0.2">
      <c r="C1730" s="20"/>
      <c r="D1730" s="20"/>
    </row>
    <row r="1731" spans="3:4" x14ac:dyDescent="0.2">
      <c r="C1731" s="20"/>
      <c r="D1731" s="20"/>
    </row>
    <row r="1732" spans="3:4" x14ac:dyDescent="0.2">
      <c r="C1732" s="20"/>
      <c r="D1732" s="20"/>
    </row>
    <row r="1733" spans="3:4" x14ac:dyDescent="0.2">
      <c r="C1733" s="20"/>
      <c r="D1733" s="20"/>
    </row>
    <row r="1734" spans="3:4" x14ac:dyDescent="0.2">
      <c r="C1734" s="20"/>
      <c r="D1734" s="20"/>
    </row>
    <row r="1735" spans="3:4" x14ac:dyDescent="0.2">
      <c r="C1735" s="20"/>
      <c r="D1735" s="20"/>
    </row>
    <row r="1736" spans="3:4" x14ac:dyDescent="0.2">
      <c r="C1736" s="20"/>
      <c r="D1736" s="20"/>
    </row>
    <row r="1737" spans="3:4" x14ac:dyDescent="0.2">
      <c r="C1737" s="20"/>
      <c r="D1737" s="20"/>
    </row>
    <row r="1738" spans="3:4" x14ac:dyDescent="0.2">
      <c r="C1738" s="20"/>
      <c r="D1738" s="20"/>
    </row>
    <row r="1739" spans="3:4" x14ac:dyDescent="0.2">
      <c r="C1739" s="20"/>
      <c r="D1739" s="20"/>
    </row>
    <row r="1740" spans="3:4" x14ac:dyDescent="0.2">
      <c r="C1740" s="20"/>
      <c r="D1740" s="20"/>
    </row>
    <row r="1741" spans="3:4" x14ac:dyDescent="0.2">
      <c r="C1741" s="20"/>
      <c r="D1741" s="20"/>
    </row>
    <row r="1742" spans="3:4" x14ac:dyDescent="0.2">
      <c r="C1742" s="20"/>
      <c r="D1742" s="20"/>
    </row>
    <row r="1743" spans="3:4" x14ac:dyDescent="0.2">
      <c r="C1743" s="20"/>
      <c r="D1743" s="20"/>
    </row>
    <row r="1744" spans="3:4" x14ac:dyDescent="0.2">
      <c r="C1744" s="20"/>
      <c r="D1744" s="20"/>
    </row>
    <row r="1745" spans="3:4" x14ac:dyDescent="0.2">
      <c r="C1745" s="20"/>
      <c r="D1745" s="20"/>
    </row>
    <row r="1746" spans="3:4" x14ac:dyDescent="0.2">
      <c r="C1746" s="20"/>
      <c r="D1746" s="20"/>
    </row>
    <row r="1747" spans="3:4" x14ac:dyDescent="0.2">
      <c r="C1747" s="20"/>
      <c r="D1747" s="20"/>
    </row>
    <row r="1748" spans="3:4" x14ac:dyDescent="0.2">
      <c r="C1748" s="20"/>
      <c r="D1748" s="20"/>
    </row>
    <row r="1749" spans="3:4" x14ac:dyDescent="0.2">
      <c r="C1749" s="20"/>
      <c r="D1749" s="20"/>
    </row>
    <row r="1750" spans="3:4" x14ac:dyDescent="0.2">
      <c r="C1750" s="20"/>
      <c r="D1750" s="20"/>
    </row>
    <row r="1751" spans="3:4" x14ac:dyDescent="0.2">
      <c r="C1751" s="20"/>
      <c r="D1751" s="20"/>
    </row>
    <row r="1752" spans="3:4" x14ac:dyDescent="0.2">
      <c r="C1752" s="20"/>
      <c r="D1752" s="20"/>
    </row>
    <row r="1753" spans="3:4" x14ac:dyDescent="0.2">
      <c r="C1753" s="20"/>
      <c r="D1753" s="20"/>
    </row>
    <row r="1754" spans="3:4" x14ac:dyDescent="0.2">
      <c r="C1754" s="20"/>
      <c r="D1754" s="20"/>
    </row>
    <row r="1755" spans="3:4" x14ac:dyDescent="0.2">
      <c r="C1755" s="20"/>
      <c r="D1755" s="20"/>
    </row>
    <row r="1756" spans="3:4" x14ac:dyDescent="0.2">
      <c r="C1756" s="20"/>
      <c r="D1756" s="20"/>
    </row>
    <row r="1757" spans="3:4" x14ac:dyDescent="0.2">
      <c r="C1757" s="20"/>
      <c r="D1757" s="20"/>
    </row>
    <row r="1758" spans="3:4" x14ac:dyDescent="0.2">
      <c r="C1758" s="20"/>
      <c r="D1758" s="20"/>
    </row>
    <row r="1759" spans="3:4" x14ac:dyDescent="0.2">
      <c r="C1759" s="20"/>
      <c r="D1759" s="20"/>
    </row>
    <row r="1760" spans="3:4" x14ac:dyDescent="0.2">
      <c r="C1760" s="20"/>
      <c r="D1760" s="20"/>
    </row>
    <row r="1761" spans="3:4" x14ac:dyDescent="0.2">
      <c r="C1761" s="20"/>
      <c r="D1761" s="20"/>
    </row>
    <row r="1762" spans="3:4" x14ac:dyDescent="0.2">
      <c r="C1762" s="20"/>
      <c r="D1762" s="20"/>
    </row>
    <row r="1763" spans="3:4" x14ac:dyDescent="0.2">
      <c r="C1763" s="20"/>
      <c r="D1763" s="20"/>
    </row>
    <row r="1764" spans="3:4" x14ac:dyDescent="0.2">
      <c r="C1764" s="20"/>
      <c r="D1764" s="20"/>
    </row>
    <row r="1765" spans="3:4" x14ac:dyDescent="0.2">
      <c r="C1765" s="20"/>
      <c r="D1765" s="20"/>
    </row>
    <row r="1766" spans="3:4" x14ac:dyDescent="0.2">
      <c r="C1766" s="20"/>
      <c r="D1766" s="20"/>
    </row>
    <row r="1767" spans="3:4" x14ac:dyDescent="0.2">
      <c r="C1767" s="20"/>
      <c r="D1767" s="20"/>
    </row>
    <row r="1768" spans="3:4" x14ac:dyDescent="0.2">
      <c r="C1768" s="20"/>
      <c r="D1768" s="20"/>
    </row>
    <row r="1769" spans="3:4" x14ac:dyDescent="0.2">
      <c r="C1769" s="20"/>
      <c r="D1769" s="20"/>
    </row>
    <row r="1770" spans="3:4" x14ac:dyDescent="0.2">
      <c r="C1770" s="20"/>
      <c r="D1770" s="20"/>
    </row>
    <row r="1771" spans="3:4" x14ac:dyDescent="0.2">
      <c r="C1771" s="20"/>
      <c r="D1771" s="20"/>
    </row>
    <row r="1772" spans="3:4" x14ac:dyDescent="0.2">
      <c r="C1772" s="20"/>
      <c r="D1772" s="20"/>
    </row>
    <row r="1773" spans="3:4" x14ac:dyDescent="0.2">
      <c r="C1773" s="20"/>
      <c r="D1773" s="20"/>
    </row>
    <row r="1774" spans="3:4" x14ac:dyDescent="0.2">
      <c r="C1774" s="20"/>
      <c r="D1774" s="20"/>
    </row>
    <row r="1775" spans="3:4" x14ac:dyDescent="0.2">
      <c r="C1775" s="20"/>
      <c r="D1775" s="20"/>
    </row>
    <row r="1776" spans="3:4" x14ac:dyDescent="0.2">
      <c r="C1776" s="20"/>
      <c r="D1776" s="20"/>
    </row>
    <row r="1777" spans="3:4" x14ac:dyDescent="0.2">
      <c r="C1777" s="20"/>
      <c r="D1777" s="20"/>
    </row>
    <row r="1778" spans="3:4" x14ac:dyDescent="0.2">
      <c r="C1778" s="20"/>
      <c r="D1778" s="20"/>
    </row>
    <row r="1779" spans="3:4" x14ac:dyDescent="0.2">
      <c r="C1779" s="20"/>
      <c r="D1779" s="20"/>
    </row>
    <row r="1780" spans="3:4" x14ac:dyDescent="0.2">
      <c r="C1780" s="20"/>
      <c r="D1780" s="20"/>
    </row>
    <row r="1781" spans="3:4" x14ac:dyDescent="0.2">
      <c r="C1781" s="20"/>
      <c r="D1781" s="20"/>
    </row>
    <row r="1782" spans="3:4" x14ac:dyDescent="0.2">
      <c r="C1782" s="20"/>
      <c r="D1782" s="20"/>
    </row>
    <row r="1783" spans="3:4" x14ac:dyDescent="0.2">
      <c r="C1783" s="20"/>
      <c r="D1783" s="20"/>
    </row>
    <row r="1784" spans="3:4" x14ac:dyDescent="0.2">
      <c r="C1784" s="20"/>
      <c r="D1784" s="20"/>
    </row>
    <row r="1785" spans="3:4" x14ac:dyDescent="0.2">
      <c r="C1785" s="20"/>
      <c r="D1785" s="20"/>
    </row>
    <row r="1786" spans="3:4" x14ac:dyDescent="0.2">
      <c r="C1786" s="20"/>
      <c r="D1786" s="20"/>
    </row>
    <row r="1787" spans="3:4" x14ac:dyDescent="0.2">
      <c r="C1787" s="20"/>
      <c r="D1787" s="20"/>
    </row>
    <row r="1788" spans="3:4" x14ac:dyDescent="0.2">
      <c r="C1788" s="20"/>
      <c r="D1788" s="20"/>
    </row>
    <row r="1789" spans="3:4" x14ac:dyDescent="0.2">
      <c r="C1789" s="20"/>
      <c r="D1789" s="20"/>
    </row>
    <row r="1790" spans="3:4" x14ac:dyDescent="0.2">
      <c r="C1790" s="20"/>
      <c r="D1790" s="20"/>
    </row>
    <row r="1791" spans="3:4" x14ac:dyDescent="0.2">
      <c r="C1791" s="20"/>
      <c r="D1791" s="20"/>
    </row>
    <row r="1792" spans="3:4" x14ac:dyDescent="0.2">
      <c r="C1792" s="20"/>
      <c r="D1792" s="20"/>
    </row>
    <row r="1793" spans="3:4" x14ac:dyDescent="0.2">
      <c r="C1793" s="20"/>
      <c r="D1793" s="20"/>
    </row>
    <row r="1794" spans="3:4" x14ac:dyDescent="0.2">
      <c r="C1794" s="20"/>
      <c r="D1794" s="20"/>
    </row>
    <row r="1795" spans="3:4" x14ac:dyDescent="0.2">
      <c r="C1795" s="20"/>
      <c r="D1795" s="20"/>
    </row>
    <row r="1796" spans="3:4" x14ac:dyDescent="0.2">
      <c r="C1796" s="20"/>
      <c r="D1796" s="20"/>
    </row>
    <row r="1797" spans="3:4" x14ac:dyDescent="0.2">
      <c r="C1797" s="20"/>
      <c r="D1797" s="20"/>
    </row>
    <row r="1798" spans="3:4" x14ac:dyDescent="0.2">
      <c r="C1798" s="20"/>
      <c r="D1798" s="20"/>
    </row>
    <row r="1799" spans="3:4" x14ac:dyDescent="0.2">
      <c r="C1799" s="20"/>
      <c r="D1799" s="20"/>
    </row>
    <row r="1800" spans="3:4" x14ac:dyDescent="0.2">
      <c r="C1800" s="20"/>
      <c r="D1800" s="20"/>
    </row>
    <row r="1801" spans="3:4" x14ac:dyDescent="0.2">
      <c r="C1801" s="20"/>
      <c r="D1801" s="20"/>
    </row>
    <row r="1802" spans="3:4" x14ac:dyDescent="0.2">
      <c r="C1802" s="20"/>
      <c r="D1802" s="20"/>
    </row>
    <row r="1803" spans="3:4" x14ac:dyDescent="0.2">
      <c r="C1803" s="20"/>
      <c r="D1803" s="20"/>
    </row>
    <row r="1804" spans="3:4" x14ac:dyDescent="0.2">
      <c r="C1804" s="20"/>
      <c r="D1804" s="20"/>
    </row>
    <row r="1805" spans="3:4" x14ac:dyDescent="0.2">
      <c r="C1805" s="20"/>
      <c r="D1805" s="20"/>
    </row>
    <row r="1806" spans="3:4" x14ac:dyDescent="0.2">
      <c r="C1806" s="20"/>
      <c r="D1806" s="20"/>
    </row>
    <row r="1807" spans="3:4" x14ac:dyDescent="0.2">
      <c r="C1807" s="20"/>
      <c r="D1807" s="20"/>
    </row>
    <row r="1808" spans="3:4" x14ac:dyDescent="0.2">
      <c r="C1808" s="20"/>
      <c r="D1808" s="20"/>
    </row>
    <row r="1809" spans="3:4" x14ac:dyDescent="0.2">
      <c r="C1809" s="20"/>
      <c r="D1809" s="20"/>
    </row>
    <row r="1810" spans="3:4" x14ac:dyDescent="0.2">
      <c r="C1810" s="20"/>
      <c r="D1810" s="20"/>
    </row>
    <row r="1811" spans="3:4" x14ac:dyDescent="0.2">
      <c r="C1811" s="20"/>
      <c r="D1811" s="20"/>
    </row>
    <row r="1812" spans="3:4" x14ac:dyDescent="0.2">
      <c r="C1812" s="20"/>
      <c r="D1812" s="20"/>
    </row>
    <row r="1813" spans="3:4" x14ac:dyDescent="0.2">
      <c r="C1813" s="20"/>
      <c r="D1813" s="20"/>
    </row>
    <row r="1814" spans="3:4" x14ac:dyDescent="0.2">
      <c r="C1814" s="20"/>
      <c r="D1814" s="20"/>
    </row>
    <row r="1815" spans="3:4" x14ac:dyDescent="0.2">
      <c r="C1815" s="20"/>
      <c r="D1815" s="20"/>
    </row>
    <row r="1816" spans="3:4" x14ac:dyDescent="0.2">
      <c r="C1816" s="20"/>
      <c r="D1816" s="20"/>
    </row>
    <row r="1817" spans="3:4" x14ac:dyDescent="0.2">
      <c r="C1817" s="20"/>
      <c r="D1817" s="20"/>
    </row>
    <row r="1818" spans="3:4" x14ac:dyDescent="0.2">
      <c r="C1818" s="20"/>
      <c r="D1818" s="20"/>
    </row>
    <row r="1819" spans="3:4" x14ac:dyDescent="0.2">
      <c r="C1819" s="20"/>
      <c r="D1819" s="20"/>
    </row>
    <row r="1820" spans="3:4" x14ac:dyDescent="0.2">
      <c r="C1820" s="20"/>
      <c r="D1820" s="20"/>
    </row>
    <row r="1821" spans="3:4" x14ac:dyDescent="0.2">
      <c r="C1821" s="20"/>
      <c r="D1821" s="20"/>
    </row>
    <row r="1822" spans="3:4" x14ac:dyDescent="0.2">
      <c r="C1822" s="20"/>
      <c r="D1822" s="20"/>
    </row>
    <row r="1823" spans="3:4" x14ac:dyDescent="0.2">
      <c r="C1823" s="20"/>
      <c r="D1823" s="20"/>
    </row>
    <row r="1824" spans="3:4" x14ac:dyDescent="0.2">
      <c r="C1824" s="20"/>
      <c r="D1824" s="20"/>
    </row>
    <row r="1825" spans="3:4" x14ac:dyDescent="0.2">
      <c r="C1825" s="20"/>
      <c r="D1825" s="20"/>
    </row>
    <row r="1826" spans="3:4" x14ac:dyDescent="0.2">
      <c r="C1826" s="20"/>
      <c r="D1826" s="20"/>
    </row>
    <row r="1827" spans="3:4" x14ac:dyDescent="0.2">
      <c r="C1827" s="20"/>
      <c r="D1827" s="20"/>
    </row>
    <row r="1828" spans="3:4" x14ac:dyDescent="0.2">
      <c r="C1828" s="20"/>
      <c r="D1828" s="20"/>
    </row>
    <row r="1829" spans="3:4" x14ac:dyDescent="0.2">
      <c r="C1829" s="20"/>
      <c r="D1829" s="20"/>
    </row>
    <row r="1830" spans="3:4" x14ac:dyDescent="0.2">
      <c r="C1830" s="20"/>
      <c r="D1830" s="20"/>
    </row>
    <row r="1831" spans="3:4" x14ac:dyDescent="0.2">
      <c r="C1831" s="20"/>
      <c r="D1831" s="20"/>
    </row>
    <row r="1832" spans="3:4" x14ac:dyDescent="0.2">
      <c r="C1832" s="20"/>
      <c r="D1832" s="20"/>
    </row>
    <row r="1833" spans="3:4" x14ac:dyDescent="0.2">
      <c r="C1833" s="20"/>
      <c r="D1833" s="20"/>
    </row>
    <row r="1834" spans="3:4" x14ac:dyDescent="0.2">
      <c r="C1834" s="20"/>
      <c r="D1834" s="20"/>
    </row>
    <row r="1835" spans="3:4" x14ac:dyDescent="0.2">
      <c r="C1835" s="20"/>
      <c r="D1835" s="20"/>
    </row>
    <row r="1836" spans="3:4" x14ac:dyDescent="0.2">
      <c r="C1836" s="20"/>
      <c r="D1836" s="20"/>
    </row>
    <row r="1837" spans="3:4" x14ac:dyDescent="0.2">
      <c r="C1837" s="20"/>
      <c r="D1837" s="20"/>
    </row>
    <row r="1838" spans="3:4" x14ac:dyDescent="0.2">
      <c r="C1838" s="20"/>
      <c r="D1838" s="20"/>
    </row>
    <row r="1839" spans="3:4" x14ac:dyDescent="0.2">
      <c r="C1839" s="20"/>
      <c r="D1839" s="20"/>
    </row>
    <row r="1840" spans="3:4" x14ac:dyDescent="0.2">
      <c r="C1840" s="20"/>
      <c r="D1840" s="20"/>
    </row>
    <row r="1841" spans="3:4" x14ac:dyDescent="0.2">
      <c r="C1841" s="20"/>
      <c r="D1841" s="20"/>
    </row>
    <row r="1842" spans="3:4" x14ac:dyDescent="0.2">
      <c r="C1842" s="20"/>
      <c r="D1842" s="20"/>
    </row>
    <row r="1843" spans="3:4" x14ac:dyDescent="0.2">
      <c r="C1843" s="20"/>
      <c r="D1843" s="20"/>
    </row>
    <row r="1844" spans="3:4" x14ac:dyDescent="0.2">
      <c r="C1844" s="20"/>
      <c r="D1844" s="20"/>
    </row>
    <row r="1845" spans="3:4" x14ac:dyDescent="0.2">
      <c r="C1845" s="20"/>
      <c r="D1845" s="20"/>
    </row>
    <row r="1846" spans="3:4" x14ac:dyDescent="0.2">
      <c r="C1846" s="20"/>
      <c r="D1846" s="20"/>
    </row>
    <row r="1847" spans="3:4" x14ac:dyDescent="0.2">
      <c r="C1847" s="20"/>
      <c r="D1847" s="20"/>
    </row>
    <row r="1848" spans="3:4" x14ac:dyDescent="0.2">
      <c r="C1848" s="20"/>
      <c r="D1848" s="20"/>
    </row>
    <row r="1849" spans="3:4" x14ac:dyDescent="0.2">
      <c r="C1849" s="20"/>
      <c r="D1849" s="20"/>
    </row>
    <row r="1850" spans="3:4" x14ac:dyDescent="0.2">
      <c r="C1850" s="20"/>
      <c r="D1850" s="20"/>
    </row>
    <row r="1851" spans="3:4" x14ac:dyDescent="0.2">
      <c r="C1851" s="20"/>
      <c r="D1851" s="20"/>
    </row>
    <row r="1852" spans="3:4" x14ac:dyDescent="0.2">
      <c r="C1852" s="20"/>
      <c r="D1852" s="20"/>
    </row>
    <row r="1853" spans="3:4" x14ac:dyDescent="0.2">
      <c r="C1853" s="20"/>
      <c r="D1853" s="20"/>
    </row>
    <row r="1854" spans="3:4" x14ac:dyDescent="0.2">
      <c r="C1854" s="20"/>
      <c r="D1854" s="20"/>
    </row>
    <row r="1855" spans="3:4" x14ac:dyDescent="0.2">
      <c r="C1855" s="20"/>
      <c r="D1855" s="20"/>
    </row>
    <row r="1856" spans="3:4" x14ac:dyDescent="0.2">
      <c r="C1856" s="20"/>
      <c r="D1856" s="20"/>
    </row>
    <row r="1857" spans="3:4" x14ac:dyDescent="0.2">
      <c r="C1857" s="20"/>
      <c r="D1857" s="20"/>
    </row>
    <row r="1858" spans="3:4" x14ac:dyDescent="0.2">
      <c r="C1858" s="20"/>
      <c r="D1858" s="20"/>
    </row>
    <row r="1859" spans="3:4" x14ac:dyDescent="0.2">
      <c r="C1859" s="20"/>
      <c r="D1859" s="20"/>
    </row>
    <row r="1860" spans="3:4" x14ac:dyDescent="0.2">
      <c r="C1860" s="20"/>
      <c r="D1860" s="20"/>
    </row>
    <row r="1861" spans="3:4" x14ac:dyDescent="0.2">
      <c r="C1861" s="20"/>
      <c r="D1861" s="20"/>
    </row>
    <row r="1862" spans="3:4" x14ac:dyDescent="0.2">
      <c r="C1862" s="20"/>
      <c r="D1862" s="20"/>
    </row>
    <row r="1863" spans="3:4" x14ac:dyDescent="0.2">
      <c r="C1863" s="20"/>
      <c r="D1863" s="20"/>
    </row>
    <row r="1864" spans="3:4" x14ac:dyDescent="0.2">
      <c r="C1864" s="20"/>
      <c r="D1864" s="20"/>
    </row>
    <row r="1865" spans="3:4" x14ac:dyDescent="0.2">
      <c r="C1865" s="20"/>
      <c r="D1865" s="20"/>
    </row>
    <row r="1866" spans="3:4" x14ac:dyDescent="0.2">
      <c r="C1866" s="20"/>
      <c r="D1866" s="20"/>
    </row>
    <row r="1867" spans="3:4" x14ac:dyDescent="0.2">
      <c r="C1867" s="20"/>
      <c r="D1867" s="20"/>
    </row>
    <row r="1868" spans="3:4" x14ac:dyDescent="0.2">
      <c r="C1868" s="20"/>
      <c r="D1868" s="20"/>
    </row>
    <row r="1869" spans="3:4" x14ac:dyDescent="0.2">
      <c r="C1869" s="20"/>
      <c r="D1869" s="20"/>
    </row>
    <row r="1870" spans="3:4" x14ac:dyDescent="0.2">
      <c r="C1870" s="20"/>
      <c r="D1870" s="20"/>
    </row>
    <row r="1871" spans="3:4" x14ac:dyDescent="0.2">
      <c r="C1871" s="20"/>
      <c r="D1871" s="20"/>
    </row>
    <row r="1872" spans="3:4" x14ac:dyDescent="0.2">
      <c r="C1872" s="20"/>
      <c r="D1872" s="20"/>
    </row>
    <row r="1873" spans="3:4" x14ac:dyDescent="0.2">
      <c r="C1873" s="20"/>
      <c r="D1873" s="20"/>
    </row>
    <row r="1874" spans="3:4" x14ac:dyDescent="0.2">
      <c r="C1874" s="20"/>
      <c r="D1874" s="20"/>
    </row>
    <row r="1875" spans="3:4" x14ac:dyDescent="0.2">
      <c r="C1875" s="20"/>
      <c r="D1875" s="20"/>
    </row>
    <row r="1876" spans="3:4" x14ac:dyDescent="0.2">
      <c r="C1876" s="20"/>
      <c r="D1876" s="20"/>
    </row>
    <row r="1877" spans="3:4" x14ac:dyDescent="0.2">
      <c r="C1877" s="20"/>
      <c r="D1877" s="20"/>
    </row>
    <row r="1878" spans="3:4" x14ac:dyDescent="0.2">
      <c r="C1878" s="20"/>
      <c r="D1878" s="20"/>
    </row>
    <row r="1879" spans="3:4" x14ac:dyDescent="0.2">
      <c r="C1879" s="20"/>
      <c r="D1879" s="20"/>
    </row>
    <row r="1880" spans="3:4" x14ac:dyDescent="0.2">
      <c r="C1880" s="20"/>
      <c r="D1880" s="20"/>
    </row>
    <row r="1881" spans="3:4" x14ac:dyDescent="0.2">
      <c r="C1881" s="20"/>
      <c r="D1881" s="20"/>
    </row>
    <row r="1882" spans="3:4" x14ac:dyDescent="0.2">
      <c r="C1882" s="20"/>
      <c r="D1882" s="20"/>
    </row>
    <row r="1883" spans="3:4" x14ac:dyDescent="0.2">
      <c r="C1883" s="20"/>
      <c r="D1883" s="20"/>
    </row>
    <row r="1884" spans="3:4" x14ac:dyDescent="0.2">
      <c r="C1884" s="20"/>
      <c r="D1884" s="20"/>
    </row>
    <row r="1885" spans="3:4" x14ac:dyDescent="0.2">
      <c r="C1885" s="20"/>
      <c r="D1885" s="20"/>
    </row>
    <row r="1886" spans="3:4" x14ac:dyDescent="0.2">
      <c r="C1886" s="20"/>
      <c r="D1886" s="20"/>
    </row>
    <row r="1887" spans="3:4" x14ac:dyDescent="0.2">
      <c r="C1887" s="20"/>
      <c r="D1887" s="20"/>
    </row>
    <row r="1888" spans="3:4" x14ac:dyDescent="0.2">
      <c r="C1888" s="20"/>
      <c r="D1888" s="20"/>
    </row>
    <row r="1889" spans="3:4" x14ac:dyDescent="0.2">
      <c r="C1889" s="20"/>
      <c r="D1889" s="20"/>
    </row>
    <row r="1890" spans="3:4" x14ac:dyDescent="0.2">
      <c r="C1890" s="20"/>
      <c r="D1890" s="20"/>
    </row>
    <row r="1891" spans="3:4" x14ac:dyDescent="0.2">
      <c r="C1891" s="20"/>
      <c r="D1891" s="20"/>
    </row>
    <row r="1892" spans="3:4" x14ac:dyDescent="0.2">
      <c r="C1892" s="20"/>
      <c r="D1892" s="20"/>
    </row>
    <row r="1893" spans="3:4" x14ac:dyDescent="0.2">
      <c r="C1893" s="20"/>
      <c r="D1893" s="20"/>
    </row>
    <row r="1894" spans="3:4" x14ac:dyDescent="0.2">
      <c r="C1894" s="20"/>
      <c r="D1894" s="20"/>
    </row>
    <row r="1895" spans="3:4" x14ac:dyDescent="0.2">
      <c r="C1895" s="20"/>
      <c r="D1895" s="20"/>
    </row>
    <row r="1896" spans="3:4" x14ac:dyDescent="0.2">
      <c r="C1896" s="20"/>
      <c r="D1896" s="20"/>
    </row>
    <row r="1897" spans="3:4" x14ac:dyDescent="0.2">
      <c r="C1897" s="20"/>
      <c r="D1897" s="20"/>
    </row>
    <row r="1898" spans="3:4" x14ac:dyDescent="0.2">
      <c r="C1898" s="20"/>
      <c r="D1898" s="20"/>
    </row>
    <row r="1899" spans="3:4" x14ac:dyDescent="0.2">
      <c r="C1899" s="20"/>
      <c r="D1899" s="20"/>
    </row>
    <row r="1900" spans="3:4" x14ac:dyDescent="0.2">
      <c r="C1900" s="20"/>
      <c r="D1900" s="20"/>
    </row>
    <row r="1901" spans="3:4" x14ac:dyDescent="0.2">
      <c r="C1901" s="20"/>
      <c r="D1901" s="20"/>
    </row>
    <row r="1902" spans="3:4" x14ac:dyDescent="0.2">
      <c r="C1902" s="20"/>
      <c r="D1902" s="20"/>
    </row>
    <row r="1903" spans="3:4" x14ac:dyDescent="0.2">
      <c r="C1903" s="20"/>
      <c r="D1903" s="20"/>
    </row>
    <row r="1904" spans="3:4" x14ac:dyDescent="0.2">
      <c r="C1904" s="20"/>
      <c r="D1904" s="20"/>
    </row>
    <row r="1905" spans="3:4" x14ac:dyDescent="0.2">
      <c r="C1905" s="20"/>
      <c r="D1905" s="20"/>
    </row>
    <row r="1906" spans="3:4" x14ac:dyDescent="0.2">
      <c r="C1906" s="20"/>
      <c r="D1906" s="20"/>
    </row>
    <row r="1907" spans="3:4" x14ac:dyDescent="0.2">
      <c r="C1907" s="20"/>
      <c r="D1907" s="20"/>
    </row>
    <row r="1908" spans="3:4" x14ac:dyDescent="0.2">
      <c r="C1908" s="20"/>
      <c r="D1908" s="20"/>
    </row>
    <row r="1909" spans="3:4" x14ac:dyDescent="0.2">
      <c r="C1909" s="20"/>
      <c r="D1909" s="20"/>
    </row>
    <row r="1910" spans="3:4" x14ac:dyDescent="0.2">
      <c r="C1910" s="20"/>
      <c r="D1910" s="20"/>
    </row>
    <row r="1911" spans="3:4" x14ac:dyDescent="0.2">
      <c r="C1911" s="20"/>
      <c r="D1911" s="20"/>
    </row>
    <row r="1912" spans="3:4" x14ac:dyDescent="0.2">
      <c r="C1912" s="20"/>
      <c r="D1912" s="20"/>
    </row>
    <row r="1913" spans="3:4" x14ac:dyDescent="0.2">
      <c r="C1913" s="20"/>
      <c r="D1913" s="20"/>
    </row>
    <row r="1914" spans="3:4" x14ac:dyDescent="0.2">
      <c r="C1914" s="20"/>
      <c r="D1914" s="20"/>
    </row>
    <row r="1915" spans="3:4" x14ac:dyDescent="0.2">
      <c r="C1915" s="20"/>
      <c r="D1915" s="20"/>
    </row>
    <row r="1916" spans="3:4" x14ac:dyDescent="0.2">
      <c r="C1916" s="20"/>
      <c r="D1916" s="20"/>
    </row>
    <row r="1917" spans="3:4" x14ac:dyDescent="0.2">
      <c r="C1917" s="20"/>
      <c r="D1917" s="20"/>
    </row>
    <row r="1918" spans="3:4" x14ac:dyDescent="0.2">
      <c r="C1918" s="20"/>
      <c r="D1918" s="20"/>
    </row>
    <row r="1919" spans="3:4" x14ac:dyDescent="0.2">
      <c r="C1919" s="20"/>
      <c r="D1919" s="20"/>
    </row>
    <row r="1920" spans="3:4" x14ac:dyDescent="0.2">
      <c r="C1920" s="20"/>
      <c r="D1920" s="20"/>
    </row>
    <row r="1921" spans="3:4" x14ac:dyDescent="0.2">
      <c r="C1921" s="20"/>
      <c r="D1921" s="20"/>
    </row>
    <row r="1922" spans="3:4" x14ac:dyDescent="0.2">
      <c r="C1922" s="20"/>
      <c r="D1922" s="20"/>
    </row>
    <row r="1923" spans="3:4" x14ac:dyDescent="0.2">
      <c r="C1923" s="20"/>
      <c r="D1923" s="20"/>
    </row>
    <row r="1924" spans="3:4" x14ac:dyDescent="0.2">
      <c r="C1924" s="20"/>
      <c r="D1924" s="20"/>
    </row>
    <row r="1925" spans="3:4" x14ac:dyDescent="0.2">
      <c r="C1925" s="20"/>
      <c r="D1925" s="20"/>
    </row>
    <row r="1926" spans="3:4" x14ac:dyDescent="0.2">
      <c r="C1926" s="20"/>
      <c r="D1926" s="20"/>
    </row>
    <row r="1927" spans="3:4" x14ac:dyDescent="0.2">
      <c r="C1927" s="20"/>
      <c r="D1927" s="20"/>
    </row>
    <row r="1928" spans="3:4" x14ac:dyDescent="0.2">
      <c r="C1928" s="20"/>
      <c r="D1928" s="20"/>
    </row>
    <row r="1929" spans="3:4" x14ac:dyDescent="0.2">
      <c r="C1929" s="20"/>
      <c r="D1929" s="20"/>
    </row>
    <row r="1930" spans="3:4" x14ac:dyDescent="0.2">
      <c r="C1930" s="20"/>
      <c r="D1930" s="20"/>
    </row>
    <row r="1931" spans="3:4" x14ac:dyDescent="0.2">
      <c r="C1931" s="20"/>
      <c r="D1931" s="20"/>
    </row>
    <row r="1932" spans="3:4" x14ac:dyDescent="0.2">
      <c r="C1932" s="20"/>
      <c r="D1932" s="20"/>
    </row>
    <row r="1933" spans="3:4" x14ac:dyDescent="0.2">
      <c r="C1933" s="20"/>
      <c r="D1933" s="20"/>
    </row>
    <row r="1934" spans="3:4" x14ac:dyDescent="0.2">
      <c r="C1934" s="20"/>
      <c r="D1934" s="20"/>
    </row>
    <row r="1935" spans="3:4" x14ac:dyDescent="0.2">
      <c r="C1935" s="20"/>
      <c r="D1935" s="20"/>
    </row>
    <row r="1936" spans="3:4" x14ac:dyDescent="0.2">
      <c r="C1936" s="20"/>
      <c r="D1936" s="20"/>
    </row>
    <row r="1937" spans="3:4" x14ac:dyDescent="0.2">
      <c r="C1937" s="20"/>
      <c r="D1937" s="20"/>
    </row>
    <row r="1938" spans="3:4" x14ac:dyDescent="0.2">
      <c r="C1938" s="20"/>
      <c r="D1938" s="20"/>
    </row>
    <row r="1939" spans="3:4" x14ac:dyDescent="0.2">
      <c r="C1939" s="20"/>
      <c r="D1939" s="20"/>
    </row>
    <row r="1940" spans="3:4" x14ac:dyDescent="0.2">
      <c r="C1940" s="20"/>
      <c r="D1940" s="20"/>
    </row>
    <row r="1941" spans="3:4" x14ac:dyDescent="0.2">
      <c r="C1941" s="20"/>
      <c r="D1941" s="20"/>
    </row>
    <row r="1942" spans="3:4" x14ac:dyDescent="0.2">
      <c r="C1942" s="20"/>
      <c r="D1942" s="20"/>
    </row>
    <row r="1943" spans="3:4" x14ac:dyDescent="0.2">
      <c r="C1943" s="20"/>
      <c r="D1943" s="20"/>
    </row>
    <row r="1944" spans="3:4" x14ac:dyDescent="0.2">
      <c r="C1944" s="20"/>
      <c r="D1944" s="20"/>
    </row>
    <row r="1945" spans="3:4" x14ac:dyDescent="0.2">
      <c r="C1945" s="20"/>
      <c r="D1945" s="20"/>
    </row>
    <row r="1946" spans="3:4" x14ac:dyDescent="0.2">
      <c r="C1946" s="20"/>
      <c r="D1946" s="20"/>
    </row>
    <row r="1947" spans="3:4" x14ac:dyDescent="0.2">
      <c r="C1947" s="20"/>
      <c r="D1947" s="20"/>
    </row>
    <row r="1948" spans="3:4" x14ac:dyDescent="0.2">
      <c r="C1948" s="20"/>
      <c r="D1948" s="20"/>
    </row>
    <row r="1949" spans="3:4" x14ac:dyDescent="0.2">
      <c r="C1949" s="20"/>
      <c r="D1949" s="20"/>
    </row>
    <row r="1950" spans="3:4" x14ac:dyDescent="0.2">
      <c r="C1950" s="20"/>
      <c r="D1950" s="20"/>
    </row>
    <row r="1951" spans="3:4" x14ac:dyDescent="0.2">
      <c r="C1951" s="20"/>
      <c r="D1951" s="20"/>
    </row>
    <row r="1952" spans="3:4" x14ac:dyDescent="0.2">
      <c r="C1952" s="20"/>
      <c r="D1952" s="20"/>
    </row>
    <row r="1953" spans="3:4" x14ac:dyDescent="0.2">
      <c r="C1953" s="20"/>
      <c r="D1953" s="20"/>
    </row>
    <row r="1954" spans="3:4" x14ac:dyDescent="0.2">
      <c r="C1954" s="20"/>
      <c r="D1954" s="20"/>
    </row>
    <row r="1955" spans="3:4" x14ac:dyDescent="0.2">
      <c r="C1955" s="20"/>
      <c r="D1955" s="20"/>
    </row>
    <row r="1956" spans="3:4" x14ac:dyDescent="0.2">
      <c r="C1956" s="20"/>
      <c r="D1956" s="20"/>
    </row>
    <row r="1957" spans="3:4" x14ac:dyDescent="0.2">
      <c r="C1957" s="20"/>
      <c r="D1957" s="20"/>
    </row>
    <row r="1958" spans="3:4" x14ac:dyDescent="0.2">
      <c r="C1958" s="20"/>
      <c r="D1958" s="20"/>
    </row>
    <row r="1959" spans="3:4" x14ac:dyDescent="0.2">
      <c r="C1959" s="20"/>
      <c r="D1959" s="20"/>
    </row>
    <row r="1960" spans="3:4" x14ac:dyDescent="0.2">
      <c r="C1960" s="20"/>
      <c r="D1960" s="20"/>
    </row>
    <row r="1961" spans="3:4" x14ac:dyDescent="0.2">
      <c r="C1961" s="20"/>
      <c r="D1961" s="20"/>
    </row>
    <row r="1962" spans="3:4" x14ac:dyDescent="0.2">
      <c r="C1962" s="20"/>
      <c r="D1962" s="20"/>
    </row>
    <row r="1963" spans="3:4" x14ac:dyDescent="0.2">
      <c r="C1963" s="20"/>
      <c r="D1963" s="20"/>
    </row>
    <row r="1964" spans="3:4" x14ac:dyDescent="0.2">
      <c r="C1964" s="20"/>
      <c r="D1964" s="20"/>
    </row>
    <row r="1965" spans="3:4" x14ac:dyDescent="0.2">
      <c r="C1965" s="20"/>
      <c r="D1965" s="20"/>
    </row>
    <row r="1966" spans="3:4" x14ac:dyDescent="0.2">
      <c r="C1966" s="20"/>
      <c r="D1966" s="20"/>
    </row>
    <row r="1967" spans="3:4" x14ac:dyDescent="0.2">
      <c r="C1967" s="20"/>
      <c r="D1967" s="20"/>
    </row>
    <row r="1968" spans="3:4" x14ac:dyDescent="0.2">
      <c r="C1968" s="20"/>
      <c r="D1968" s="20"/>
    </row>
    <row r="1969" spans="3:4" x14ac:dyDescent="0.2">
      <c r="C1969" s="20"/>
      <c r="D1969" s="20"/>
    </row>
    <row r="1970" spans="3:4" x14ac:dyDescent="0.2">
      <c r="C1970" s="20"/>
      <c r="D1970" s="20"/>
    </row>
    <row r="1971" spans="3:4" x14ac:dyDescent="0.2">
      <c r="C1971" s="20"/>
      <c r="D1971" s="20"/>
    </row>
    <row r="1972" spans="3:4" x14ac:dyDescent="0.2">
      <c r="C1972" s="20"/>
      <c r="D1972" s="20"/>
    </row>
    <row r="1973" spans="3:4" x14ac:dyDescent="0.2">
      <c r="C1973" s="20"/>
      <c r="D1973" s="20"/>
    </row>
    <row r="1974" spans="3:4" x14ac:dyDescent="0.2">
      <c r="C1974" s="20"/>
      <c r="D1974" s="20"/>
    </row>
    <row r="1975" spans="3:4" x14ac:dyDescent="0.2">
      <c r="C1975" s="20"/>
      <c r="D1975" s="20"/>
    </row>
    <row r="1976" spans="3:4" x14ac:dyDescent="0.2">
      <c r="C1976" s="20"/>
      <c r="D1976" s="20"/>
    </row>
    <row r="1977" spans="3:4" x14ac:dyDescent="0.2">
      <c r="C1977" s="20"/>
      <c r="D1977" s="20"/>
    </row>
    <row r="1978" spans="3:4" x14ac:dyDescent="0.2">
      <c r="C1978" s="20"/>
      <c r="D1978" s="20"/>
    </row>
    <row r="1979" spans="3:4" x14ac:dyDescent="0.2">
      <c r="C1979" s="20"/>
      <c r="D1979" s="20"/>
    </row>
    <row r="1980" spans="3:4" x14ac:dyDescent="0.2">
      <c r="C1980" s="20"/>
      <c r="D1980" s="20"/>
    </row>
    <row r="1981" spans="3:4" x14ac:dyDescent="0.2">
      <c r="C1981" s="20"/>
      <c r="D1981" s="20"/>
    </row>
    <row r="1982" spans="3:4" x14ac:dyDescent="0.2">
      <c r="C1982" s="20"/>
      <c r="D1982" s="20"/>
    </row>
    <row r="1983" spans="3:4" x14ac:dyDescent="0.2">
      <c r="C1983" s="20"/>
      <c r="D1983" s="20"/>
    </row>
    <row r="1984" spans="3:4" x14ac:dyDescent="0.2">
      <c r="C1984" s="20"/>
      <c r="D1984" s="20"/>
    </row>
    <row r="1985" spans="3:4" x14ac:dyDescent="0.2">
      <c r="C1985" s="20"/>
      <c r="D1985" s="20"/>
    </row>
    <row r="1986" spans="3:4" x14ac:dyDescent="0.2">
      <c r="C1986" s="20"/>
      <c r="D1986" s="20"/>
    </row>
    <row r="1987" spans="3:4" x14ac:dyDescent="0.2">
      <c r="C1987" s="20"/>
      <c r="D1987" s="20"/>
    </row>
    <row r="1988" spans="3:4" x14ac:dyDescent="0.2">
      <c r="C1988" s="20"/>
      <c r="D1988" s="20"/>
    </row>
    <row r="1989" spans="3:4" x14ac:dyDescent="0.2">
      <c r="C1989" s="20"/>
      <c r="D1989" s="20"/>
    </row>
    <row r="1990" spans="3:4" x14ac:dyDescent="0.2">
      <c r="C1990" s="20"/>
      <c r="D1990" s="20"/>
    </row>
    <row r="1991" spans="3:4" x14ac:dyDescent="0.2">
      <c r="C1991" s="20"/>
      <c r="D1991" s="20"/>
    </row>
    <row r="1992" spans="3:4" x14ac:dyDescent="0.2">
      <c r="C1992" s="20"/>
      <c r="D1992" s="20"/>
    </row>
    <row r="1993" spans="3:4" x14ac:dyDescent="0.2">
      <c r="C1993" s="20"/>
      <c r="D1993" s="20"/>
    </row>
    <row r="1994" spans="3:4" x14ac:dyDescent="0.2">
      <c r="C1994" s="20"/>
      <c r="D1994" s="20"/>
    </row>
    <row r="1995" spans="3:4" x14ac:dyDescent="0.2">
      <c r="C1995" s="20"/>
      <c r="D1995" s="20"/>
    </row>
    <row r="1996" spans="3:4" x14ac:dyDescent="0.2">
      <c r="C1996" s="20"/>
      <c r="D1996" s="20"/>
    </row>
    <row r="1997" spans="3:4" x14ac:dyDescent="0.2">
      <c r="C1997" s="20"/>
      <c r="D1997" s="20"/>
    </row>
    <row r="1998" spans="3:4" x14ac:dyDescent="0.2">
      <c r="C1998" s="20"/>
      <c r="D1998" s="20"/>
    </row>
    <row r="1999" spans="3:4" x14ac:dyDescent="0.2">
      <c r="C1999" s="20"/>
      <c r="D1999" s="20"/>
    </row>
    <row r="2000" spans="3:4" x14ac:dyDescent="0.2">
      <c r="C2000" s="20"/>
      <c r="D2000" s="20"/>
    </row>
    <row r="2001" spans="3:4" x14ac:dyDescent="0.2">
      <c r="C2001" s="20"/>
      <c r="D2001" s="20"/>
    </row>
    <row r="2002" spans="3:4" x14ac:dyDescent="0.2">
      <c r="C2002" s="20"/>
      <c r="D2002" s="20"/>
    </row>
    <row r="2003" spans="3:4" x14ac:dyDescent="0.2">
      <c r="C2003" s="20"/>
      <c r="D2003" s="20"/>
    </row>
    <row r="2004" spans="3:4" x14ac:dyDescent="0.2">
      <c r="C2004" s="20"/>
      <c r="D2004" s="20"/>
    </row>
    <row r="2005" spans="3:4" x14ac:dyDescent="0.2">
      <c r="C2005" s="20"/>
      <c r="D2005" s="20"/>
    </row>
    <row r="2006" spans="3:4" x14ac:dyDescent="0.2">
      <c r="C2006" s="20"/>
      <c r="D2006" s="20"/>
    </row>
    <row r="2007" spans="3:4" x14ac:dyDescent="0.2">
      <c r="C2007" s="20"/>
      <c r="D2007" s="20"/>
    </row>
    <row r="2008" spans="3:4" x14ac:dyDescent="0.2">
      <c r="C2008" s="20"/>
      <c r="D2008" s="20"/>
    </row>
    <row r="2009" spans="3:4" x14ac:dyDescent="0.2">
      <c r="C2009" s="20"/>
      <c r="D2009" s="20"/>
    </row>
    <row r="2010" spans="3:4" x14ac:dyDescent="0.2">
      <c r="C2010" s="20"/>
      <c r="D2010" s="20"/>
    </row>
    <row r="2011" spans="3:4" x14ac:dyDescent="0.2">
      <c r="C2011" s="20"/>
      <c r="D2011" s="20"/>
    </row>
    <row r="2012" spans="3:4" x14ac:dyDescent="0.2">
      <c r="C2012" s="20"/>
      <c r="D2012" s="20"/>
    </row>
    <row r="2013" spans="3:4" x14ac:dyDescent="0.2">
      <c r="C2013" s="20"/>
      <c r="D2013" s="20"/>
    </row>
    <row r="2014" spans="3:4" x14ac:dyDescent="0.2">
      <c r="C2014" s="20"/>
      <c r="D2014" s="20"/>
    </row>
    <row r="2015" spans="3:4" x14ac:dyDescent="0.2">
      <c r="C2015" s="20"/>
      <c r="D2015" s="20"/>
    </row>
    <row r="2016" spans="3:4" x14ac:dyDescent="0.2">
      <c r="C2016" s="20"/>
      <c r="D2016" s="20"/>
    </row>
    <row r="2017" spans="3:4" x14ac:dyDescent="0.2">
      <c r="C2017" s="20"/>
      <c r="D2017" s="20"/>
    </row>
    <row r="2018" spans="3:4" x14ac:dyDescent="0.2">
      <c r="C2018" s="20"/>
      <c r="D2018" s="20"/>
    </row>
    <row r="2019" spans="3:4" x14ac:dyDescent="0.2">
      <c r="C2019" s="20"/>
      <c r="D2019" s="20"/>
    </row>
    <row r="2020" spans="3:4" x14ac:dyDescent="0.2">
      <c r="C2020" s="20"/>
      <c r="D2020" s="20"/>
    </row>
    <row r="2021" spans="3:4" x14ac:dyDescent="0.2">
      <c r="C2021" s="20"/>
      <c r="D2021" s="20"/>
    </row>
    <row r="2022" spans="3:4" x14ac:dyDescent="0.2">
      <c r="C2022" s="20"/>
      <c r="D2022" s="20"/>
    </row>
    <row r="2023" spans="3:4" x14ac:dyDescent="0.2">
      <c r="C2023" s="20"/>
      <c r="D2023" s="20"/>
    </row>
    <row r="2024" spans="3:4" x14ac:dyDescent="0.2">
      <c r="C2024" s="20"/>
      <c r="D2024" s="20"/>
    </row>
    <row r="2025" spans="3:4" x14ac:dyDescent="0.2">
      <c r="C2025" s="20"/>
      <c r="D2025" s="20"/>
    </row>
    <row r="2026" spans="3:4" x14ac:dyDescent="0.2">
      <c r="C2026" s="20"/>
      <c r="D2026" s="20"/>
    </row>
    <row r="2027" spans="3:4" x14ac:dyDescent="0.2">
      <c r="C2027" s="20"/>
      <c r="D2027" s="20"/>
    </row>
    <row r="2028" spans="3:4" x14ac:dyDescent="0.2">
      <c r="C2028" s="20"/>
      <c r="D2028" s="20"/>
    </row>
    <row r="2029" spans="3:4" x14ac:dyDescent="0.2">
      <c r="C2029" s="20"/>
      <c r="D2029" s="20"/>
    </row>
    <row r="2030" spans="3:4" x14ac:dyDescent="0.2">
      <c r="C2030" s="20"/>
      <c r="D2030" s="20"/>
    </row>
    <row r="2031" spans="3:4" x14ac:dyDescent="0.2">
      <c r="C2031" s="20"/>
      <c r="D2031" s="20"/>
    </row>
    <row r="2032" spans="3:4" x14ac:dyDescent="0.2">
      <c r="C2032" s="20"/>
      <c r="D2032" s="20"/>
    </row>
    <row r="2033" spans="3:4" x14ac:dyDescent="0.2">
      <c r="C2033" s="20"/>
      <c r="D2033" s="20"/>
    </row>
    <row r="2034" spans="3:4" x14ac:dyDescent="0.2">
      <c r="C2034" s="20"/>
      <c r="D2034" s="20"/>
    </row>
    <row r="2035" spans="3:4" x14ac:dyDescent="0.2">
      <c r="C2035" s="20"/>
      <c r="D2035" s="20"/>
    </row>
    <row r="2036" spans="3:4" x14ac:dyDescent="0.2">
      <c r="C2036" s="20"/>
      <c r="D2036" s="20"/>
    </row>
    <row r="2037" spans="3:4" x14ac:dyDescent="0.2">
      <c r="C2037" s="20"/>
      <c r="D2037" s="20"/>
    </row>
    <row r="2038" spans="3:4" x14ac:dyDescent="0.2">
      <c r="C2038" s="20"/>
      <c r="D2038" s="20"/>
    </row>
    <row r="2039" spans="3:4" x14ac:dyDescent="0.2">
      <c r="C2039" s="20"/>
      <c r="D2039" s="20"/>
    </row>
    <row r="2040" spans="3:4" x14ac:dyDescent="0.2">
      <c r="C2040" s="20"/>
      <c r="D2040" s="20"/>
    </row>
    <row r="2041" spans="3:4" x14ac:dyDescent="0.2">
      <c r="C2041" s="20"/>
      <c r="D2041" s="20"/>
    </row>
    <row r="2042" spans="3:4" x14ac:dyDescent="0.2">
      <c r="C2042" s="20"/>
      <c r="D2042" s="20"/>
    </row>
    <row r="2043" spans="3:4" x14ac:dyDescent="0.2">
      <c r="C2043" s="20"/>
      <c r="D2043" s="20"/>
    </row>
    <row r="2044" spans="3:4" x14ac:dyDescent="0.2">
      <c r="C2044" s="20"/>
      <c r="D2044" s="20"/>
    </row>
    <row r="2045" spans="3:4" x14ac:dyDescent="0.2">
      <c r="C2045" s="20"/>
      <c r="D2045" s="20"/>
    </row>
    <row r="2046" spans="3:4" x14ac:dyDescent="0.2">
      <c r="C2046" s="20"/>
      <c r="D2046" s="20"/>
    </row>
    <row r="2047" spans="3:4" x14ac:dyDescent="0.2">
      <c r="C2047" s="20"/>
      <c r="D2047" s="20"/>
    </row>
    <row r="2048" spans="3:4" x14ac:dyDescent="0.2">
      <c r="C2048" s="20"/>
      <c r="D2048" s="20"/>
    </row>
    <row r="2049" spans="3:4" x14ac:dyDescent="0.2">
      <c r="C2049" s="20"/>
      <c r="D2049" s="20"/>
    </row>
    <row r="2050" spans="3:4" x14ac:dyDescent="0.2">
      <c r="C2050" s="20"/>
      <c r="D2050" s="20"/>
    </row>
    <row r="2051" spans="3:4" x14ac:dyDescent="0.2">
      <c r="C2051" s="20"/>
      <c r="D2051" s="20"/>
    </row>
    <row r="2052" spans="3:4" x14ac:dyDescent="0.2">
      <c r="C2052" s="20"/>
      <c r="D2052" s="20"/>
    </row>
    <row r="2053" spans="3:4" x14ac:dyDescent="0.2">
      <c r="C2053" s="20"/>
      <c r="D2053" s="20"/>
    </row>
    <row r="2054" spans="3:4" x14ac:dyDescent="0.2">
      <c r="C2054" s="20"/>
      <c r="D2054" s="20"/>
    </row>
    <row r="2055" spans="3:4" x14ac:dyDescent="0.2">
      <c r="C2055" s="20"/>
      <c r="D2055" s="20"/>
    </row>
    <row r="2056" spans="3:4" x14ac:dyDescent="0.2">
      <c r="C2056" s="20"/>
      <c r="D2056" s="20"/>
    </row>
    <row r="2057" spans="3:4" x14ac:dyDescent="0.2">
      <c r="C2057" s="20"/>
      <c r="D2057" s="20"/>
    </row>
    <row r="2058" spans="3:4" x14ac:dyDescent="0.2">
      <c r="C2058" s="20"/>
      <c r="D2058" s="20"/>
    </row>
    <row r="2059" spans="3:4" x14ac:dyDescent="0.2">
      <c r="C2059" s="20"/>
      <c r="D2059" s="20"/>
    </row>
    <row r="2060" spans="3:4" x14ac:dyDescent="0.2">
      <c r="C2060" s="20"/>
      <c r="D2060" s="20"/>
    </row>
    <row r="2061" spans="3:4" x14ac:dyDescent="0.2">
      <c r="C2061" s="20"/>
      <c r="D2061" s="20"/>
    </row>
    <row r="2062" spans="3:4" x14ac:dyDescent="0.2">
      <c r="C2062" s="20"/>
      <c r="D2062" s="20"/>
    </row>
    <row r="2063" spans="3:4" x14ac:dyDescent="0.2">
      <c r="C2063" s="20"/>
      <c r="D2063" s="20"/>
    </row>
    <row r="2064" spans="3:4" x14ac:dyDescent="0.2">
      <c r="C2064" s="20"/>
      <c r="D2064" s="20"/>
    </row>
    <row r="2065" spans="3:4" x14ac:dyDescent="0.2">
      <c r="C2065" s="20"/>
      <c r="D2065" s="20"/>
    </row>
    <row r="2066" spans="3:4" x14ac:dyDescent="0.2">
      <c r="C2066" s="20"/>
      <c r="D2066" s="20"/>
    </row>
    <row r="2067" spans="3:4" x14ac:dyDescent="0.2">
      <c r="C2067" s="20"/>
      <c r="D2067" s="20"/>
    </row>
    <row r="2068" spans="3:4" x14ac:dyDescent="0.2">
      <c r="C2068" s="20"/>
      <c r="D2068" s="20"/>
    </row>
    <row r="2069" spans="3:4" x14ac:dyDescent="0.2">
      <c r="C2069" s="20"/>
      <c r="D2069" s="20"/>
    </row>
    <row r="2070" spans="3:4" x14ac:dyDescent="0.2">
      <c r="C2070" s="20"/>
      <c r="D2070" s="20"/>
    </row>
    <row r="2071" spans="3:4" x14ac:dyDescent="0.2">
      <c r="C2071" s="20"/>
      <c r="D2071" s="20"/>
    </row>
    <row r="2072" spans="3:4" x14ac:dyDescent="0.2">
      <c r="C2072" s="20"/>
      <c r="D2072" s="20"/>
    </row>
    <row r="2073" spans="3:4" x14ac:dyDescent="0.2">
      <c r="C2073" s="20"/>
      <c r="D2073" s="20"/>
    </row>
    <row r="2074" spans="3:4" x14ac:dyDescent="0.2">
      <c r="C2074" s="20"/>
      <c r="D2074" s="20"/>
    </row>
    <row r="2075" spans="3:4" x14ac:dyDescent="0.2">
      <c r="C2075" s="20"/>
      <c r="D2075" s="20"/>
    </row>
    <row r="2076" spans="3:4" x14ac:dyDescent="0.2">
      <c r="C2076" s="20"/>
      <c r="D2076" s="20"/>
    </row>
    <row r="2077" spans="3:4" x14ac:dyDescent="0.2">
      <c r="C2077" s="20"/>
      <c r="D2077" s="20"/>
    </row>
    <row r="2078" spans="3:4" x14ac:dyDescent="0.2">
      <c r="C2078" s="20"/>
      <c r="D2078" s="20"/>
    </row>
    <row r="2079" spans="3:4" x14ac:dyDescent="0.2">
      <c r="C2079" s="20"/>
      <c r="D2079" s="20"/>
    </row>
    <row r="2080" spans="3:4" x14ac:dyDescent="0.2">
      <c r="C2080" s="20"/>
      <c r="D2080" s="20"/>
    </row>
    <row r="2081" spans="3:4" x14ac:dyDescent="0.2">
      <c r="C2081" s="20"/>
      <c r="D2081" s="20"/>
    </row>
    <row r="2082" spans="3:4" x14ac:dyDescent="0.2">
      <c r="C2082" s="20"/>
      <c r="D2082" s="20"/>
    </row>
    <row r="2083" spans="3:4" x14ac:dyDescent="0.2">
      <c r="C2083" s="20"/>
      <c r="D2083" s="20"/>
    </row>
    <row r="2084" spans="3:4" x14ac:dyDescent="0.2">
      <c r="C2084" s="20"/>
      <c r="D2084" s="20"/>
    </row>
    <row r="2085" spans="3:4" x14ac:dyDescent="0.2">
      <c r="C2085" s="20"/>
      <c r="D2085" s="20"/>
    </row>
    <row r="2086" spans="3:4" x14ac:dyDescent="0.2">
      <c r="C2086" s="20"/>
      <c r="D2086" s="20"/>
    </row>
    <row r="2087" spans="3:4" x14ac:dyDescent="0.2">
      <c r="C2087" s="20"/>
      <c r="D2087" s="20"/>
    </row>
    <row r="2088" spans="3:4" x14ac:dyDescent="0.2">
      <c r="C2088" s="20"/>
      <c r="D2088" s="20"/>
    </row>
    <row r="2089" spans="3:4" x14ac:dyDescent="0.2">
      <c r="C2089" s="20"/>
      <c r="D2089" s="20"/>
    </row>
    <row r="2090" spans="3:4" x14ac:dyDescent="0.2">
      <c r="C2090" s="20"/>
      <c r="D2090" s="20"/>
    </row>
    <row r="2091" spans="3:4" x14ac:dyDescent="0.2">
      <c r="C2091" s="20"/>
      <c r="D2091" s="20"/>
    </row>
    <row r="2092" spans="3:4" x14ac:dyDescent="0.2">
      <c r="C2092" s="20"/>
      <c r="D2092" s="20"/>
    </row>
    <row r="2093" spans="3:4" x14ac:dyDescent="0.2">
      <c r="C2093" s="20"/>
      <c r="D2093" s="20"/>
    </row>
    <row r="2094" spans="3:4" x14ac:dyDescent="0.2">
      <c r="C2094" s="20"/>
      <c r="D2094" s="20"/>
    </row>
    <row r="2095" spans="3:4" x14ac:dyDescent="0.2">
      <c r="C2095" s="20"/>
      <c r="D2095" s="20"/>
    </row>
    <row r="2096" spans="3:4" x14ac:dyDescent="0.2">
      <c r="C2096" s="20"/>
      <c r="D2096" s="20"/>
    </row>
    <row r="2097" spans="3:4" x14ac:dyDescent="0.2">
      <c r="C2097" s="20"/>
      <c r="D2097" s="20"/>
    </row>
    <row r="2098" spans="3:4" x14ac:dyDescent="0.2">
      <c r="C2098" s="20"/>
      <c r="D2098" s="20"/>
    </row>
    <row r="2099" spans="3:4" x14ac:dyDescent="0.2">
      <c r="C2099" s="20"/>
      <c r="D2099" s="20"/>
    </row>
    <row r="2100" spans="3:4" x14ac:dyDescent="0.2">
      <c r="C2100" s="20"/>
      <c r="D2100" s="20"/>
    </row>
    <row r="2101" spans="3:4" x14ac:dyDescent="0.2">
      <c r="C2101" s="20"/>
      <c r="D2101" s="20"/>
    </row>
    <row r="2102" spans="3:4" x14ac:dyDescent="0.2">
      <c r="C2102" s="20"/>
      <c r="D2102" s="20"/>
    </row>
    <row r="2103" spans="3:4" x14ac:dyDescent="0.2">
      <c r="C2103" s="20"/>
      <c r="D2103" s="20"/>
    </row>
    <row r="2104" spans="3:4" x14ac:dyDescent="0.2">
      <c r="C2104" s="20"/>
      <c r="D2104" s="20"/>
    </row>
    <row r="2105" spans="3:4" x14ac:dyDescent="0.2">
      <c r="C2105" s="20"/>
      <c r="D2105" s="20"/>
    </row>
    <row r="2106" spans="3:4" x14ac:dyDescent="0.2">
      <c r="C2106" s="20"/>
      <c r="D2106" s="20"/>
    </row>
    <row r="2107" spans="3:4" x14ac:dyDescent="0.2">
      <c r="C2107" s="20"/>
      <c r="D2107" s="20"/>
    </row>
    <row r="2108" spans="3:4" x14ac:dyDescent="0.2">
      <c r="C2108" s="20"/>
      <c r="D2108" s="20"/>
    </row>
    <row r="2109" spans="3:4" x14ac:dyDescent="0.2">
      <c r="C2109" s="20"/>
      <c r="D2109" s="20"/>
    </row>
    <row r="2110" spans="3:4" x14ac:dyDescent="0.2">
      <c r="C2110" s="20"/>
      <c r="D2110" s="20"/>
    </row>
    <row r="2111" spans="3:4" x14ac:dyDescent="0.2">
      <c r="C2111" s="20"/>
      <c r="D2111" s="20"/>
    </row>
    <row r="2112" spans="3:4" x14ac:dyDescent="0.2">
      <c r="C2112" s="20"/>
      <c r="D2112" s="20"/>
    </row>
    <row r="2113" spans="3:4" x14ac:dyDescent="0.2">
      <c r="C2113" s="20"/>
      <c r="D2113" s="20"/>
    </row>
    <row r="2114" spans="3:4" x14ac:dyDescent="0.2">
      <c r="C2114" s="20"/>
      <c r="D2114" s="20"/>
    </row>
    <row r="2115" spans="3:4" x14ac:dyDescent="0.2">
      <c r="C2115" s="20"/>
      <c r="D2115" s="20"/>
    </row>
    <row r="2116" spans="3:4" x14ac:dyDescent="0.2">
      <c r="C2116" s="20"/>
      <c r="D2116" s="20"/>
    </row>
    <row r="2117" spans="3:4" x14ac:dyDescent="0.2">
      <c r="C2117" s="20"/>
      <c r="D2117" s="20"/>
    </row>
    <row r="2118" spans="3:4" x14ac:dyDescent="0.2">
      <c r="C2118" s="20"/>
      <c r="D2118" s="20"/>
    </row>
    <row r="2119" spans="3:4" x14ac:dyDescent="0.2">
      <c r="C2119" s="20"/>
      <c r="D2119" s="20"/>
    </row>
    <row r="2120" spans="3:4" x14ac:dyDescent="0.2">
      <c r="C2120" s="20"/>
      <c r="D2120" s="20"/>
    </row>
    <row r="2121" spans="3:4" x14ac:dyDescent="0.2">
      <c r="C2121" s="20"/>
      <c r="D2121" s="20"/>
    </row>
    <row r="2122" spans="3:4" x14ac:dyDescent="0.2">
      <c r="C2122" s="20"/>
      <c r="D2122" s="20"/>
    </row>
    <row r="2123" spans="3:4" x14ac:dyDescent="0.2">
      <c r="C2123" s="20"/>
      <c r="D2123" s="20"/>
    </row>
    <row r="2124" spans="3:4" x14ac:dyDescent="0.2">
      <c r="C2124" s="20"/>
      <c r="D2124" s="20"/>
    </row>
    <row r="2125" spans="3:4" x14ac:dyDescent="0.2">
      <c r="C2125" s="20"/>
      <c r="D2125" s="20"/>
    </row>
    <row r="2126" spans="3:4" x14ac:dyDescent="0.2">
      <c r="C2126" s="20"/>
      <c r="D2126" s="20"/>
    </row>
    <row r="2127" spans="3:4" x14ac:dyDescent="0.2">
      <c r="C2127" s="20"/>
      <c r="D2127" s="20"/>
    </row>
    <row r="2128" spans="3:4" x14ac:dyDescent="0.2">
      <c r="C2128" s="20"/>
      <c r="D2128" s="20"/>
    </row>
    <row r="2129" spans="3:4" x14ac:dyDescent="0.2">
      <c r="C2129" s="20"/>
      <c r="D2129" s="20"/>
    </row>
    <row r="2130" spans="3:4" x14ac:dyDescent="0.2">
      <c r="C2130" s="20"/>
      <c r="D2130" s="20"/>
    </row>
    <row r="2131" spans="3:4" x14ac:dyDescent="0.2">
      <c r="C2131" s="20"/>
      <c r="D2131" s="20"/>
    </row>
    <row r="2132" spans="3:4" x14ac:dyDescent="0.2">
      <c r="C2132" s="20"/>
      <c r="D2132" s="20"/>
    </row>
    <row r="2133" spans="3:4" x14ac:dyDescent="0.2">
      <c r="C2133" s="20"/>
      <c r="D2133" s="20"/>
    </row>
    <row r="2134" spans="3:4" x14ac:dyDescent="0.2">
      <c r="C2134" s="20"/>
      <c r="D2134" s="20"/>
    </row>
    <row r="2135" spans="3:4" x14ac:dyDescent="0.2">
      <c r="C2135" s="20"/>
      <c r="D2135" s="20"/>
    </row>
    <row r="2136" spans="3:4" x14ac:dyDescent="0.2">
      <c r="C2136" s="20"/>
      <c r="D2136" s="20"/>
    </row>
    <row r="2137" spans="3:4" x14ac:dyDescent="0.2">
      <c r="C2137" s="20"/>
      <c r="D2137" s="20"/>
    </row>
    <row r="2138" spans="3:4" x14ac:dyDescent="0.2">
      <c r="C2138" s="20"/>
      <c r="D2138" s="20"/>
    </row>
    <row r="2139" spans="3:4" x14ac:dyDescent="0.2">
      <c r="C2139" s="20"/>
      <c r="D2139" s="20"/>
    </row>
    <row r="2140" spans="3:4" x14ac:dyDescent="0.2">
      <c r="C2140" s="20"/>
      <c r="D2140" s="20"/>
    </row>
    <row r="2141" spans="3:4" x14ac:dyDescent="0.2">
      <c r="C2141" s="20"/>
      <c r="D2141" s="20"/>
    </row>
    <row r="2142" spans="3:4" x14ac:dyDescent="0.2">
      <c r="C2142" s="20"/>
      <c r="D2142" s="20"/>
    </row>
    <row r="2143" spans="3:4" x14ac:dyDescent="0.2">
      <c r="C2143" s="20"/>
      <c r="D2143" s="20"/>
    </row>
    <row r="2144" spans="3:4" x14ac:dyDescent="0.2">
      <c r="C2144" s="20"/>
      <c r="D2144" s="20"/>
    </row>
    <row r="2145" spans="3:4" x14ac:dyDescent="0.2">
      <c r="C2145" s="20"/>
      <c r="D2145" s="20"/>
    </row>
    <row r="2146" spans="3:4" x14ac:dyDescent="0.2">
      <c r="C2146" s="20"/>
      <c r="D2146" s="20"/>
    </row>
    <row r="2147" spans="3:4" x14ac:dyDescent="0.2">
      <c r="C2147" s="20"/>
      <c r="D2147" s="20"/>
    </row>
    <row r="2148" spans="3:4" x14ac:dyDescent="0.2">
      <c r="C2148" s="20"/>
      <c r="D2148" s="20"/>
    </row>
    <row r="2149" spans="3:4" x14ac:dyDescent="0.2">
      <c r="C2149" s="20"/>
      <c r="D2149" s="20"/>
    </row>
    <row r="2150" spans="3:4" x14ac:dyDescent="0.2">
      <c r="C2150" s="20"/>
      <c r="D2150" s="20"/>
    </row>
    <row r="2151" spans="3:4" x14ac:dyDescent="0.2">
      <c r="C2151" s="20"/>
      <c r="D2151" s="20"/>
    </row>
    <row r="2152" spans="3:4" x14ac:dyDescent="0.2">
      <c r="C2152" s="20"/>
      <c r="D2152" s="20"/>
    </row>
    <row r="2153" spans="3:4" x14ac:dyDescent="0.2">
      <c r="C2153" s="20"/>
      <c r="D2153" s="20"/>
    </row>
    <row r="2154" spans="3:4" x14ac:dyDescent="0.2">
      <c r="C2154" s="20"/>
      <c r="D2154" s="20"/>
    </row>
    <row r="2155" spans="3:4" x14ac:dyDescent="0.2">
      <c r="C2155" s="20"/>
      <c r="D2155" s="20"/>
    </row>
    <row r="2156" spans="3:4" x14ac:dyDescent="0.2">
      <c r="C2156" s="20"/>
      <c r="D2156" s="20"/>
    </row>
    <row r="2157" spans="3:4" x14ac:dyDescent="0.2">
      <c r="C2157" s="20"/>
      <c r="D2157" s="20"/>
    </row>
    <row r="2158" spans="3:4" x14ac:dyDescent="0.2">
      <c r="C2158" s="20"/>
      <c r="D2158" s="20"/>
    </row>
    <row r="2159" spans="3:4" x14ac:dyDescent="0.2">
      <c r="C2159" s="20"/>
      <c r="D2159" s="20"/>
    </row>
    <row r="2160" spans="3:4" x14ac:dyDescent="0.2">
      <c r="C2160" s="20"/>
      <c r="D2160" s="20"/>
    </row>
    <row r="2161" spans="3:4" x14ac:dyDescent="0.2">
      <c r="C2161" s="20"/>
      <c r="D2161" s="20"/>
    </row>
    <row r="2162" spans="3:4" x14ac:dyDescent="0.2">
      <c r="C2162" s="20"/>
      <c r="D2162" s="20"/>
    </row>
    <row r="2163" spans="3:4" x14ac:dyDescent="0.2">
      <c r="C2163" s="20"/>
      <c r="D2163" s="20"/>
    </row>
    <row r="2164" spans="3:4" x14ac:dyDescent="0.2">
      <c r="C2164" s="20"/>
      <c r="D2164" s="20"/>
    </row>
    <row r="2165" spans="3:4" x14ac:dyDescent="0.2">
      <c r="C2165" s="20"/>
      <c r="D2165" s="20"/>
    </row>
    <row r="2166" spans="3:4" x14ac:dyDescent="0.2">
      <c r="C2166" s="20"/>
      <c r="D2166" s="20"/>
    </row>
    <row r="2167" spans="3:4" x14ac:dyDescent="0.2">
      <c r="C2167" s="20"/>
      <c r="D2167" s="20"/>
    </row>
    <row r="2168" spans="3:4" x14ac:dyDescent="0.2">
      <c r="C2168" s="20"/>
      <c r="D2168" s="20"/>
    </row>
    <row r="2169" spans="3:4" x14ac:dyDescent="0.2">
      <c r="C2169" s="20"/>
      <c r="D2169" s="20"/>
    </row>
    <row r="2170" spans="3:4" x14ac:dyDescent="0.2">
      <c r="C2170" s="20"/>
      <c r="D2170" s="20"/>
    </row>
    <row r="2171" spans="3:4" x14ac:dyDescent="0.2">
      <c r="C2171" s="20"/>
      <c r="D2171" s="20"/>
    </row>
    <row r="2172" spans="3:4" x14ac:dyDescent="0.2">
      <c r="C2172" s="20"/>
      <c r="D2172" s="20"/>
    </row>
    <row r="2173" spans="3:4" x14ac:dyDescent="0.2">
      <c r="C2173" s="20"/>
      <c r="D2173" s="20"/>
    </row>
    <row r="2174" spans="3:4" x14ac:dyDescent="0.2">
      <c r="C2174" s="20"/>
      <c r="D2174" s="20"/>
    </row>
    <row r="2175" spans="3:4" x14ac:dyDescent="0.2">
      <c r="C2175" s="20"/>
      <c r="D2175" s="20"/>
    </row>
    <row r="2176" spans="3:4" x14ac:dyDescent="0.2">
      <c r="C2176" s="20"/>
      <c r="D2176" s="20"/>
    </row>
    <row r="2177" spans="3:4" x14ac:dyDescent="0.2">
      <c r="C2177" s="20"/>
      <c r="D2177" s="20"/>
    </row>
    <row r="2178" spans="3:4" x14ac:dyDescent="0.2">
      <c r="C2178" s="20"/>
      <c r="D2178" s="20"/>
    </row>
    <row r="2179" spans="3:4" x14ac:dyDescent="0.2">
      <c r="C2179" s="20"/>
      <c r="D2179" s="20"/>
    </row>
    <row r="2180" spans="3:4" x14ac:dyDescent="0.2">
      <c r="C2180" s="20"/>
      <c r="D2180" s="20"/>
    </row>
    <row r="2181" spans="3:4" x14ac:dyDescent="0.2">
      <c r="C2181" s="20"/>
      <c r="D2181" s="20"/>
    </row>
    <row r="2182" spans="3:4" x14ac:dyDescent="0.2">
      <c r="C2182" s="20"/>
      <c r="D2182" s="20"/>
    </row>
    <row r="2183" spans="3:4" x14ac:dyDescent="0.2">
      <c r="C2183" s="20"/>
      <c r="D2183" s="20"/>
    </row>
    <row r="2184" spans="3:4" x14ac:dyDescent="0.2">
      <c r="C2184" s="20"/>
      <c r="D2184" s="20"/>
    </row>
    <row r="2185" spans="3:4" x14ac:dyDescent="0.2">
      <c r="C2185" s="20"/>
      <c r="D2185" s="20"/>
    </row>
    <row r="2186" spans="3:4" x14ac:dyDescent="0.2">
      <c r="C2186" s="20"/>
      <c r="D2186" s="20"/>
    </row>
    <row r="2187" spans="3:4" x14ac:dyDescent="0.2">
      <c r="C2187" s="20"/>
      <c r="D2187" s="20"/>
    </row>
    <row r="2188" spans="3:4" x14ac:dyDescent="0.2">
      <c r="C2188" s="20"/>
      <c r="D2188" s="20"/>
    </row>
    <row r="2189" spans="3:4" x14ac:dyDescent="0.2">
      <c r="C2189" s="20"/>
      <c r="D2189" s="20"/>
    </row>
    <row r="2190" spans="3:4" x14ac:dyDescent="0.2">
      <c r="C2190" s="20"/>
      <c r="D2190" s="20"/>
    </row>
    <row r="2191" spans="3:4" x14ac:dyDescent="0.2">
      <c r="C2191" s="20"/>
      <c r="D2191" s="20"/>
    </row>
    <row r="2192" spans="3:4" x14ac:dyDescent="0.2">
      <c r="C2192" s="20"/>
      <c r="D2192" s="20"/>
    </row>
    <row r="2193" spans="3:4" x14ac:dyDescent="0.2">
      <c r="C2193" s="20"/>
      <c r="D2193" s="20"/>
    </row>
    <row r="2194" spans="3:4" x14ac:dyDescent="0.2">
      <c r="C2194" s="20"/>
      <c r="D2194" s="20"/>
    </row>
    <row r="2195" spans="3:4" x14ac:dyDescent="0.2">
      <c r="C2195" s="20"/>
      <c r="D2195" s="20"/>
    </row>
    <row r="2196" spans="3:4" x14ac:dyDescent="0.2">
      <c r="C2196" s="20"/>
      <c r="D2196" s="20"/>
    </row>
    <row r="2197" spans="3:4" x14ac:dyDescent="0.2">
      <c r="C2197" s="20"/>
      <c r="D2197" s="20"/>
    </row>
    <row r="2198" spans="3:4" x14ac:dyDescent="0.2">
      <c r="C2198" s="20"/>
      <c r="D2198" s="20"/>
    </row>
    <row r="2199" spans="3:4" x14ac:dyDescent="0.2">
      <c r="C2199" s="20"/>
      <c r="D2199" s="20"/>
    </row>
    <row r="2200" spans="3:4" x14ac:dyDescent="0.2">
      <c r="C2200" s="20"/>
      <c r="D2200" s="20"/>
    </row>
    <row r="2201" spans="3:4" x14ac:dyDescent="0.2">
      <c r="C2201" s="20"/>
      <c r="D2201" s="20"/>
    </row>
    <row r="2202" spans="3:4" x14ac:dyDescent="0.2">
      <c r="C2202" s="20"/>
      <c r="D2202" s="20"/>
    </row>
    <row r="2203" spans="3:4" x14ac:dyDescent="0.2">
      <c r="C2203" s="20"/>
      <c r="D2203" s="20"/>
    </row>
    <row r="2204" spans="3:4" x14ac:dyDescent="0.2">
      <c r="C2204" s="20"/>
      <c r="D2204" s="20"/>
    </row>
    <row r="2205" spans="3:4" x14ac:dyDescent="0.2">
      <c r="C2205" s="20"/>
      <c r="D2205" s="20"/>
    </row>
    <row r="2206" spans="3:4" x14ac:dyDescent="0.2">
      <c r="C2206" s="20"/>
      <c r="D2206" s="20"/>
    </row>
    <row r="2207" spans="3:4" x14ac:dyDescent="0.2">
      <c r="C2207" s="20"/>
      <c r="D2207" s="20"/>
    </row>
    <row r="2208" spans="3:4" x14ac:dyDescent="0.2">
      <c r="C2208" s="20"/>
      <c r="D2208" s="20"/>
    </row>
    <row r="2209" spans="3:4" x14ac:dyDescent="0.2">
      <c r="C2209" s="20"/>
      <c r="D2209" s="20"/>
    </row>
    <row r="2210" spans="3:4" x14ac:dyDescent="0.2">
      <c r="C2210" s="20"/>
      <c r="D2210" s="20"/>
    </row>
    <row r="2211" spans="3:4" x14ac:dyDescent="0.2">
      <c r="C2211" s="20"/>
      <c r="D2211" s="20"/>
    </row>
    <row r="2212" spans="3:4" x14ac:dyDescent="0.2">
      <c r="C2212" s="20"/>
      <c r="D2212" s="20"/>
    </row>
    <row r="2213" spans="3:4" x14ac:dyDescent="0.2">
      <c r="C2213" s="20"/>
      <c r="D2213" s="20"/>
    </row>
    <row r="2214" spans="3:4" x14ac:dyDescent="0.2">
      <c r="C2214" s="20"/>
      <c r="D2214" s="20"/>
    </row>
    <row r="2215" spans="3:4" x14ac:dyDescent="0.2">
      <c r="C2215" s="20"/>
      <c r="D2215" s="20"/>
    </row>
    <row r="2216" spans="3:4" x14ac:dyDescent="0.2">
      <c r="C2216" s="20"/>
      <c r="D2216" s="20"/>
    </row>
    <row r="2217" spans="3:4" x14ac:dyDescent="0.2">
      <c r="C2217" s="20"/>
      <c r="D2217" s="20"/>
    </row>
    <row r="2218" spans="3:4" x14ac:dyDescent="0.2">
      <c r="C2218" s="20"/>
      <c r="D2218" s="20"/>
    </row>
    <row r="2219" spans="3:4" x14ac:dyDescent="0.2">
      <c r="C2219" s="20"/>
      <c r="D2219" s="20"/>
    </row>
    <row r="2220" spans="3:4" x14ac:dyDescent="0.2">
      <c r="C2220" s="20"/>
      <c r="D2220" s="20"/>
    </row>
    <row r="2221" spans="3:4" x14ac:dyDescent="0.2">
      <c r="C2221" s="20"/>
      <c r="D2221" s="20"/>
    </row>
    <row r="2222" spans="3:4" x14ac:dyDescent="0.2">
      <c r="C2222" s="20"/>
      <c r="D2222" s="20"/>
    </row>
    <row r="2223" spans="3:4" x14ac:dyDescent="0.2">
      <c r="C2223" s="20"/>
      <c r="D2223" s="20"/>
    </row>
    <row r="2224" spans="3:4" x14ac:dyDescent="0.2">
      <c r="C2224" s="20"/>
      <c r="D2224" s="20"/>
    </row>
    <row r="2225" spans="3:4" x14ac:dyDescent="0.2">
      <c r="C2225" s="20"/>
      <c r="D2225" s="20"/>
    </row>
    <row r="2226" spans="3:4" x14ac:dyDescent="0.2">
      <c r="C2226" s="20"/>
      <c r="D2226" s="20"/>
    </row>
    <row r="2227" spans="3:4" x14ac:dyDescent="0.2">
      <c r="C2227" s="20"/>
      <c r="D2227" s="20"/>
    </row>
    <row r="2228" spans="3:4" x14ac:dyDescent="0.2">
      <c r="C2228" s="20"/>
      <c r="D2228" s="20"/>
    </row>
    <row r="2229" spans="3:4" x14ac:dyDescent="0.2">
      <c r="C2229" s="20"/>
      <c r="D2229" s="20"/>
    </row>
    <row r="2230" spans="3:4" x14ac:dyDescent="0.2">
      <c r="C2230" s="20"/>
      <c r="D2230" s="20"/>
    </row>
    <row r="2231" spans="3:4" x14ac:dyDescent="0.2">
      <c r="C2231" s="20"/>
      <c r="D2231" s="20"/>
    </row>
    <row r="2232" spans="3:4" x14ac:dyDescent="0.2">
      <c r="C2232" s="20"/>
      <c r="D2232" s="20"/>
    </row>
    <row r="2233" spans="3:4" x14ac:dyDescent="0.2">
      <c r="C2233" s="20"/>
      <c r="D2233" s="20"/>
    </row>
    <row r="2234" spans="3:4" x14ac:dyDescent="0.2">
      <c r="C2234" s="20"/>
      <c r="D2234" s="20"/>
    </row>
    <row r="2235" spans="3:4" x14ac:dyDescent="0.2">
      <c r="C2235" s="20"/>
      <c r="D2235" s="20"/>
    </row>
    <row r="2236" spans="3:4" x14ac:dyDescent="0.2">
      <c r="C2236" s="20"/>
      <c r="D2236" s="20"/>
    </row>
    <row r="2237" spans="3:4" x14ac:dyDescent="0.2">
      <c r="C2237" s="20"/>
      <c r="D2237" s="20"/>
    </row>
    <row r="2238" spans="3:4" x14ac:dyDescent="0.2">
      <c r="C2238" s="20"/>
      <c r="D2238" s="20"/>
    </row>
    <row r="2239" spans="3:4" x14ac:dyDescent="0.2">
      <c r="C2239" s="20"/>
      <c r="D2239" s="20"/>
    </row>
    <row r="2240" spans="3:4" x14ac:dyDescent="0.2">
      <c r="C2240" s="20"/>
      <c r="D2240" s="20"/>
    </row>
    <row r="2241" spans="3:4" x14ac:dyDescent="0.2">
      <c r="C2241" s="20"/>
      <c r="D2241" s="20"/>
    </row>
    <row r="2242" spans="3:4" x14ac:dyDescent="0.2">
      <c r="C2242" s="20"/>
      <c r="D2242" s="20"/>
    </row>
    <row r="2243" spans="3:4" x14ac:dyDescent="0.2">
      <c r="C2243" s="20"/>
      <c r="D2243" s="20"/>
    </row>
    <row r="2244" spans="3:4" x14ac:dyDescent="0.2">
      <c r="C2244" s="20"/>
      <c r="D2244" s="20"/>
    </row>
    <row r="2245" spans="3:4" x14ac:dyDescent="0.2">
      <c r="C2245" s="20"/>
      <c r="D2245" s="20"/>
    </row>
    <row r="2246" spans="3:4" x14ac:dyDescent="0.2">
      <c r="C2246" s="20"/>
      <c r="D2246" s="20"/>
    </row>
    <row r="2247" spans="3:4" x14ac:dyDescent="0.2">
      <c r="C2247" s="20"/>
      <c r="D2247" s="20"/>
    </row>
    <row r="2248" spans="3:4" x14ac:dyDescent="0.2">
      <c r="C2248" s="20"/>
      <c r="D2248" s="20"/>
    </row>
    <row r="2249" spans="3:4" x14ac:dyDescent="0.2">
      <c r="C2249" s="20"/>
      <c r="D2249" s="20"/>
    </row>
    <row r="2250" spans="3:4" x14ac:dyDescent="0.2">
      <c r="C2250" s="20"/>
      <c r="D2250" s="20"/>
    </row>
    <row r="2251" spans="3:4" x14ac:dyDescent="0.2">
      <c r="C2251" s="20"/>
      <c r="D2251" s="20"/>
    </row>
    <row r="2252" spans="3:4" x14ac:dyDescent="0.2">
      <c r="C2252" s="20"/>
      <c r="D2252" s="20"/>
    </row>
    <row r="2253" spans="3:4" x14ac:dyDescent="0.2">
      <c r="C2253" s="20"/>
      <c r="D2253" s="20"/>
    </row>
    <row r="2254" spans="3:4" x14ac:dyDescent="0.2">
      <c r="C2254" s="20"/>
      <c r="D2254" s="20"/>
    </row>
    <row r="2255" spans="3:4" x14ac:dyDescent="0.2">
      <c r="C2255" s="20"/>
      <c r="D2255" s="20"/>
    </row>
    <row r="2256" spans="3:4" x14ac:dyDescent="0.2">
      <c r="C2256" s="20"/>
      <c r="D2256" s="20"/>
    </row>
    <row r="2257" spans="3:4" x14ac:dyDescent="0.2">
      <c r="C2257" s="20"/>
      <c r="D2257" s="20"/>
    </row>
    <row r="2258" spans="3:4" x14ac:dyDescent="0.2">
      <c r="C2258" s="20"/>
      <c r="D2258" s="20"/>
    </row>
    <row r="2259" spans="3:4" x14ac:dyDescent="0.2">
      <c r="C2259" s="20"/>
      <c r="D2259" s="20"/>
    </row>
    <row r="2260" spans="3:4" x14ac:dyDescent="0.2">
      <c r="C2260" s="20"/>
      <c r="D2260" s="20"/>
    </row>
    <row r="2261" spans="3:4" x14ac:dyDescent="0.2">
      <c r="C2261" s="20"/>
      <c r="D2261" s="20"/>
    </row>
    <row r="2262" spans="3:4" x14ac:dyDescent="0.2">
      <c r="C2262" s="20"/>
      <c r="D2262" s="20"/>
    </row>
    <row r="2263" spans="3:4" x14ac:dyDescent="0.2">
      <c r="C2263" s="20"/>
      <c r="D2263" s="20"/>
    </row>
    <row r="2264" spans="3:4" x14ac:dyDescent="0.2">
      <c r="C2264" s="20"/>
      <c r="D2264" s="20"/>
    </row>
    <row r="2265" spans="3:4" x14ac:dyDescent="0.2">
      <c r="C2265" s="20"/>
      <c r="D2265" s="20"/>
    </row>
    <row r="2266" spans="3:4" x14ac:dyDescent="0.2">
      <c r="C2266" s="20"/>
      <c r="D2266" s="20"/>
    </row>
    <row r="2267" spans="3:4" x14ac:dyDescent="0.2">
      <c r="C2267" s="20"/>
      <c r="D2267" s="20"/>
    </row>
    <row r="2268" spans="3:4" x14ac:dyDescent="0.2">
      <c r="C2268" s="20"/>
      <c r="D2268" s="20"/>
    </row>
    <row r="2269" spans="3:4" x14ac:dyDescent="0.2">
      <c r="C2269" s="20"/>
      <c r="D2269" s="20"/>
    </row>
    <row r="2270" spans="3:4" x14ac:dyDescent="0.2">
      <c r="C2270" s="20"/>
      <c r="D2270" s="20"/>
    </row>
    <row r="2271" spans="3:4" x14ac:dyDescent="0.2">
      <c r="C2271" s="20"/>
      <c r="D2271" s="20"/>
    </row>
    <row r="2272" spans="3:4" x14ac:dyDescent="0.2">
      <c r="C2272" s="20"/>
      <c r="D2272" s="20"/>
    </row>
    <row r="2273" spans="3:4" x14ac:dyDescent="0.2">
      <c r="C2273" s="20"/>
      <c r="D2273" s="20"/>
    </row>
    <row r="2274" spans="3:4" x14ac:dyDescent="0.2">
      <c r="C2274" s="20"/>
      <c r="D2274" s="20"/>
    </row>
    <row r="2275" spans="3:4" x14ac:dyDescent="0.2">
      <c r="C2275" s="20"/>
      <c r="D2275" s="20"/>
    </row>
    <row r="2276" spans="3:4" x14ac:dyDescent="0.2">
      <c r="C2276" s="20"/>
      <c r="D2276" s="20"/>
    </row>
    <row r="2277" spans="3:4" x14ac:dyDescent="0.2">
      <c r="C2277" s="20"/>
      <c r="D2277" s="20"/>
    </row>
    <row r="2278" spans="3:4" x14ac:dyDescent="0.2">
      <c r="C2278" s="20"/>
      <c r="D2278" s="20"/>
    </row>
    <row r="2279" spans="3:4" x14ac:dyDescent="0.2">
      <c r="C2279" s="20"/>
      <c r="D2279" s="20"/>
    </row>
    <row r="2280" spans="3:4" x14ac:dyDescent="0.2">
      <c r="C2280" s="20"/>
      <c r="D2280" s="20"/>
    </row>
    <row r="2281" spans="3:4" x14ac:dyDescent="0.2">
      <c r="C2281" s="20"/>
      <c r="D2281" s="20"/>
    </row>
    <row r="2282" spans="3:4" x14ac:dyDescent="0.2">
      <c r="C2282" s="20"/>
      <c r="D2282" s="20"/>
    </row>
    <row r="2283" spans="3:4" x14ac:dyDescent="0.2">
      <c r="C2283" s="20"/>
      <c r="D2283" s="20"/>
    </row>
    <row r="2284" spans="3:4" x14ac:dyDescent="0.2">
      <c r="C2284" s="20"/>
      <c r="D2284" s="20"/>
    </row>
    <row r="2285" spans="3:4" x14ac:dyDescent="0.2">
      <c r="C2285" s="20"/>
      <c r="D2285" s="20"/>
    </row>
    <row r="2286" spans="3:4" x14ac:dyDescent="0.2">
      <c r="C2286" s="20"/>
      <c r="D2286" s="20"/>
    </row>
    <row r="2287" spans="3:4" x14ac:dyDescent="0.2">
      <c r="C2287" s="20"/>
      <c r="D2287" s="20"/>
    </row>
    <row r="2288" spans="3:4" x14ac:dyDescent="0.2">
      <c r="C2288" s="20"/>
      <c r="D2288" s="20"/>
    </row>
    <row r="2289" spans="3:4" x14ac:dyDescent="0.2">
      <c r="C2289" s="20"/>
      <c r="D2289" s="20"/>
    </row>
    <row r="2290" spans="3:4" x14ac:dyDescent="0.2">
      <c r="C2290" s="20"/>
      <c r="D2290" s="20"/>
    </row>
    <row r="2291" spans="3:4" x14ac:dyDescent="0.2">
      <c r="C2291" s="20"/>
      <c r="D2291" s="20"/>
    </row>
    <row r="2292" spans="3:4" x14ac:dyDescent="0.2">
      <c r="C2292" s="20"/>
      <c r="D2292" s="20"/>
    </row>
    <row r="2293" spans="3:4" x14ac:dyDescent="0.2">
      <c r="C2293" s="20"/>
      <c r="D2293" s="20"/>
    </row>
    <row r="2294" spans="3:4" x14ac:dyDescent="0.2">
      <c r="C2294" s="20"/>
      <c r="D2294" s="20"/>
    </row>
    <row r="2295" spans="3:4" x14ac:dyDescent="0.2">
      <c r="C2295" s="20"/>
      <c r="D2295" s="20"/>
    </row>
    <row r="2296" spans="3:4" x14ac:dyDescent="0.2">
      <c r="C2296" s="20"/>
      <c r="D2296" s="20"/>
    </row>
    <row r="2297" spans="3:4" x14ac:dyDescent="0.2">
      <c r="C2297" s="20"/>
      <c r="D2297" s="20"/>
    </row>
    <row r="2298" spans="3:4" x14ac:dyDescent="0.2">
      <c r="C2298" s="20"/>
      <c r="D2298" s="20"/>
    </row>
    <row r="2299" spans="3:4" x14ac:dyDescent="0.2">
      <c r="C2299" s="20"/>
      <c r="D2299" s="20"/>
    </row>
    <row r="2300" spans="3:4" x14ac:dyDescent="0.2">
      <c r="C2300" s="20"/>
      <c r="D2300" s="20"/>
    </row>
    <row r="2301" spans="3:4" x14ac:dyDescent="0.2">
      <c r="C2301" s="20"/>
      <c r="D2301" s="20"/>
    </row>
    <row r="2302" spans="3:4" x14ac:dyDescent="0.2">
      <c r="C2302" s="20"/>
      <c r="D2302" s="20"/>
    </row>
    <row r="2303" spans="3:4" x14ac:dyDescent="0.2">
      <c r="C2303" s="20"/>
      <c r="D2303" s="20"/>
    </row>
    <row r="2304" spans="3:4" x14ac:dyDescent="0.2">
      <c r="C2304" s="20"/>
      <c r="D2304" s="20"/>
    </row>
    <row r="2305" spans="3:4" x14ac:dyDescent="0.2">
      <c r="C2305" s="20"/>
      <c r="D2305" s="20"/>
    </row>
    <row r="2306" spans="3:4" x14ac:dyDescent="0.2">
      <c r="C2306" s="20"/>
      <c r="D2306" s="20"/>
    </row>
    <row r="2307" spans="3:4" x14ac:dyDescent="0.2">
      <c r="C2307" s="20"/>
      <c r="D2307" s="20"/>
    </row>
    <row r="2308" spans="3:4" x14ac:dyDescent="0.2">
      <c r="C2308" s="20"/>
      <c r="D2308" s="20"/>
    </row>
    <row r="2309" spans="3:4" x14ac:dyDescent="0.2">
      <c r="C2309" s="20"/>
      <c r="D2309" s="20"/>
    </row>
    <row r="2310" spans="3:4" x14ac:dyDescent="0.2">
      <c r="C2310" s="20"/>
      <c r="D2310" s="20"/>
    </row>
    <row r="2311" spans="3:4" x14ac:dyDescent="0.2">
      <c r="C2311" s="20"/>
      <c r="D2311" s="20"/>
    </row>
    <row r="2312" spans="3:4" x14ac:dyDescent="0.2">
      <c r="C2312" s="20"/>
      <c r="D2312" s="20"/>
    </row>
    <row r="2313" spans="3:4" x14ac:dyDescent="0.2">
      <c r="C2313" s="20"/>
      <c r="D2313" s="20"/>
    </row>
    <row r="2314" spans="3:4" x14ac:dyDescent="0.2">
      <c r="C2314" s="20"/>
      <c r="D2314" s="20"/>
    </row>
    <row r="2315" spans="3:4" x14ac:dyDescent="0.2">
      <c r="C2315" s="20"/>
      <c r="D2315" s="20"/>
    </row>
    <row r="2316" spans="3:4" x14ac:dyDescent="0.2">
      <c r="C2316" s="20"/>
      <c r="D2316" s="20"/>
    </row>
    <row r="2317" spans="3:4" x14ac:dyDescent="0.2">
      <c r="C2317" s="20"/>
      <c r="D2317" s="20"/>
    </row>
    <row r="2318" spans="3:4" x14ac:dyDescent="0.2">
      <c r="C2318" s="20"/>
      <c r="D2318" s="20"/>
    </row>
    <row r="2319" spans="3:4" x14ac:dyDescent="0.2">
      <c r="C2319" s="20"/>
      <c r="D2319" s="20"/>
    </row>
    <row r="2320" spans="3:4" x14ac:dyDescent="0.2">
      <c r="C2320" s="20"/>
      <c r="D2320" s="20"/>
    </row>
    <row r="2321" spans="3:4" x14ac:dyDescent="0.2">
      <c r="C2321" s="20"/>
      <c r="D2321" s="20"/>
    </row>
    <row r="2322" spans="3:4" x14ac:dyDescent="0.2">
      <c r="C2322" s="20"/>
      <c r="D2322" s="20"/>
    </row>
    <row r="2323" spans="3:4" x14ac:dyDescent="0.2">
      <c r="C2323" s="20"/>
      <c r="D2323" s="20"/>
    </row>
    <row r="2324" spans="3:4" x14ac:dyDescent="0.2">
      <c r="C2324" s="20"/>
      <c r="D2324" s="20"/>
    </row>
    <row r="2325" spans="3:4" x14ac:dyDescent="0.2">
      <c r="C2325" s="20"/>
      <c r="D2325" s="20"/>
    </row>
    <row r="2326" spans="3:4" x14ac:dyDescent="0.2">
      <c r="C2326" s="20"/>
      <c r="D2326" s="20"/>
    </row>
    <row r="2327" spans="3:4" x14ac:dyDescent="0.2">
      <c r="C2327" s="20"/>
      <c r="D2327" s="20"/>
    </row>
    <row r="2328" spans="3:4" x14ac:dyDescent="0.2">
      <c r="C2328" s="20"/>
      <c r="D2328" s="20"/>
    </row>
    <row r="2329" spans="3:4" x14ac:dyDescent="0.2">
      <c r="C2329" s="20"/>
      <c r="D2329" s="20"/>
    </row>
    <row r="2330" spans="3:4" x14ac:dyDescent="0.2">
      <c r="C2330" s="20"/>
      <c r="D2330" s="20"/>
    </row>
    <row r="2331" spans="3:4" x14ac:dyDescent="0.2">
      <c r="C2331" s="20"/>
      <c r="D2331" s="20"/>
    </row>
    <row r="2332" spans="3:4" x14ac:dyDescent="0.2">
      <c r="C2332" s="20"/>
      <c r="D2332" s="20"/>
    </row>
    <row r="2333" spans="3:4" x14ac:dyDescent="0.2">
      <c r="C2333" s="20"/>
      <c r="D2333" s="20"/>
    </row>
    <row r="2334" spans="3:4" x14ac:dyDescent="0.2">
      <c r="C2334" s="20"/>
      <c r="D2334" s="20"/>
    </row>
    <row r="2335" spans="3:4" x14ac:dyDescent="0.2">
      <c r="C2335" s="20"/>
      <c r="D2335" s="20"/>
    </row>
    <row r="2336" spans="3:4" x14ac:dyDescent="0.2">
      <c r="C2336" s="20"/>
      <c r="D2336" s="20"/>
    </row>
    <row r="2337" spans="3:4" x14ac:dyDescent="0.2">
      <c r="C2337" s="20"/>
      <c r="D2337" s="20"/>
    </row>
    <row r="2338" spans="3:4" x14ac:dyDescent="0.2">
      <c r="C2338" s="20"/>
      <c r="D2338" s="20"/>
    </row>
    <row r="2339" spans="3:4" x14ac:dyDescent="0.2">
      <c r="C2339" s="20"/>
      <c r="D2339" s="20"/>
    </row>
    <row r="2340" spans="3:4" x14ac:dyDescent="0.2">
      <c r="C2340" s="20"/>
      <c r="D2340" s="20"/>
    </row>
    <row r="2341" spans="3:4" x14ac:dyDescent="0.2">
      <c r="C2341" s="20"/>
      <c r="D2341" s="20"/>
    </row>
    <row r="2342" spans="3:4" x14ac:dyDescent="0.2">
      <c r="C2342" s="20"/>
      <c r="D2342" s="20"/>
    </row>
    <row r="2343" spans="3:4" x14ac:dyDescent="0.2">
      <c r="C2343" s="20"/>
      <c r="D2343" s="20"/>
    </row>
    <row r="2344" spans="3:4" x14ac:dyDescent="0.2">
      <c r="C2344" s="20"/>
      <c r="D2344" s="20"/>
    </row>
    <row r="2345" spans="3:4" x14ac:dyDescent="0.2">
      <c r="C2345" s="20"/>
      <c r="D2345" s="20"/>
    </row>
    <row r="2346" spans="3:4" x14ac:dyDescent="0.2">
      <c r="C2346" s="20"/>
      <c r="D2346" s="20"/>
    </row>
    <row r="2347" spans="3:4" x14ac:dyDescent="0.2">
      <c r="C2347" s="20"/>
      <c r="D2347" s="20"/>
    </row>
    <row r="2348" spans="3:4" x14ac:dyDescent="0.2">
      <c r="C2348" s="20"/>
      <c r="D2348" s="20"/>
    </row>
    <row r="2349" spans="3:4" x14ac:dyDescent="0.2">
      <c r="C2349" s="20"/>
      <c r="D2349" s="20"/>
    </row>
    <row r="2350" spans="3:4" x14ac:dyDescent="0.2">
      <c r="C2350" s="20"/>
      <c r="D2350" s="20"/>
    </row>
    <row r="2351" spans="3:4" x14ac:dyDescent="0.2">
      <c r="C2351" s="20"/>
      <c r="D2351" s="20"/>
    </row>
    <row r="2352" spans="3:4" x14ac:dyDescent="0.2">
      <c r="C2352" s="20"/>
      <c r="D2352" s="20"/>
    </row>
    <row r="2353" spans="3:4" x14ac:dyDescent="0.2">
      <c r="C2353" s="20"/>
      <c r="D2353" s="20"/>
    </row>
    <row r="2354" spans="3:4" x14ac:dyDescent="0.2">
      <c r="C2354" s="20"/>
      <c r="D2354" s="20"/>
    </row>
    <row r="2355" spans="3:4" x14ac:dyDescent="0.2">
      <c r="C2355" s="20"/>
      <c r="D2355" s="20"/>
    </row>
    <row r="2356" spans="3:4" x14ac:dyDescent="0.2">
      <c r="C2356" s="20"/>
      <c r="D2356" s="20"/>
    </row>
    <row r="2357" spans="3:4" x14ac:dyDescent="0.2">
      <c r="C2357" s="20"/>
      <c r="D2357" s="20"/>
    </row>
    <row r="2358" spans="3:4" x14ac:dyDescent="0.2">
      <c r="C2358" s="20"/>
      <c r="D2358" s="20"/>
    </row>
    <row r="2359" spans="3:4" x14ac:dyDescent="0.2">
      <c r="C2359" s="20"/>
      <c r="D2359" s="20"/>
    </row>
    <row r="2360" spans="3:4" x14ac:dyDescent="0.2">
      <c r="C2360" s="20"/>
      <c r="D2360" s="20"/>
    </row>
    <row r="2361" spans="3:4" x14ac:dyDescent="0.2">
      <c r="C2361" s="20"/>
      <c r="D2361" s="20"/>
    </row>
    <row r="2362" spans="3:4" x14ac:dyDescent="0.2">
      <c r="C2362" s="20"/>
      <c r="D2362" s="20"/>
    </row>
    <row r="2363" spans="3:4" x14ac:dyDescent="0.2">
      <c r="C2363" s="20"/>
      <c r="D2363" s="20"/>
    </row>
    <row r="2364" spans="3:4" x14ac:dyDescent="0.2">
      <c r="C2364" s="20"/>
      <c r="D2364" s="20"/>
    </row>
    <row r="2365" spans="3:4" x14ac:dyDescent="0.2">
      <c r="C2365" s="20"/>
      <c r="D2365" s="20"/>
    </row>
    <row r="2366" spans="3:4" x14ac:dyDescent="0.2">
      <c r="C2366" s="20"/>
      <c r="D2366" s="20"/>
    </row>
    <row r="2367" spans="3:4" x14ac:dyDescent="0.2">
      <c r="C2367" s="20"/>
      <c r="D2367" s="20"/>
    </row>
    <row r="2368" spans="3:4" x14ac:dyDescent="0.2">
      <c r="C2368" s="20"/>
      <c r="D2368" s="20"/>
    </row>
    <row r="2369" spans="3:4" x14ac:dyDescent="0.2">
      <c r="C2369" s="20"/>
      <c r="D2369" s="20"/>
    </row>
    <row r="2370" spans="3:4" x14ac:dyDescent="0.2">
      <c r="C2370" s="20"/>
      <c r="D2370" s="20"/>
    </row>
    <row r="2371" spans="3:4" x14ac:dyDescent="0.2">
      <c r="C2371" s="20"/>
      <c r="D2371" s="20"/>
    </row>
    <row r="2372" spans="3:4" x14ac:dyDescent="0.2">
      <c r="C2372" s="20"/>
      <c r="D2372" s="20"/>
    </row>
    <row r="2373" spans="3:4" x14ac:dyDescent="0.2">
      <c r="C2373" s="20"/>
      <c r="D2373" s="20"/>
    </row>
    <row r="2374" spans="3:4" x14ac:dyDescent="0.2">
      <c r="C2374" s="20"/>
      <c r="D2374" s="20"/>
    </row>
    <row r="2375" spans="3:4" x14ac:dyDescent="0.2">
      <c r="C2375" s="20"/>
      <c r="D2375" s="20"/>
    </row>
    <row r="2376" spans="3:4" x14ac:dyDescent="0.2">
      <c r="C2376" s="20"/>
      <c r="D2376" s="20"/>
    </row>
    <row r="2377" spans="3:4" x14ac:dyDescent="0.2">
      <c r="C2377" s="20"/>
      <c r="D2377" s="20"/>
    </row>
    <row r="2378" spans="3:4" x14ac:dyDescent="0.2">
      <c r="C2378" s="20"/>
      <c r="D2378" s="20"/>
    </row>
    <row r="2379" spans="3:4" x14ac:dyDescent="0.2">
      <c r="C2379" s="20"/>
      <c r="D2379" s="20"/>
    </row>
    <row r="2380" spans="3:4" x14ac:dyDescent="0.2">
      <c r="C2380" s="20"/>
      <c r="D2380" s="20"/>
    </row>
    <row r="2381" spans="3:4" x14ac:dyDescent="0.2">
      <c r="C2381" s="20"/>
      <c r="D2381" s="20"/>
    </row>
    <row r="2382" spans="3:4" x14ac:dyDescent="0.2">
      <c r="C2382" s="20"/>
      <c r="D2382" s="20"/>
    </row>
    <row r="2383" spans="3:4" x14ac:dyDescent="0.2">
      <c r="C2383" s="20"/>
      <c r="D2383" s="20"/>
    </row>
    <row r="2384" spans="3:4" x14ac:dyDescent="0.2">
      <c r="C2384" s="20"/>
      <c r="D2384" s="20"/>
    </row>
    <row r="2385" spans="3:4" x14ac:dyDescent="0.2">
      <c r="C2385" s="20"/>
      <c r="D2385" s="20"/>
    </row>
    <row r="2386" spans="3:4" x14ac:dyDescent="0.2">
      <c r="C2386" s="20"/>
      <c r="D2386" s="20"/>
    </row>
    <row r="2387" spans="3:4" x14ac:dyDescent="0.2">
      <c r="C2387" s="20"/>
      <c r="D2387" s="20"/>
    </row>
    <row r="2388" spans="3:4" x14ac:dyDescent="0.2">
      <c r="C2388" s="20"/>
      <c r="D2388" s="20"/>
    </row>
    <row r="2389" spans="3:4" x14ac:dyDescent="0.2">
      <c r="C2389" s="20"/>
      <c r="D2389" s="20"/>
    </row>
    <row r="2390" spans="3:4" x14ac:dyDescent="0.2">
      <c r="C2390" s="20"/>
      <c r="D2390" s="20"/>
    </row>
    <row r="2391" spans="3:4" x14ac:dyDescent="0.2">
      <c r="C2391" s="20"/>
      <c r="D2391" s="20"/>
    </row>
    <row r="2392" spans="3:4" x14ac:dyDescent="0.2">
      <c r="C2392" s="20"/>
      <c r="D2392" s="20"/>
    </row>
    <row r="2393" spans="3:4" x14ac:dyDescent="0.2">
      <c r="C2393" s="20"/>
      <c r="D2393" s="20"/>
    </row>
    <row r="2394" spans="3:4" x14ac:dyDescent="0.2">
      <c r="C2394" s="20"/>
      <c r="D2394" s="20"/>
    </row>
    <row r="2395" spans="3:4" x14ac:dyDescent="0.2">
      <c r="C2395" s="20"/>
      <c r="D2395" s="20"/>
    </row>
    <row r="2396" spans="3:4" x14ac:dyDescent="0.2">
      <c r="C2396" s="20"/>
      <c r="D2396" s="20"/>
    </row>
    <row r="2397" spans="3:4" x14ac:dyDescent="0.2">
      <c r="C2397" s="20"/>
      <c r="D2397" s="20"/>
    </row>
    <row r="2398" spans="3:4" x14ac:dyDescent="0.2">
      <c r="C2398" s="20"/>
      <c r="D2398" s="20"/>
    </row>
    <row r="2399" spans="3:4" x14ac:dyDescent="0.2">
      <c r="C2399" s="20"/>
      <c r="D2399" s="20"/>
    </row>
    <row r="2400" spans="3:4" x14ac:dyDescent="0.2">
      <c r="C2400" s="20"/>
      <c r="D2400" s="20"/>
    </row>
    <row r="2401" spans="3:4" x14ac:dyDescent="0.2">
      <c r="C2401" s="20"/>
      <c r="D2401" s="20"/>
    </row>
    <row r="2402" spans="3:4" x14ac:dyDescent="0.2">
      <c r="C2402" s="20"/>
      <c r="D2402" s="20"/>
    </row>
    <row r="2403" spans="3:4" x14ac:dyDescent="0.2">
      <c r="C2403" s="20"/>
      <c r="D2403" s="20"/>
    </row>
    <row r="2404" spans="3:4" x14ac:dyDescent="0.2">
      <c r="C2404" s="20"/>
      <c r="D2404" s="20"/>
    </row>
    <row r="2405" spans="3:4" x14ac:dyDescent="0.2">
      <c r="C2405" s="20"/>
      <c r="D2405" s="20"/>
    </row>
    <row r="2406" spans="3:4" x14ac:dyDescent="0.2">
      <c r="C2406" s="20"/>
      <c r="D2406" s="20"/>
    </row>
    <row r="2407" spans="3:4" x14ac:dyDescent="0.2">
      <c r="C2407" s="20"/>
      <c r="D2407" s="20"/>
    </row>
    <row r="2408" spans="3:4" x14ac:dyDescent="0.2">
      <c r="C2408" s="20"/>
      <c r="D2408" s="20"/>
    </row>
    <row r="2409" spans="3:4" x14ac:dyDescent="0.2">
      <c r="C2409" s="20"/>
      <c r="D2409" s="20"/>
    </row>
    <row r="2410" spans="3:4" x14ac:dyDescent="0.2">
      <c r="C2410" s="20"/>
      <c r="D2410" s="20"/>
    </row>
    <row r="2411" spans="3:4" x14ac:dyDescent="0.2">
      <c r="C2411" s="20"/>
      <c r="D2411" s="20"/>
    </row>
    <row r="2412" spans="3:4" x14ac:dyDescent="0.2">
      <c r="C2412" s="20"/>
      <c r="D2412" s="20"/>
    </row>
    <row r="2413" spans="3:4" x14ac:dyDescent="0.2">
      <c r="C2413" s="20"/>
      <c r="D2413" s="20"/>
    </row>
    <row r="2414" spans="3:4" x14ac:dyDescent="0.2">
      <c r="C2414" s="20"/>
      <c r="D2414" s="20"/>
    </row>
    <row r="2415" spans="3:4" x14ac:dyDescent="0.2">
      <c r="C2415" s="20"/>
      <c r="D2415" s="20"/>
    </row>
    <row r="2416" spans="3:4" x14ac:dyDescent="0.2">
      <c r="C2416" s="20"/>
      <c r="D2416" s="20"/>
    </row>
    <row r="2417" spans="3:4" x14ac:dyDescent="0.2">
      <c r="C2417" s="20"/>
      <c r="D2417" s="20"/>
    </row>
    <row r="2418" spans="3:4" x14ac:dyDescent="0.2">
      <c r="C2418" s="20"/>
      <c r="D2418" s="20"/>
    </row>
    <row r="2419" spans="3:4" x14ac:dyDescent="0.2">
      <c r="C2419" s="20"/>
      <c r="D2419" s="20"/>
    </row>
    <row r="2420" spans="3:4" x14ac:dyDescent="0.2">
      <c r="C2420" s="20"/>
      <c r="D2420" s="20"/>
    </row>
    <row r="2421" spans="3:4" x14ac:dyDescent="0.2">
      <c r="C2421" s="20"/>
      <c r="D2421" s="20"/>
    </row>
    <row r="2422" spans="3:4" x14ac:dyDescent="0.2">
      <c r="C2422" s="20"/>
      <c r="D2422" s="20"/>
    </row>
    <row r="2423" spans="3:4" x14ac:dyDescent="0.2">
      <c r="C2423" s="20"/>
      <c r="D2423" s="20"/>
    </row>
    <row r="2424" spans="3:4" x14ac:dyDescent="0.2">
      <c r="C2424" s="20"/>
      <c r="D2424" s="20"/>
    </row>
    <row r="2425" spans="3:4" x14ac:dyDescent="0.2">
      <c r="C2425" s="20"/>
      <c r="D2425" s="20"/>
    </row>
    <row r="2426" spans="3:4" x14ac:dyDescent="0.2">
      <c r="C2426" s="20"/>
      <c r="D2426" s="20"/>
    </row>
    <row r="2427" spans="3:4" x14ac:dyDescent="0.2">
      <c r="C2427" s="20"/>
      <c r="D2427" s="20"/>
    </row>
    <row r="2428" spans="3:4" x14ac:dyDescent="0.2">
      <c r="C2428" s="20"/>
      <c r="D2428" s="20"/>
    </row>
    <row r="2429" spans="3:4" x14ac:dyDescent="0.2">
      <c r="C2429" s="20"/>
      <c r="D2429" s="20"/>
    </row>
    <row r="2430" spans="3:4" x14ac:dyDescent="0.2">
      <c r="C2430" s="20"/>
      <c r="D2430" s="20"/>
    </row>
    <row r="2431" spans="3:4" x14ac:dyDescent="0.2">
      <c r="C2431" s="20"/>
      <c r="D2431" s="20"/>
    </row>
    <row r="2432" spans="3:4" x14ac:dyDescent="0.2">
      <c r="C2432" s="20"/>
      <c r="D2432" s="20"/>
    </row>
    <row r="2433" spans="3:4" x14ac:dyDescent="0.2">
      <c r="C2433" s="20"/>
      <c r="D2433" s="20"/>
    </row>
    <row r="2434" spans="3:4" x14ac:dyDescent="0.2">
      <c r="C2434" s="20"/>
      <c r="D2434" s="20"/>
    </row>
    <row r="2435" spans="3:4" x14ac:dyDescent="0.2">
      <c r="C2435" s="20"/>
      <c r="D2435" s="20"/>
    </row>
    <row r="2436" spans="3:4" x14ac:dyDescent="0.2">
      <c r="C2436" s="20"/>
      <c r="D2436" s="20"/>
    </row>
    <row r="2437" spans="3:4" x14ac:dyDescent="0.2">
      <c r="C2437" s="20"/>
      <c r="D2437" s="20"/>
    </row>
    <row r="2438" spans="3:4" x14ac:dyDescent="0.2">
      <c r="C2438" s="20"/>
      <c r="D2438" s="20"/>
    </row>
    <row r="2439" spans="3:4" x14ac:dyDescent="0.2">
      <c r="C2439" s="20"/>
      <c r="D2439" s="20"/>
    </row>
    <row r="2440" spans="3:4" x14ac:dyDescent="0.2">
      <c r="C2440" s="20"/>
      <c r="D2440" s="20"/>
    </row>
    <row r="2441" spans="3:4" x14ac:dyDescent="0.2">
      <c r="C2441" s="20"/>
      <c r="D2441" s="20"/>
    </row>
    <row r="2442" spans="3:4" x14ac:dyDescent="0.2">
      <c r="C2442" s="20"/>
      <c r="D2442" s="20"/>
    </row>
    <row r="2443" spans="3:4" x14ac:dyDescent="0.2">
      <c r="C2443" s="20"/>
      <c r="D2443" s="20"/>
    </row>
    <row r="2444" spans="3:4" x14ac:dyDescent="0.2">
      <c r="C2444" s="20"/>
      <c r="D2444" s="20"/>
    </row>
    <row r="2445" spans="3:4" x14ac:dyDescent="0.2">
      <c r="C2445" s="20"/>
      <c r="D2445" s="20"/>
    </row>
    <row r="2446" spans="3:4" x14ac:dyDescent="0.2">
      <c r="C2446" s="20"/>
      <c r="D2446" s="20"/>
    </row>
    <row r="2447" spans="3:4" x14ac:dyDescent="0.2">
      <c r="C2447" s="20"/>
      <c r="D2447" s="20"/>
    </row>
    <row r="2448" spans="3:4" x14ac:dyDescent="0.2">
      <c r="C2448" s="20"/>
      <c r="D2448" s="20"/>
    </row>
    <row r="2449" spans="3:4" x14ac:dyDescent="0.2">
      <c r="C2449" s="20"/>
      <c r="D2449" s="20"/>
    </row>
    <row r="2450" spans="3:4" x14ac:dyDescent="0.2">
      <c r="C2450" s="20"/>
      <c r="D2450" s="20"/>
    </row>
    <row r="2451" spans="3:4" x14ac:dyDescent="0.2">
      <c r="C2451" s="20"/>
      <c r="D2451" s="20"/>
    </row>
    <row r="2452" spans="3:4" x14ac:dyDescent="0.2">
      <c r="C2452" s="20"/>
      <c r="D2452" s="20"/>
    </row>
    <row r="2453" spans="3:4" x14ac:dyDescent="0.2">
      <c r="C2453" s="20"/>
      <c r="D2453" s="20"/>
    </row>
    <row r="2454" spans="3:4" x14ac:dyDescent="0.2">
      <c r="C2454" s="20"/>
      <c r="D2454" s="20"/>
    </row>
    <row r="2455" spans="3:4" x14ac:dyDescent="0.2">
      <c r="C2455" s="20"/>
      <c r="D2455" s="20"/>
    </row>
    <row r="2456" spans="3:4" x14ac:dyDescent="0.2">
      <c r="C2456" s="20"/>
      <c r="D2456" s="20"/>
    </row>
    <row r="2457" spans="3:4" x14ac:dyDescent="0.2">
      <c r="C2457" s="20"/>
      <c r="D2457" s="20"/>
    </row>
    <row r="2458" spans="3:4" x14ac:dyDescent="0.2">
      <c r="C2458" s="20"/>
      <c r="D2458" s="20"/>
    </row>
    <row r="2459" spans="3:4" x14ac:dyDescent="0.2">
      <c r="C2459" s="20"/>
      <c r="D2459" s="20"/>
    </row>
    <row r="2460" spans="3:4" x14ac:dyDescent="0.2">
      <c r="C2460" s="20"/>
      <c r="D2460" s="20"/>
    </row>
    <row r="2461" spans="3:4" x14ac:dyDescent="0.2">
      <c r="C2461" s="20"/>
      <c r="D2461" s="20"/>
    </row>
    <row r="2462" spans="3:4" x14ac:dyDescent="0.2">
      <c r="C2462" s="20"/>
      <c r="D2462" s="20"/>
    </row>
    <row r="2463" spans="3:4" x14ac:dyDescent="0.2">
      <c r="C2463" s="20"/>
      <c r="D2463" s="20"/>
    </row>
    <row r="2464" spans="3:4" x14ac:dyDescent="0.2">
      <c r="C2464" s="20"/>
      <c r="D2464" s="20"/>
    </row>
    <row r="2465" spans="3:4" x14ac:dyDescent="0.2">
      <c r="C2465" s="20"/>
      <c r="D2465" s="20"/>
    </row>
    <row r="2466" spans="3:4" x14ac:dyDescent="0.2">
      <c r="C2466" s="20"/>
      <c r="D2466" s="20"/>
    </row>
    <row r="2467" spans="3:4" x14ac:dyDescent="0.2">
      <c r="C2467" s="20"/>
      <c r="D2467" s="20"/>
    </row>
    <row r="2468" spans="3:4" x14ac:dyDescent="0.2">
      <c r="C2468" s="20"/>
      <c r="D2468" s="20"/>
    </row>
    <row r="2469" spans="3:4" x14ac:dyDescent="0.2">
      <c r="C2469" s="20"/>
      <c r="D2469" s="20"/>
    </row>
    <row r="2470" spans="3:4" x14ac:dyDescent="0.2">
      <c r="C2470" s="20"/>
      <c r="D2470" s="20"/>
    </row>
    <row r="2471" spans="3:4" x14ac:dyDescent="0.2">
      <c r="C2471" s="20"/>
      <c r="D2471" s="20"/>
    </row>
    <row r="2472" spans="3:4" x14ac:dyDescent="0.2">
      <c r="C2472" s="20"/>
      <c r="D2472" s="20"/>
    </row>
    <row r="2473" spans="3:4" x14ac:dyDescent="0.2">
      <c r="C2473" s="20"/>
      <c r="D2473" s="20"/>
    </row>
    <row r="2474" spans="3:4" x14ac:dyDescent="0.2">
      <c r="C2474" s="20"/>
      <c r="D2474" s="20"/>
    </row>
    <row r="2475" spans="3:4" x14ac:dyDescent="0.2">
      <c r="C2475" s="20"/>
      <c r="D2475" s="20"/>
    </row>
    <row r="2476" spans="3:4" x14ac:dyDescent="0.2">
      <c r="C2476" s="20"/>
      <c r="D2476" s="20"/>
    </row>
    <row r="2477" spans="3:4" x14ac:dyDescent="0.2">
      <c r="C2477" s="20"/>
      <c r="D2477" s="20"/>
    </row>
    <row r="2478" spans="3:4" x14ac:dyDescent="0.2">
      <c r="C2478" s="20"/>
      <c r="D2478" s="20"/>
    </row>
    <row r="2479" spans="3:4" x14ac:dyDescent="0.2">
      <c r="C2479" s="20"/>
      <c r="D2479" s="20"/>
    </row>
    <row r="2480" spans="3:4" x14ac:dyDescent="0.2">
      <c r="C2480" s="20"/>
      <c r="D2480" s="20"/>
    </row>
    <row r="2481" spans="3:4" x14ac:dyDescent="0.2">
      <c r="C2481" s="20"/>
      <c r="D2481" s="20"/>
    </row>
    <row r="2482" spans="3:4" x14ac:dyDescent="0.2">
      <c r="C2482" s="20"/>
      <c r="D2482" s="20"/>
    </row>
    <row r="2483" spans="3:4" x14ac:dyDescent="0.2">
      <c r="C2483" s="20"/>
      <c r="D2483" s="20"/>
    </row>
    <row r="2484" spans="3:4" x14ac:dyDescent="0.2">
      <c r="C2484" s="20"/>
      <c r="D2484" s="20"/>
    </row>
    <row r="2485" spans="3:4" x14ac:dyDescent="0.2">
      <c r="C2485" s="20"/>
      <c r="D2485" s="20"/>
    </row>
    <row r="2486" spans="3:4" x14ac:dyDescent="0.2">
      <c r="C2486" s="20"/>
      <c r="D2486" s="20"/>
    </row>
    <row r="2487" spans="3:4" x14ac:dyDescent="0.2">
      <c r="C2487" s="20"/>
      <c r="D2487" s="20"/>
    </row>
    <row r="2488" spans="3:4" x14ac:dyDescent="0.2">
      <c r="C2488" s="20"/>
      <c r="D2488" s="20"/>
    </row>
    <row r="2489" spans="3:4" x14ac:dyDescent="0.2">
      <c r="C2489" s="20"/>
      <c r="D2489" s="20"/>
    </row>
    <row r="2490" spans="3:4" x14ac:dyDescent="0.2">
      <c r="C2490" s="20"/>
      <c r="D2490" s="20"/>
    </row>
    <row r="2491" spans="3:4" x14ac:dyDescent="0.2">
      <c r="C2491" s="20"/>
      <c r="D2491" s="20"/>
    </row>
    <row r="2492" spans="3:4" x14ac:dyDescent="0.2">
      <c r="C2492" s="20"/>
      <c r="D2492" s="20"/>
    </row>
    <row r="2493" spans="3:4" x14ac:dyDescent="0.2">
      <c r="C2493" s="20"/>
      <c r="D2493" s="20"/>
    </row>
    <row r="2494" spans="3:4" x14ac:dyDescent="0.2">
      <c r="C2494" s="20"/>
      <c r="D2494" s="20"/>
    </row>
    <row r="2495" spans="3:4" x14ac:dyDescent="0.2">
      <c r="C2495" s="20"/>
      <c r="D2495" s="20"/>
    </row>
    <row r="2496" spans="3:4" x14ac:dyDescent="0.2">
      <c r="C2496" s="20"/>
      <c r="D2496" s="20"/>
    </row>
    <row r="2497" spans="3:4" x14ac:dyDescent="0.2">
      <c r="C2497" s="20"/>
      <c r="D2497" s="20"/>
    </row>
    <row r="2498" spans="3:4" x14ac:dyDescent="0.2">
      <c r="C2498" s="20"/>
      <c r="D2498" s="20"/>
    </row>
    <row r="2499" spans="3:4" x14ac:dyDescent="0.2">
      <c r="C2499" s="20"/>
      <c r="D2499" s="20"/>
    </row>
    <row r="2500" spans="3:4" x14ac:dyDescent="0.2">
      <c r="C2500" s="20"/>
      <c r="D2500" s="20"/>
    </row>
    <row r="2501" spans="3:4" x14ac:dyDescent="0.2">
      <c r="C2501" s="20"/>
      <c r="D2501" s="20"/>
    </row>
    <row r="2502" spans="3:4" x14ac:dyDescent="0.2">
      <c r="C2502" s="20"/>
      <c r="D2502" s="20"/>
    </row>
    <row r="2503" spans="3:4" x14ac:dyDescent="0.2">
      <c r="C2503" s="20"/>
      <c r="D2503" s="20"/>
    </row>
    <row r="2504" spans="3:4" x14ac:dyDescent="0.2">
      <c r="C2504" s="20"/>
      <c r="D2504" s="20"/>
    </row>
    <row r="2505" spans="3:4" x14ac:dyDescent="0.2">
      <c r="C2505" s="20"/>
      <c r="D2505" s="20"/>
    </row>
    <row r="2506" spans="3:4" x14ac:dyDescent="0.2">
      <c r="C2506" s="20"/>
      <c r="D2506" s="20"/>
    </row>
    <row r="2507" spans="3:4" x14ac:dyDescent="0.2">
      <c r="C2507" s="20"/>
      <c r="D2507" s="20"/>
    </row>
    <row r="2508" spans="3:4" x14ac:dyDescent="0.2">
      <c r="C2508" s="20"/>
      <c r="D2508" s="20"/>
    </row>
    <row r="2509" spans="3:4" x14ac:dyDescent="0.2">
      <c r="C2509" s="20"/>
      <c r="D2509" s="20"/>
    </row>
    <row r="2510" spans="3:4" x14ac:dyDescent="0.2">
      <c r="C2510" s="20"/>
      <c r="D2510" s="20"/>
    </row>
    <row r="2511" spans="3:4" x14ac:dyDescent="0.2">
      <c r="C2511" s="20"/>
      <c r="D2511" s="20"/>
    </row>
    <row r="2512" spans="3:4" x14ac:dyDescent="0.2">
      <c r="C2512" s="20"/>
      <c r="D2512" s="20"/>
    </row>
    <row r="2513" spans="3:4" x14ac:dyDescent="0.2">
      <c r="C2513" s="20"/>
      <c r="D2513" s="20"/>
    </row>
    <row r="2514" spans="3:4" x14ac:dyDescent="0.2">
      <c r="C2514" s="20"/>
      <c r="D2514" s="20"/>
    </row>
    <row r="2515" spans="3:4" x14ac:dyDescent="0.2">
      <c r="C2515" s="20"/>
      <c r="D2515" s="20"/>
    </row>
    <row r="2516" spans="3:4" x14ac:dyDescent="0.2">
      <c r="C2516" s="20"/>
      <c r="D2516" s="20"/>
    </row>
    <row r="2517" spans="3:4" x14ac:dyDescent="0.2">
      <c r="C2517" s="20"/>
      <c r="D2517" s="20"/>
    </row>
    <row r="2518" spans="3:4" x14ac:dyDescent="0.2">
      <c r="C2518" s="20"/>
      <c r="D2518" s="20"/>
    </row>
    <row r="2519" spans="3:4" x14ac:dyDescent="0.2">
      <c r="C2519" s="20"/>
      <c r="D2519" s="20"/>
    </row>
    <row r="2520" spans="3:4" x14ac:dyDescent="0.2">
      <c r="C2520" s="20"/>
      <c r="D2520" s="20"/>
    </row>
    <row r="2521" spans="3:4" x14ac:dyDescent="0.2">
      <c r="C2521" s="20"/>
      <c r="D2521" s="20"/>
    </row>
    <row r="2522" spans="3:4" x14ac:dyDescent="0.2">
      <c r="C2522" s="20"/>
      <c r="D2522" s="20"/>
    </row>
    <row r="2523" spans="3:4" x14ac:dyDescent="0.2">
      <c r="C2523" s="20"/>
      <c r="D2523" s="20"/>
    </row>
    <row r="2524" spans="3:4" x14ac:dyDescent="0.2">
      <c r="C2524" s="20"/>
      <c r="D2524" s="20"/>
    </row>
    <row r="2525" spans="3:4" x14ac:dyDescent="0.2">
      <c r="C2525" s="20"/>
      <c r="D2525" s="20"/>
    </row>
    <row r="2526" spans="3:4" x14ac:dyDescent="0.2">
      <c r="C2526" s="20"/>
      <c r="D2526" s="20"/>
    </row>
    <row r="2527" spans="3:4" x14ac:dyDescent="0.2">
      <c r="C2527" s="20"/>
      <c r="D2527" s="20"/>
    </row>
    <row r="2528" spans="3:4" x14ac:dyDescent="0.2">
      <c r="C2528" s="20"/>
      <c r="D2528" s="20"/>
    </row>
    <row r="2529" spans="3:4" x14ac:dyDescent="0.2">
      <c r="C2529" s="20"/>
      <c r="D2529" s="20"/>
    </row>
    <row r="2530" spans="3:4" x14ac:dyDescent="0.2">
      <c r="C2530" s="20"/>
      <c r="D2530" s="20"/>
    </row>
    <row r="2531" spans="3:4" x14ac:dyDescent="0.2">
      <c r="C2531" s="20"/>
      <c r="D2531" s="20"/>
    </row>
    <row r="2532" spans="3:4" x14ac:dyDescent="0.2">
      <c r="C2532" s="20"/>
      <c r="D2532" s="20"/>
    </row>
    <row r="2533" spans="3:4" x14ac:dyDescent="0.2">
      <c r="C2533" s="20"/>
      <c r="D2533" s="20"/>
    </row>
    <row r="2534" spans="3:4" x14ac:dyDescent="0.2">
      <c r="C2534" s="20"/>
      <c r="D2534" s="20"/>
    </row>
    <row r="2535" spans="3:4" x14ac:dyDescent="0.2">
      <c r="C2535" s="20"/>
      <c r="D2535" s="20"/>
    </row>
    <row r="2536" spans="3:4" x14ac:dyDescent="0.2">
      <c r="C2536" s="20"/>
      <c r="D2536" s="20"/>
    </row>
    <row r="2537" spans="3:4" x14ac:dyDescent="0.2">
      <c r="C2537" s="20"/>
      <c r="D2537" s="20"/>
    </row>
    <row r="2538" spans="3:4" x14ac:dyDescent="0.2">
      <c r="C2538" s="20"/>
      <c r="D2538" s="20"/>
    </row>
    <row r="2539" spans="3:4" x14ac:dyDescent="0.2">
      <c r="C2539" s="20"/>
      <c r="D2539" s="20"/>
    </row>
    <row r="2540" spans="3:4" x14ac:dyDescent="0.2">
      <c r="C2540" s="20"/>
      <c r="D2540" s="20"/>
    </row>
    <row r="2541" spans="3:4" x14ac:dyDescent="0.2">
      <c r="C2541" s="20"/>
      <c r="D2541" s="20"/>
    </row>
    <row r="2542" spans="3:4" x14ac:dyDescent="0.2">
      <c r="C2542" s="20"/>
      <c r="D2542" s="20"/>
    </row>
    <row r="2543" spans="3:4" x14ac:dyDescent="0.2">
      <c r="C2543" s="20"/>
      <c r="D2543" s="20"/>
    </row>
    <row r="2544" spans="3:4" x14ac:dyDescent="0.2">
      <c r="C2544" s="20"/>
      <c r="D2544" s="20"/>
    </row>
    <row r="2545" spans="3:4" x14ac:dyDescent="0.2">
      <c r="C2545" s="20"/>
      <c r="D2545" s="20"/>
    </row>
    <row r="2546" spans="3:4" x14ac:dyDescent="0.2">
      <c r="C2546" s="20"/>
      <c r="D2546" s="20"/>
    </row>
    <row r="2547" spans="3:4" x14ac:dyDescent="0.2">
      <c r="C2547" s="20"/>
      <c r="D2547" s="20"/>
    </row>
    <row r="2548" spans="3:4" x14ac:dyDescent="0.2">
      <c r="C2548" s="20"/>
      <c r="D2548" s="20"/>
    </row>
    <row r="2549" spans="3:4" x14ac:dyDescent="0.2">
      <c r="C2549" s="20"/>
      <c r="D2549" s="20"/>
    </row>
    <row r="2550" spans="3:4" x14ac:dyDescent="0.2">
      <c r="C2550" s="20"/>
      <c r="D2550" s="20"/>
    </row>
    <row r="2551" spans="3:4" x14ac:dyDescent="0.2">
      <c r="C2551" s="20"/>
      <c r="D2551" s="20"/>
    </row>
    <row r="2552" spans="3:4" x14ac:dyDescent="0.2">
      <c r="C2552" s="20"/>
      <c r="D2552" s="20"/>
    </row>
    <row r="2553" spans="3:4" x14ac:dyDescent="0.2">
      <c r="C2553" s="20"/>
      <c r="D2553" s="20"/>
    </row>
    <row r="2554" spans="3:4" x14ac:dyDescent="0.2">
      <c r="C2554" s="20"/>
      <c r="D2554" s="20"/>
    </row>
    <row r="2555" spans="3:4" x14ac:dyDescent="0.2">
      <c r="C2555" s="20"/>
      <c r="D2555" s="20"/>
    </row>
    <row r="2556" spans="3:4" x14ac:dyDescent="0.2">
      <c r="C2556" s="20"/>
      <c r="D2556" s="20"/>
    </row>
    <row r="2557" spans="3:4" x14ac:dyDescent="0.2">
      <c r="C2557" s="20"/>
      <c r="D2557" s="20"/>
    </row>
    <row r="2558" spans="3:4" x14ac:dyDescent="0.2">
      <c r="C2558" s="20"/>
      <c r="D2558" s="20"/>
    </row>
    <row r="2559" spans="3:4" x14ac:dyDescent="0.2">
      <c r="C2559" s="20"/>
      <c r="D2559" s="20"/>
    </row>
    <row r="2560" spans="3:4" x14ac:dyDescent="0.2">
      <c r="C2560" s="20"/>
      <c r="D2560" s="20"/>
    </row>
    <row r="2561" spans="3:4" x14ac:dyDescent="0.2">
      <c r="C2561" s="20"/>
      <c r="D2561" s="20"/>
    </row>
    <row r="2562" spans="3:4" x14ac:dyDescent="0.2">
      <c r="C2562" s="20"/>
      <c r="D2562" s="20"/>
    </row>
    <row r="2563" spans="3:4" x14ac:dyDescent="0.2">
      <c r="C2563" s="20"/>
      <c r="D2563" s="20"/>
    </row>
    <row r="2564" spans="3:4" x14ac:dyDescent="0.2">
      <c r="C2564" s="20"/>
      <c r="D2564" s="20"/>
    </row>
  </sheetData>
  <phoneticPr fontId="8" type="noConversion"/>
  <hyperlinks>
    <hyperlink ref="H62634" r:id="rId1" display="http://vsolj.cetus-net.org/bulletin.html" xr:uid="{00000000-0004-0000-0000-000000000000}"/>
    <hyperlink ref="H62627" r:id="rId2" display="https://www.aavso.org/ejaavso" xr:uid="{00000000-0004-0000-0000-000001000000}"/>
    <hyperlink ref="I62634" r:id="rId3" display="http://vsolj.cetus-net.org/bulletin.html" xr:uid="{00000000-0004-0000-0000-000002000000}"/>
    <hyperlink ref="AQ56281" r:id="rId4" display="http://cdsbib.u-strasbg.fr/cgi-bin/cdsbib?1990RMxAA..21..381G" xr:uid="{00000000-0004-0000-0000-000003000000}"/>
    <hyperlink ref="H62631" r:id="rId5" display="https://www.aavso.org/ejaavso" xr:uid="{00000000-0004-0000-0000-000004000000}"/>
    <hyperlink ref="AP3645" r:id="rId6" display="http://cdsbib.u-strasbg.fr/cgi-bin/cdsbib?1990RMxAA..21..381G" xr:uid="{00000000-0004-0000-0000-000005000000}"/>
    <hyperlink ref="AP3648" r:id="rId7" display="http://cdsbib.u-strasbg.fr/cgi-bin/cdsbib?1990RMxAA..21..381G" xr:uid="{00000000-0004-0000-0000-000006000000}"/>
    <hyperlink ref="AP3646" r:id="rId8" display="http://cdsbib.u-strasbg.fr/cgi-bin/cdsbib?1990RMxAA..21..381G" xr:uid="{00000000-0004-0000-0000-000007000000}"/>
    <hyperlink ref="AP3630" r:id="rId9" display="http://cdsbib.u-strasbg.fr/cgi-bin/cdsbib?1990RMxAA..21..381G" xr:uid="{00000000-0004-0000-0000-000008000000}"/>
    <hyperlink ref="AQ3859" r:id="rId10" display="http://cdsbib.u-strasbg.fr/cgi-bin/cdsbib?1990RMxAA..21..381G" xr:uid="{00000000-0004-0000-0000-000009000000}"/>
    <hyperlink ref="AQ3863" r:id="rId11" display="http://cdsbib.u-strasbg.fr/cgi-bin/cdsbib?1990RMxAA..21..381G" xr:uid="{00000000-0004-0000-0000-00000A000000}"/>
    <hyperlink ref="AQ63547" r:id="rId12" display="http://cdsbib.u-strasbg.fr/cgi-bin/cdsbib?1990RMxAA..21..381G" xr:uid="{00000000-0004-0000-0000-00000B000000}"/>
    <hyperlink ref="I751" r:id="rId13" display="http://vsolj.cetus-net.org/bulletin.html" xr:uid="{00000000-0004-0000-0000-00000C000000}"/>
    <hyperlink ref="H751" r:id="rId14" display="http://vsolj.cetus-net.org/bulletin.html" xr:uid="{00000000-0004-0000-0000-00000D000000}"/>
    <hyperlink ref="AQ64208" r:id="rId15" display="http://cdsbib.u-strasbg.fr/cgi-bin/cdsbib?1990RMxAA..21..381G" xr:uid="{00000000-0004-0000-0000-00000E000000}"/>
    <hyperlink ref="AQ64207" r:id="rId16" display="http://cdsbib.u-strasbg.fr/cgi-bin/cdsbib?1990RMxAA..21..381G" xr:uid="{00000000-0004-0000-0000-00000F000000}"/>
    <hyperlink ref="AP1921" r:id="rId17" display="http://cdsbib.u-strasbg.fr/cgi-bin/cdsbib?1990RMxAA..21..381G" xr:uid="{00000000-0004-0000-0000-000010000000}"/>
    <hyperlink ref="AP1939" r:id="rId18" display="http://cdsbib.u-strasbg.fr/cgi-bin/cdsbib?1990RMxAA..21..381G" xr:uid="{00000000-0004-0000-0000-000011000000}"/>
    <hyperlink ref="AP1940" r:id="rId19" display="http://cdsbib.u-strasbg.fr/cgi-bin/cdsbib?1990RMxAA..21..381G" xr:uid="{00000000-0004-0000-0000-000012000000}"/>
    <hyperlink ref="AP1936" r:id="rId20" display="http://cdsbib.u-strasbg.fr/cgi-bin/cdsbib?1990RMxAA..21..381G" xr:uid="{00000000-0004-0000-0000-000013000000}"/>
  </hyperlinks>
  <pageMargins left="0.75" right="0.75" top="1" bottom="1" header="0.5" footer="0.5"/>
  <pageSetup orientation="portrait" verticalDpi="0" r:id="rId21"/>
  <headerFooter alignWithMargins="0"/>
  <drawing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39"/>
  <sheetViews>
    <sheetView workbookViewId="0"/>
  </sheetViews>
  <sheetFormatPr defaultRowHeight="12.75" x14ac:dyDescent="0.2"/>
  <sheetData>
    <row r="1" spans="1:19" ht="18" x14ac:dyDescent="0.2">
      <c r="A1" s="52" t="s">
        <v>96</v>
      </c>
      <c r="B1" s="53"/>
      <c r="C1" s="53"/>
      <c r="D1" s="54" t="s">
        <v>97</v>
      </c>
      <c r="E1" s="53"/>
      <c r="F1" s="53"/>
      <c r="G1" s="53"/>
      <c r="H1" s="53"/>
      <c r="K1" s="55" t="s">
        <v>98</v>
      </c>
      <c r="L1" s="53" t="s">
        <v>99</v>
      </c>
      <c r="M1" s="53">
        <f ca="1">F18*H18-G18*G18</f>
        <v>4329801.1856919676</v>
      </c>
      <c r="N1" s="53"/>
      <c r="O1" s="53"/>
      <c r="P1" s="53"/>
      <c r="Q1" s="53"/>
      <c r="R1" s="53">
        <v>1</v>
      </c>
      <c r="S1" s="53" t="s">
        <v>100</v>
      </c>
    </row>
    <row r="2" spans="1:19" x14ac:dyDescent="0.2">
      <c r="A2" s="53"/>
      <c r="B2" s="53"/>
      <c r="C2" s="53"/>
      <c r="D2" s="53"/>
      <c r="E2" s="53"/>
      <c r="F2" s="53"/>
      <c r="G2" s="53"/>
      <c r="H2" s="53"/>
      <c r="K2" s="55" t="s">
        <v>101</v>
      </c>
      <c r="L2" s="53" t="s">
        <v>102</v>
      </c>
      <c r="M2" s="53">
        <f ca="1">+D18*H18-F18*G18</f>
        <v>2098430.8364964798</v>
      </c>
      <c r="N2" s="53"/>
      <c r="O2" s="53"/>
      <c r="P2" s="53"/>
      <c r="Q2" s="53"/>
      <c r="R2" s="53">
        <v>2</v>
      </c>
      <c r="S2" s="53" t="s">
        <v>49</v>
      </c>
    </row>
    <row r="3" spans="1:19" ht="13.5" thickBot="1" x14ac:dyDescent="0.25">
      <c r="A3" s="53" t="s">
        <v>103</v>
      </c>
      <c r="B3" s="53" t="s">
        <v>104</v>
      </c>
      <c r="C3" s="53"/>
      <c r="D3" s="53"/>
      <c r="E3" s="56" t="s">
        <v>105</v>
      </c>
      <c r="F3" s="56" t="s">
        <v>106</v>
      </c>
      <c r="G3" s="56" t="s">
        <v>107</v>
      </c>
      <c r="H3" s="56" t="s">
        <v>108</v>
      </c>
      <c r="K3" s="55" t="s">
        <v>109</v>
      </c>
      <c r="L3" s="53" t="s">
        <v>110</v>
      </c>
      <c r="M3" s="53">
        <f ca="1">+D18*G18-F18*F18</f>
        <v>225445.18336112052</v>
      </c>
      <c r="N3" s="53"/>
      <c r="O3" s="53"/>
      <c r="P3" s="53"/>
      <c r="Q3" s="53"/>
      <c r="R3" s="53">
        <v>3</v>
      </c>
      <c r="S3" s="53" t="s">
        <v>111</v>
      </c>
    </row>
    <row r="4" spans="1:19" x14ac:dyDescent="0.2">
      <c r="A4" s="53" t="s">
        <v>112</v>
      </c>
      <c r="B4" s="53" t="s">
        <v>113</v>
      </c>
      <c r="C4" s="53"/>
      <c r="D4" s="57" t="s">
        <v>114</v>
      </c>
      <c r="E4" s="58">
        <f ca="1">(E18*M1-I18*M2+J18*M3)/M7</f>
        <v>-5.5084761360257209E-2</v>
      </c>
      <c r="F4" s="59">
        <f ca="1">+E7/M7*M18</f>
        <v>4.1168627115136741E-3</v>
      </c>
      <c r="G4" s="60">
        <f>+B18</f>
        <v>1</v>
      </c>
      <c r="H4" s="61">
        <f ca="1">ABS(F4/E4)</f>
        <v>7.4736871139173641E-2</v>
      </c>
      <c r="K4" s="55" t="s">
        <v>115</v>
      </c>
      <c r="L4" s="53" t="s">
        <v>116</v>
      </c>
      <c r="M4" s="53">
        <f ca="1">+D17*H18-F18*F18</f>
        <v>1441696.7161435345</v>
      </c>
      <c r="N4" s="53"/>
      <c r="O4" s="53"/>
      <c r="P4" s="53"/>
      <c r="Q4" s="53"/>
      <c r="R4" s="53">
        <v>4</v>
      </c>
      <c r="S4" s="53" t="s">
        <v>117</v>
      </c>
    </row>
    <row r="5" spans="1:19" x14ac:dyDescent="0.2">
      <c r="A5" s="53" t="s">
        <v>118</v>
      </c>
      <c r="B5" s="62">
        <v>40323</v>
      </c>
      <c r="C5" s="53"/>
      <c r="D5" s="63" t="s">
        <v>119</v>
      </c>
      <c r="E5" s="64">
        <f ca="1">+(-E18*M2+I18*M4-J18*M5)/M7</f>
        <v>2.4777441124161824E-2</v>
      </c>
      <c r="F5" s="65">
        <f ca="1">N18*E7/M7</f>
        <v>2.3755783659078072E-3</v>
      </c>
      <c r="G5" s="66">
        <f>+B18/A18</f>
        <v>1E-4</v>
      </c>
      <c r="H5" s="61">
        <f ca="1">ABS(F5/E5)</f>
        <v>9.58766627273408E-2</v>
      </c>
      <c r="K5" s="55" t="s">
        <v>120</v>
      </c>
      <c r="L5" s="53" t="s">
        <v>121</v>
      </c>
      <c r="M5" s="53">
        <f ca="1">+D17*G18-D18*F18</f>
        <v>180247.09796059271</v>
      </c>
      <c r="N5" s="53"/>
      <c r="O5" s="53"/>
      <c r="P5" s="53"/>
      <c r="Q5" s="53"/>
      <c r="R5" s="53">
        <v>5</v>
      </c>
      <c r="S5" s="53" t="s">
        <v>122</v>
      </c>
    </row>
    <row r="6" spans="1:19" ht="13.5" thickBot="1" x14ac:dyDescent="0.25">
      <c r="A6" s="53"/>
      <c r="B6" s="53"/>
      <c r="D6" s="67" t="s">
        <v>123</v>
      </c>
      <c r="E6" s="68">
        <f ca="1">+(E18*M3-I18*M5+J18*M6)/M7</f>
        <v>-2.3536040210549048E-3</v>
      </c>
      <c r="F6" s="69">
        <f ca="1">O18*E7/M7</f>
        <v>3.06686363492917E-4</v>
      </c>
      <c r="G6" s="70">
        <f>+B18/A18^2</f>
        <v>1E-8</v>
      </c>
      <c r="H6" s="61">
        <f ca="1">ABS(F6/E6)</f>
        <v>0.13030499640099086</v>
      </c>
      <c r="K6" s="71" t="s">
        <v>124</v>
      </c>
      <c r="L6" s="72" t="s">
        <v>125</v>
      </c>
      <c r="M6" s="72">
        <f ca="1">+D17*F18-D18*D18</f>
        <v>24028.359332509935</v>
      </c>
      <c r="N6" s="53"/>
      <c r="O6" s="53"/>
      <c r="P6" s="53"/>
      <c r="Q6" s="53"/>
      <c r="R6" s="53">
        <v>6</v>
      </c>
      <c r="S6" s="53" t="s">
        <v>126</v>
      </c>
    </row>
    <row r="7" spans="1:19" x14ac:dyDescent="0.2">
      <c r="B7" s="53"/>
      <c r="C7" s="53"/>
      <c r="D7" s="54" t="s">
        <v>127</v>
      </c>
      <c r="E7" s="73">
        <f ca="1">SQRT(L18/(D17-3))</f>
        <v>1.0460868578040223E-2</v>
      </c>
      <c r="F7" s="53"/>
      <c r="G7" s="74">
        <f>+B22</f>
        <v>-6.7999999999301508E-2</v>
      </c>
      <c r="H7" s="53"/>
      <c r="K7" s="55" t="s">
        <v>128</v>
      </c>
      <c r="L7" s="53" t="s">
        <v>129</v>
      </c>
      <c r="M7" s="53">
        <f ca="1">+D17*M1-D18*M2+F18*M3</f>
        <v>27955719.750401616</v>
      </c>
      <c r="N7" s="53"/>
      <c r="O7" s="53"/>
      <c r="P7" s="53"/>
      <c r="Q7" s="53"/>
      <c r="R7" s="53">
        <v>7</v>
      </c>
      <c r="S7" s="53" t="s">
        <v>130</v>
      </c>
    </row>
    <row r="8" spans="1:19" x14ac:dyDescent="0.2">
      <c r="B8" s="53"/>
      <c r="C8" s="53"/>
      <c r="D8" s="54" t="s">
        <v>131</v>
      </c>
      <c r="E8" s="53"/>
      <c r="F8" s="75">
        <f ca="1">CORREL(INDIRECT(E12):INDIRECT(E13),INDIRECT(K12):INDIRECT(K13))</f>
        <v>0.85637187679188953</v>
      </c>
      <c r="G8" s="73"/>
      <c r="H8" s="53"/>
      <c r="I8" s="74"/>
      <c r="J8" s="53"/>
      <c r="K8" s="53"/>
      <c r="L8" s="53"/>
      <c r="M8" s="53"/>
      <c r="N8" s="53"/>
      <c r="O8" s="53"/>
      <c r="P8" s="53"/>
      <c r="Q8" s="53"/>
      <c r="R8" s="53">
        <v>8</v>
      </c>
      <c r="S8" s="53" t="s">
        <v>132</v>
      </c>
    </row>
    <row r="9" spans="1:19" x14ac:dyDescent="0.2">
      <c r="A9" s="53"/>
      <c r="B9" s="53"/>
      <c r="C9" s="53"/>
      <c r="D9" s="53"/>
      <c r="E9" s="76">
        <f ca="1">E6*G6</f>
        <v>-2.3536040210549049E-11</v>
      </c>
      <c r="F9" s="77">
        <f ca="1">H6</f>
        <v>0.13030499640099086</v>
      </c>
      <c r="G9" s="78">
        <f ca="1">F8</f>
        <v>0.85637187679188953</v>
      </c>
      <c r="I9" s="74"/>
      <c r="J9" s="53"/>
      <c r="K9" s="53"/>
      <c r="L9" s="53"/>
      <c r="M9" s="53"/>
      <c r="N9" s="53"/>
      <c r="O9" s="53"/>
      <c r="P9" s="53"/>
      <c r="Q9" s="53"/>
      <c r="R9" s="53">
        <v>9</v>
      </c>
      <c r="S9" s="53" t="s">
        <v>70</v>
      </c>
    </row>
    <row r="10" spans="1:19" x14ac:dyDescent="0.2">
      <c r="A10" s="53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>
        <v>10</v>
      </c>
      <c r="S10" s="53" t="s">
        <v>133</v>
      </c>
    </row>
    <row r="11" spans="1:19" x14ac:dyDescent="0.2">
      <c r="A11" s="53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>
        <v>11</v>
      </c>
      <c r="S11" s="53" t="s">
        <v>134</v>
      </c>
    </row>
    <row r="12" spans="1:19" x14ac:dyDescent="0.2">
      <c r="A12" s="79">
        <v>21</v>
      </c>
      <c r="B12" s="53" t="s">
        <v>135</v>
      </c>
      <c r="C12" s="80">
        <v>21</v>
      </c>
      <c r="D12" s="5" t="str">
        <f>D$15&amp;$C12</f>
        <v>D21</v>
      </c>
      <c r="E12" s="5" t="str">
        <f t="shared" ref="E12:O12" si="0">E15&amp;$C12</f>
        <v>E21</v>
      </c>
      <c r="F12" s="5" t="str">
        <f t="shared" si="0"/>
        <v>F21</v>
      </c>
      <c r="G12" s="5" t="str">
        <f t="shared" si="0"/>
        <v>G21</v>
      </c>
      <c r="H12" s="5" t="str">
        <f t="shared" si="0"/>
        <v>H21</v>
      </c>
      <c r="I12" s="5" t="str">
        <f t="shared" si="0"/>
        <v>I21</v>
      </c>
      <c r="J12" s="5" t="str">
        <f t="shared" si="0"/>
        <v>J21</v>
      </c>
      <c r="K12" s="5" t="str">
        <f t="shared" si="0"/>
        <v>K21</v>
      </c>
      <c r="L12" s="5" t="str">
        <f t="shared" si="0"/>
        <v>L21</v>
      </c>
      <c r="M12" s="5" t="str">
        <f t="shared" si="0"/>
        <v>M21</v>
      </c>
      <c r="N12" s="5" t="str">
        <f t="shared" si="0"/>
        <v>N21</v>
      </c>
      <c r="O12" s="5" t="str">
        <f t="shared" si="0"/>
        <v>O21</v>
      </c>
      <c r="P12" s="53"/>
      <c r="Q12" s="53"/>
      <c r="R12" s="53">
        <v>12</v>
      </c>
      <c r="S12" s="53" t="s">
        <v>136</v>
      </c>
    </row>
    <row r="13" spans="1:19" x14ac:dyDescent="0.2">
      <c r="A13" s="79">
        <f>20+COUNT(A21:A1446)</f>
        <v>97</v>
      </c>
      <c r="B13" s="53" t="s">
        <v>137</v>
      </c>
      <c r="C13" s="80">
        <f>A13</f>
        <v>97</v>
      </c>
      <c r="D13" s="5" t="str">
        <f>D$15&amp;$C13</f>
        <v>D97</v>
      </c>
      <c r="E13" s="5" t="str">
        <f t="shared" ref="E13:O13" si="1">E$15&amp;$C13</f>
        <v>E97</v>
      </c>
      <c r="F13" s="5" t="str">
        <f t="shared" si="1"/>
        <v>F97</v>
      </c>
      <c r="G13" s="5" t="str">
        <f t="shared" si="1"/>
        <v>G97</v>
      </c>
      <c r="H13" s="5" t="str">
        <f t="shared" si="1"/>
        <v>H97</v>
      </c>
      <c r="I13" s="5" t="str">
        <f t="shared" si="1"/>
        <v>I97</v>
      </c>
      <c r="J13" s="5" t="str">
        <f t="shared" si="1"/>
        <v>J97</v>
      </c>
      <c r="K13" s="5" t="str">
        <f t="shared" si="1"/>
        <v>K97</v>
      </c>
      <c r="L13" s="5" t="str">
        <f t="shared" si="1"/>
        <v>L97</v>
      </c>
      <c r="M13" s="5" t="str">
        <f t="shared" si="1"/>
        <v>M97</v>
      </c>
      <c r="N13" s="5" t="str">
        <f t="shared" si="1"/>
        <v>N97</v>
      </c>
      <c r="O13" s="5" t="str">
        <f t="shared" si="1"/>
        <v>O97</v>
      </c>
      <c r="P13" s="53"/>
      <c r="Q13" s="53"/>
      <c r="R13" s="53">
        <v>13</v>
      </c>
      <c r="S13" s="53" t="s">
        <v>138</v>
      </c>
    </row>
    <row r="14" spans="1:19" x14ac:dyDescent="0.2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>
        <v>14</v>
      </c>
      <c r="S14" s="53" t="s">
        <v>139</v>
      </c>
    </row>
    <row r="15" spans="1:19" x14ac:dyDescent="0.2">
      <c r="A15" s="5"/>
      <c r="B15" s="53"/>
      <c r="C15" s="53"/>
      <c r="D15" s="5" t="str">
        <f t="shared" ref="D15:O15" si="2">VLOOKUP(D16,$R1:$S26,2,FALSE)</f>
        <v>D</v>
      </c>
      <c r="E15" s="5" t="str">
        <f t="shared" si="2"/>
        <v>E</v>
      </c>
      <c r="F15" s="5" t="str">
        <f t="shared" si="2"/>
        <v>F</v>
      </c>
      <c r="G15" s="5" t="str">
        <f t="shared" si="2"/>
        <v>G</v>
      </c>
      <c r="H15" s="5" t="str">
        <f t="shared" si="2"/>
        <v>H</v>
      </c>
      <c r="I15" s="5" t="str">
        <f t="shared" si="2"/>
        <v>I</v>
      </c>
      <c r="J15" s="5" t="str">
        <f t="shared" si="2"/>
        <v>J</v>
      </c>
      <c r="K15" s="5" t="str">
        <f t="shared" si="2"/>
        <v>K</v>
      </c>
      <c r="L15" s="5" t="str">
        <f t="shared" si="2"/>
        <v>L</v>
      </c>
      <c r="M15" s="5" t="str">
        <f t="shared" si="2"/>
        <v>M</v>
      </c>
      <c r="N15" s="5" t="str">
        <f t="shared" si="2"/>
        <v>N</v>
      </c>
      <c r="O15" s="5" t="str">
        <f t="shared" si="2"/>
        <v>O</v>
      </c>
      <c r="P15" s="53"/>
      <c r="Q15" s="53"/>
      <c r="R15" s="53">
        <v>15</v>
      </c>
      <c r="S15" s="53" t="s">
        <v>140</v>
      </c>
    </row>
    <row r="16" spans="1:19" x14ac:dyDescent="0.2">
      <c r="A16" s="5"/>
      <c r="B16" s="53"/>
      <c r="C16" s="53"/>
      <c r="D16" s="5">
        <f>COLUMN()</f>
        <v>4</v>
      </c>
      <c r="E16" s="5">
        <f>COLUMN()</f>
        <v>5</v>
      </c>
      <c r="F16" s="5">
        <f>COLUMN()</f>
        <v>6</v>
      </c>
      <c r="G16" s="5">
        <f>COLUMN()</f>
        <v>7</v>
      </c>
      <c r="H16" s="5">
        <f>COLUMN()</f>
        <v>8</v>
      </c>
      <c r="I16" s="5">
        <f>COLUMN()</f>
        <v>9</v>
      </c>
      <c r="J16" s="5">
        <f>COLUMN()</f>
        <v>10</v>
      </c>
      <c r="K16" s="5">
        <f>COLUMN()</f>
        <v>11</v>
      </c>
      <c r="L16" s="5">
        <f>COLUMN()</f>
        <v>12</v>
      </c>
      <c r="M16" s="5">
        <f>COLUMN()</f>
        <v>13</v>
      </c>
      <c r="N16" s="5">
        <f>COLUMN()</f>
        <v>14</v>
      </c>
      <c r="O16" s="5">
        <f>COLUMN()</f>
        <v>15</v>
      </c>
      <c r="P16" s="53"/>
      <c r="Q16" s="53"/>
      <c r="R16" s="53">
        <v>16</v>
      </c>
      <c r="S16" s="53" t="s">
        <v>141</v>
      </c>
    </row>
    <row r="17" spans="1:19" x14ac:dyDescent="0.2">
      <c r="A17" s="54" t="s">
        <v>142</v>
      </c>
      <c r="B17" s="53"/>
      <c r="C17" s="53" t="s">
        <v>143</v>
      </c>
      <c r="D17" s="53">
        <f>C13-C12+1</f>
        <v>77</v>
      </c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>
        <v>17</v>
      </c>
      <c r="S17" s="53" t="s">
        <v>144</v>
      </c>
    </row>
    <row r="18" spans="1:19" x14ac:dyDescent="0.2">
      <c r="A18" s="81">
        <v>10000</v>
      </c>
      <c r="B18" s="81">
        <v>1</v>
      </c>
      <c r="C18" s="53" t="s">
        <v>145</v>
      </c>
      <c r="D18" s="53">
        <f ca="1">SUM(INDIRECT(D12):INDIRECT(D13))</f>
        <v>350.0539500000001</v>
      </c>
      <c r="E18" s="53">
        <f ca="1">SUM(INDIRECT(E12):INDIRECT(E13))</f>
        <v>-4.8067649760923814E-2</v>
      </c>
      <c r="F18" s="53">
        <f ca="1">SUM(INDIRECT(F12):INDIRECT(F13))</f>
        <v>1903.4561979625003</v>
      </c>
      <c r="G18" s="53">
        <f ca="1">SUM(INDIRECT(G12):INDIRECT(G13))</f>
        <v>10994.278684536988</v>
      </c>
      <c r="H18" s="53">
        <f ca="1">SUM(INDIRECT(H12):INDIRECT(H13))</f>
        <v>65777.171606563526</v>
      </c>
      <c r="I18" s="53">
        <f ca="1">SUM(INDIRECT(I12):INDIRECT(I13))</f>
        <v>2.0039570579469261</v>
      </c>
      <c r="J18" s="53">
        <f ca="1">SUM(INDIRECT(J12):INDIRECT(J13))</f>
        <v>12.745246797449626</v>
      </c>
      <c r="K18" s="53"/>
      <c r="L18" s="53">
        <f ca="1">SUM(INDIRECT(L12):INDIRECT(L13))</f>
        <v>8.0978030841201663E-3</v>
      </c>
      <c r="M18" s="53">
        <f ca="1">SQRT(SUM(INDIRECT(M12):INDIRECT(M13)))</f>
        <v>11001941.125190593</v>
      </c>
      <c r="N18" s="53">
        <f ca="1">SQRT(SUM(INDIRECT(N12):INDIRECT(N13)))</f>
        <v>6348517.0994163621</v>
      </c>
      <c r="O18" s="53">
        <f ca="1">SQRT(SUM(INDIRECT(O12):INDIRECT(O13)))</f>
        <v>819591.41013164364</v>
      </c>
      <c r="P18" s="53"/>
      <c r="Q18" s="53"/>
      <c r="R18" s="53">
        <v>18</v>
      </c>
      <c r="S18" s="53" t="s">
        <v>146</v>
      </c>
    </row>
    <row r="19" spans="1:19" x14ac:dyDescent="0.2">
      <c r="A19" s="82" t="s">
        <v>147</v>
      </c>
      <c r="B19" s="53"/>
      <c r="C19" s="53"/>
      <c r="D19" s="83" t="s">
        <v>148</v>
      </c>
      <c r="E19" s="83" t="s">
        <v>149</v>
      </c>
      <c r="F19" s="83" t="s">
        <v>150</v>
      </c>
      <c r="G19" s="83" t="s">
        <v>151</v>
      </c>
      <c r="H19" s="83" t="s">
        <v>152</v>
      </c>
      <c r="I19" s="83" t="s">
        <v>153</v>
      </c>
      <c r="J19" s="83" t="s">
        <v>154</v>
      </c>
      <c r="K19" s="84"/>
      <c r="L19" s="84"/>
      <c r="M19" s="84"/>
      <c r="N19" s="84"/>
      <c r="O19" s="84"/>
      <c r="P19" s="53"/>
      <c r="Q19" s="53"/>
      <c r="R19" s="53">
        <v>19</v>
      </c>
      <c r="S19" s="53" t="s">
        <v>155</v>
      </c>
    </row>
    <row r="20" spans="1:19" ht="15" thickBot="1" x14ac:dyDescent="0.25">
      <c r="A20" s="8" t="s">
        <v>156</v>
      </c>
      <c r="B20" s="8" t="s">
        <v>157</v>
      </c>
      <c r="C20" s="53"/>
      <c r="D20" s="8" t="s">
        <v>156</v>
      </c>
      <c r="E20" s="8" t="s">
        <v>157</v>
      </c>
      <c r="F20" s="8" t="s">
        <v>158</v>
      </c>
      <c r="G20" s="8" t="s">
        <v>159</v>
      </c>
      <c r="H20" s="8" t="s">
        <v>160</v>
      </c>
      <c r="I20" s="8" t="s">
        <v>161</v>
      </c>
      <c r="J20" s="8" t="s">
        <v>162</v>
      </c>
      <c r="K20" s="85" t="s">
        <v>163</v>
      </c>
      <c r="L20" s="8" t="s">
        <v>164</v>
      </c>
      <c r="M20" s="8" t="s">
        <v>165</v>
      </c>
      <c r="N20" s="8" t="s">
        <v>166</v>
      </c>
      <c r="O20" s="8" t="s">
        <v>167</v>
      </c>
      <c r="P20" s="56" t="s">
        <v>168</v>
      </c>
      <c r="Q20" s="53"/>
      <c r="R20" s="53">
        <v>20</v>
      </c>
      <c r="S20" s="53" t="s">
        <v>169</v>
      </c>
    </row>
    <row r="21" spans="1:19" x14ac:dyDescent="0.2">
      <c r="A21" s="86">
        <v>0</v>
      </c>
      <c r="B21" s="86">
        <v>0</v>
      </c>
      <c r="C21" s="53"/>
      <c r="D21" s="87">
        <f t="shared" ref="D21:E51" si="3">A21/A$18</f>
        <v>0</v>
      </c>
      <c r="E21" s="87">
        <f t="shared" si="3"/>
        <v>0</v>
      </c>
      <c r="F21" s="79">
        <f>D21*D21</f>
        <v>0</v>
      </c>
      <c r="G21" s="79">
        <f>D21*F21</f>
        <v>0</v>
      </c>
      <c r="H21" s="79">
        <f>F21*F21</f>
        <v>0</v>
      </c>
      <c r="I21" s="79">
        <f>E21*D21</f>
        <v>0</v>
      </c>
      <c r="J21" s="79">
        <f>I21*D21</f>
        <v>0</v>
      </c>
      <c r="K21" s="79">
        <f t="shared" ref="K21:K81" ca="1" si="4">+E$4+E$5*D21+E$6*D21^2</f>
        <v>-5.5084761360257209E-2</v>
      </c>
      <c r="L21" s="79">
        <f ca="1">+(K21-E21)^2</f>
        <v>3.0343309341164856E-3</v>
      </c>
      <c r="M21" s="79">
        <f t="shared" ref="M21:M81" ca="1" si="5">(M$1-M$2*D21+M$3*F21)^2</f>
        <v>18747178307619.57</v>
      </c>
      <c r="N21" s="79">
        <f t="shared" ref="N21:N81" ca="1" si="6">(-M$2+M$4*D21-M$5*F21)^2</f>
        <v>4403411975559.3164</v>
      </c>
      <c r="O21" s="79">
        <f t="shared" ref="O21:O81" ca="1" si="7">+(M$3-D21*M$5+F21*M$6)^2</f>
        <v>50825530700.729256</v>
      </c>
      <c r="P21" s="53">
        <f ca="1">+E21-K21</f>
        <v>5.5084761360257209E-2</v>
      </c>
      <c r="Q21" s="53"/>
      <c r="R21" s="53">
        <v>21</v>
      </c>
      <c r="S21" s="53" t="s">
        <v>170</v>
      </c>
    </row>
    <row r="22" spans="1:19" x14ac:dyDescent="0.2">
      <c r="A22" s="86">
        <v>0</v>
      </c>
      <c r="B22" s="86">
        <v>-6.7999999999301508E-2</v>
      </c>
      <c r="C22" s="53"/>
      <c r="D22" s="87">
        <f t="shared" si="3"/>
        <v>0</v>
      </c>
      <c r="E22" s="87">
        <f t="shared" si="3"/>
        <v>-6.7999999999301508E-2</v>
      </c>
      <c r="F22" s="79">
        <f t="shared" ref="F22:F82" si="8">D22*D22</f>
        <v>0</v>
      </c>
      <c r="G22" s="79">
        <f t="shared" ref="G22:G82" si="9">D22*F22</f>
        <v>0</v>
      </c>
      <c r="H22" s="79">
        <f t="shared" ref="H22:H82" si="10">F22*F22</f>
        <v>0</v>
      </c>
      <c r="I22" s="79">
        <f t="shared" ref="I22:I82" si="11">E22*D22</f>
        <v>0</v>
      </c>
      <c r="J22" s="79">
        <f t="shared" ref="J22:J82" si="12">I22*D22</f>
        <v>0</v>
      </c>
      <c r="K22" s="79">
        <f t="shared" ca="1" si="4"/>
        <v>-5.5084761360257209E-2</v>
      </c>
      <c r="L22" s="79">
        <f t="shared" ref="L22:L82" ca="1" si="13">+(K22-E22)^2</f>
        <v>1.6680338910346284E-4</v>
      </c>
      <c r="M22" s="79">
        <f t="shared" ca="1" si="5"/>
        <v>18747178307619.57</v>
      </c>
      <c r="N22" s="79">
        <f t="shared" ca="1" si="6"/>
        <v>4403411975559.3164</v>
      </c>
      <c r="O22" s="79">
        <f t="shared" ca="1" si="7"/>
        <v>50825530700.729256</v>
      </c>
      <c r="P22" s="53">
        <f t="shared" ref="P22:P82" ca="1" si="14">+E22-K22</f>
        <v>-1.2915238639044299E-2</v>
      </c>
      <c r="Q22" s="53"/>
      <c r="R22" s="53">
        <v>22</v>
      </c>
      <c r="S22" s="53" t="s">
        <v>171</v>
      </c>
    </row>
    <row r="23" spans="1:19" x14ac:dyDescent="0.2">
      <c r="A23" s="86">
        <v>95.5</v>
      </c>
      <c r="B23" s="86">
        <v>-6.3576849999662954E-2</v>
      </c>
      <c r="C23" s="53"/>
      <c r="D23" s="87">
        <f t="shared" si="3"/>
        <v>9.5499999999999995E-3</v>
      </c>
      <c r="E23" s="87">
        <f t="shared" si="3"/>
        <v>-6.3576849999662954E-2</v>
      </c>
      <c r="F23" s="79">
        <f t="shared" si="8"/>
        <v>9.1202499999999993E-5</v>
      </c>
      <c r="G23" s="79">
        <f t="shared" si="9"/>
        <v>8.7098387499999985E-7</v>
      </c>
      <c r="H23" s="79">
        <f t="shared" si="10"/>
        <v>8.3178960062499984E-9</v>
      </c>
      <c r="I23" s="79">
        <f t="shared" si="11"/>
        <v>-6.0715891749678114E-4</v>
      </c>
      <c r="J23" s="79">
        <f t="shared" si="12"/>
        <v>-5.7983676620942596E-6</v>
      </c>
      <c r="K23" s="79">
        <f t="shared" ca="1" si="4"/>
        <v>-5.4848351452092194E-2</v>
      </c>
      <c r="L23" s="79">
        <f t="shared" ca="1" si="13"/>
        <v>7.6186686894944887E-5</v>
      </c>
      <c r="M23" s="79">
        <f t="shared" ca="1" si="5"/>
        <v>18574218580650.863</v>
      </c>
      <c r="N23" s="79">
        <f t="shared" ca="1" si="6"/>
        <v>4345886832581.2788</v>
      </c>
      <c r="O23" s="79">
        <f t="shared" ca="1" si="7"/>
        <v>50053329797.641556</v>
      </c>
      <c r="P23" s="53">
        <f t="shared" ca="1" si="14"/>
        <v>-8.7284985475707608E-3</v>
      </c>
      <c r="Q23" s="53"/>
      <c r="R23" s="53">
        <v>23</v>
      </c>
      <c r="S23" s="53" t="s">
        <v>172</v>
      </c>
    </row>
    <row r="24" spans="1:19" x14ac:dyDescent="0.2">
      <c r="A24" s="86">
        <v>111</v>
      </c>
      <c r="B24" s="86">
        <v>-7.3497700002917554E-2</v>
      </c>
      <c r="C24" s="53"/>
      <c r="D24" s="87">
        <f t="shared" si="3"/>
        <v>1.11E-2</v>
      </c>
      <c r="E24" s="87">
        <f t="shared" si="3"/>
        <v>-7.3497700002917554E-2</v>
      </c>
      <c r="F24" s="79">
        <f t="shared" si="8"/>
        <v>1.2321000000000001E-4</v>
      </c>
      <c r="G24" s="79">
        <f t="shared" si="9"/>
        <v>1.3676310000000001E-6</v>
      </c>
      <c r="H24" s="79">
        <f t="shared" si="10"/>
        <v>1.5180704100000002E-8</v>
      </c>
      <c r="I24" s="79">
        <f t="shared" si="11"/>
        <v>-8.1582447003238491E-4</v>
      </c>
      <c r="J24" s="79">
        <f t="shared" si="12"/>
        <v>-9.0556516173594737E-6</v>
      </c>
      <c r="K24" s="79">
        <f t="shared" ca="1" si="4"/>
        <v>-5.481002175133045E-2</v>
      </c>
      <c r="L24" s="79">
        <f t="shared" ca="1" si="13"/>
        <v>3.4922931843484165E-4</v>
      </c>
      <c r="M24" s="79">
        <f t="shared" ca="1" si="5"/>
        <v>18546255596638.07</v>
      </c>
      <c r="N24" s="79">
        <f t="shared" ca="1" si="6"/>
        <v>4336598882094.5479</v>
      </c>
      <c r="O24" s="79">
        <f t="shared" ca="1" si="7"/>
        <v>49928741061.879807</v>
      </c>
      <c r="P24" s="53">
        <f t="shared" ca="1" si="14"/>
        <v>-1.8687678251587105E-2</v>
      </c>
      <c r="Q24" s="53"/>
      <c r="R24" s="53">
        <v>24</v>
      </c>
      <c r="S24" s="53" t="s">
        <v>156</v>
      </c>
    </row>
    <row r="25" spans="1:19" x14ac:dyDescent="0.2">
      <c r="A25" s="86">
        <v>2375</v>
      </c>
      <c r="B25" s="86">
        <v>-5.8162499997706618E-2</v>
      </c>
      <c r="C25" s="53"/>
      <c r="D25" s="87">
        <f t="shared" si="3"/>
        <v>0.23749999999999999</v>
      </c>
      <c r="E25" s="87">
        <f t="shared" si="3"/>
        <v>-5.8162499997706618E-2</v>
      </c>
      <c r="F25" s="79">
        <f t="shared" si="8"/>
        <v>5.6406249999999998E-2</v>
      </c>
      <c r="G25" s="79">
        <f t="shared" si="9"/>
        <v>1.3396484374999998E-2</v>
      </c>
      <c r="H25" s="79">
        <f t="shared" si="10"/>
        <v>3.1816650390625E-3</v>
      </c>
      <c r="I25" s="79">
        <f t="shared" si="11"/>
        <v>-1.3813593749455321E-2</v>
      </c>
      <c r="J25" s="79">
        <f t="shared" si="12"/>
        <v>-3.2807285154956385E-3</v>
      </c>
      <c r="K25" s="79">
        <f t="shared" ca="1" si="4"/>
        <v>-4.9332877070081403E-2</v>
      </c>
      <c r="L25" s="79">
        <f t="shared" ca="1" si="13"/>
        <v>7.7962241044044869E-5</v>
      </c>
      <c r="M25" s="79">
        <f t="shared" ca="1" si="5"/>
        <v>14777415256518.332</v>
      </c>
      <c r="N25" s="79">
        <f t="shared" ca="1" si="6"/>
        <v>3119444528220.4961</v>
      </c>
      <c r="O25" s="79">
        <f t="shared" ca="1" si="7"/>
        <v>33852999850.448639</v>
      </c>
      <c r="P25" s="53">
        <f t="shared" ca="1" si="14"/>
        <v>-8.829622927625215E-3</v>
      </c>
      <c r="Q25" s="53"/>
      <c r="R25" s="53">
        <v>25</v>
      </c>
      <c r="S25" s="53" t="s">
        <v>157</v>
      </c>
    </row>
    <row r="26" spans="1:19" x14ac:dyDescent="0.2">
      <c r="A26" s="86">
        <v>2404.5</v>
      </c>
      <c r="B26" s="86">
        <v>-6.9173149997368455E-2</v>
      </c>
      <c r="C26" s="53"/>
      <c r="D26" s="87">
        <f t="shared" si="3"/>
        <v>0.24045</v>
      </c>
      <c r="E26" s="87">
        <f t="shared" si="3"/>
        <v>-6.9173149997368455E-2</v>
      </c>
      <c r="F26" s="79">
        <f t="shared" si="8"/>
        <v>5.7816202499999997E-2</v>
      </c>
      <c r="G26" s="79">
        <f t="shared" si="9"/>
        <v>1.3901905891124999E-2</v>
      </c>
      <c r="H26" s="79">
        <f t="shared" si="10"/>
        <v>3.342713271521006E-3</v>
      </c>
      <c r="I26" s="79">
        <f t="shared" si="11"/>
        <v>-1.6632683916867244E-2</v>
      </c>
      <c r="J26" s="79">
        <f t="shared" si="12"/>
        <v>-3.9993288478107287E-3</v>
      </c>
      <c r="K26" s="79">
        <f t="shared" ca="1" si="4"/>
        <v>-4.926310208863862E-2</v>
      </c>
      <c r="L26" s="79">
        <f t="shared" ca="1" si="13"/>
        <v>3.9641000772791725E-4</v>
      </c>
      <c r="M26" s="79">
        <f t="shared" ca="1" si="5"/>
        <v>14732300283559.811</v>
      </c>
      <c r="N26" s="79">
        <f t="shared" ca="1" si="6"/>
        <v>3105334967326.8208</v>
      </c>
      <c r="O26" s="79">
        <f t="shared" ca="1" si="7"/>
        <v>33670046988.398693</v>
      </c>
      <c r="P26" s="53">
        <f t="shared" ca="1" si="14"/>
        <v>-1.9910047908729835E-2</v>
      </c>
      <c r="Q26" s="53"/>
      <c r="R26" s="53">
        <v>26</v>
      </c>
      <c r="S26" s="53" t="s">
        <v>173</v>
      </c>
    </row>
    <row r="27" spans="1:19" x14ac:dyDescent="0.2">
      <c r="A27" s="86">
        <v>6095</v>
      </c>
      <c r="B27" s="86">
        <v>-5.8166499999060761E-2</v>
      </c>
      <c r="C27" s="53"/>
      <c r="D27" s="87">
        <f t="shared" si="3"/>
        <v>0.60950000000000004</v>
      </c>
      <c r="E27" s="87">
        <f t="shared" si="3"/>
        <v>-5.8166499999060761E-2</v>
      </c>
      <c r="F27" s="79">
        <f t="shared" si="8"/>
        <v>0.37149025000000008</v>
      </c>
      <c r="G27" s="79">
        <f t="shared" si="9"/>
        <v>0.22642330737500005</v>
      </c>
      <c r="H27" s="79">
        <f t="shared" si="10"/>
        <v>0.13800500584506256</v>
      </c>
      <c r="I27" s="79">
        <f t="shared" si="11"/>
        <v>-3.5452481749427535E-2</v>
      </c>
      <c r="J27" s="79">
        <f t="shared" si="12"/>
        <v>-2.1608287626276083E-2</v>
      </c>
      <c r="K27" s="79">
        <f t="shared" ca="1" si="4"/>
        <v>-4.0857251941263266E-2</v>
      </c>
      <c r="L27" s="79">
        <f t="shared" ca="1" si="13"/>
        <v>2.9961006832636639E-4</v>
      </c>
      <c r="M27" s="79">
        <f t="shared" ca="1" si="5"/>
        <v>9825455600532.2617</v>
      </c>
      <c r="N27" s="79">
        <f t="shared" ca="1" si="6"/>
        <v>1655537001064.7632</v>
      </c>
      <c r="O27" s="79">
        <f t="shared" ca="1" si="7"/>
        <v>15502958832.385067</v>
      </c>
      <c r="P27" s="53">
        <f t="shared" ca="1" si="14"/>
        <v>-1.7309248057797495E-2</v>
      </c>
      <c r="Q27" s="53"/>
      <c r="R27" s="53"/>
      <c r="S27" s="53"/>
    </row>
    <row r="28" spans="1:19" x14ac:dyDescent="0.2">
      <c r="A28" s="86">
        <v>19035.5</v>
      </c>
      <c r="B28" s="86">
        <v>-4.6348499963642098E-3</v>
      </c>
      <c r="C28" s="53"/>
      <c r="D28" s="87">
        <f t="shared" si="3"/>
        <v>1.9035500000000001</v>
      </c>
      <c r="E28" s="87">
        <f t="shared" si="3"/>
        <v>-4.6348499963642098E-3</v>
      </c>
      <c r="F28" s="79">
        <f t="shared" si="8"/>
        <v>3.6235026025000003</v>
      </c>
      <c r="G28" s="79">
        <f t="shared" si="9"/>
        <v>6.8975183789888757</v>
      </c>
      <c r="H28" s="79">
        <f t="shared" si="10"/>
        <v>13.129771110324276</v>
      </c>
      <c r="I28" s="79">
        <f t="shared" si="11"/>
        <v>-8.8226687105790926E-3</v>
      </c>
      <c r="J28" s="79">
        <f t="shared" si="12"/>
        <v>-1.6794391024022831E-2</v>
      </c>
      <c r="K28" s="79">
        <f t="shared" ca="1" si="4"/>
        <v>-1.6447953603905878E-2</v>
      </c>
      <c r="L28" s="79">
        <f t="shared" ca="1" si="13"/>
        <v>1.3954941684251397E-4</v>
      </c>
      <c r="M28" s="79">
        <f t="shared" ca="1" si="5"/>
        <v>1327644056105.084</v>
      </c>
      <c r="N28" s="79">
        <f t="shared" ca="1" si="6"/>
        <v>52054508.345378898</v>
      </c>
      <c r="O28" s="79">
        <f t="shared" ca="1" si="7"/>
        <v>936198279.04398954</v>
      </c>
      <c r="P28" s="53">
        <f t="shared" ca="1" si="14"/>
        <v>1.1813103607541668E-2</v>
      </c>
      <c r="Q28" s="53"/>
      <c r="R28" s="53"/>
      <c r="S28" s="53"/>
    </row>
    <row r="29" spans="1:19" x14ac:dyDescent="0.2">
      <c r="A29" s="86">
        <v>22435.5</v>
      </c>
      <c r="B29" s="86">
        <v>-9.0148499948554672E-3</v>
      </c>
      <c r="C29" s="53"/>
      <c r="D29" s="87">
        <f t="shared" si="3"/>
        <v>2.2435499999999999</v>
      </c>
      <c r="E29" s="87">
        <f t="shared" si="3"/>
        <v>-9.0148499948554672E-3</v>
      </c>
      <c r="F29" s="79">
        <f t="shared" si="8"/>
        <v>5.0335166024999998</v>
      </c>
      <c r="G29" s="79">
        <f t="shared" si="9"/>
        <v>11.292946173538875</v>
      </c>
      <c r="H29" s="79">
        <f t="shared" si="10"/>
        <v>25.336289387643141</v>
      </c>
      <c r="I29" s="79">
        <f t="shared" si="11"/>
        <v>-2.0225266705957982E-2</v>
      </c>
      <c r="J29" s="79">
        <f t="shared" si="12"/>
        <v>-4.5376397118152029E-2</v>
      </c>
      <c r="K29" s="79">
        <f t="shared" ca="1" si="4"/>
        <v>-1.1342238241834574E-2</v>
      </c>
      <c r="L29" s="79">
        <f t="shared" ca="1" si="13"/>
        <v>5.4167360521764811E-6</v>
      </c>
      <c r="M29" s="79">
        <f t="shared" ca="1" si="5"/>
        <v>572517339762.86926</v>
      </c>
      <c r="N29" s="79">
        <f t="shared" ca="1" si="6"/>
        <v>52354506152.794991</v>
      </c>
      <c r="O29" s="79">
        <f t="shared" ca="1" si="7"/>
        <v>3364121527.0292964</v>
      </c>
      <c r="P29" s="53">
        <f t="shared" ca="1" si="14"/>
        <v>2.327388246979107E-3</v>
      </c>
      <c r="Q29" s="53"/>
      <c r="R29" s="53"/>
      <c r="S29" s="53"/>
    </row>
    <row r="30" spans="1:19" x14ac:dyDescent="0.2">
      <c r="A30" s="86">
        <v>25602</v>
      </c>
      <c r="B30" s="86">
        <v>-7.6139999146107584E-4</v>
      </c>
      <c r="C30" s="53"/>
      <c r="D30" s="87">
        <f t="shared" si="3"/>
        <v>2.5602</v>
      </c>
      <c r="E30" s="87">
        <f t="shared" si="3"/>
        <v>-7.6139999146107584E-4</v>
      </c>
      <c r="F30" s="79">
        <f t="shared" si="8"/>
        <v>6.5546240400000002</v>
      </c>
      <c r="G30" s="79">
        <f t="shared" si="9"/>
        <v>16.781148467208002</v>
      </c>
      <c r="H30" s="79">
        <f t="shared" si="10"/>
        <v>42.963096305745921</v>
      </c>
      <c r="I30" s="79">
        <f t="shared" si="11"/>
        <v>-1.9493362581386464E-3</v>
      </c>
      <c r="J30" s="79">
        <f t="shared" si="12"/>
        <v>-4.9906906880865624E-3</v>
      </c>
      <c r="K30" s="79">
        <f t="shared" ca="1" si="4"/>
        <v>-7.076546091225256E-3</v>
      </c>
      <c r="L30" s="79">
        <f t="shared" ca="1" si="13"/>
        <v>3.9881070261366739E-5</v>
      </c>
      <c r="M30" s="79">
        <f t="shared" ca="1" si="5"/>
        <v>189318081133.58374</v>
      </c>
      <c r="N30" s="79">
        <f t="shared" ca="1" si="6"/>
        <v>169043610998.65234</v>
      </c>
      <c r="O30" s="79">
        <f t="shared" ca="1" si="7"/>
        <v>6166422999.2856102</v>
      </c>
      <c r="P30" s="53">
        <f t="shared" ca="1" si="14"/>
        <v>6.3151460997641802E-3</v>
      </c>
      <c r="Q30" s="53"/>
      <c r="R30" s="53"/>
      <c r="S30" s="53"/>
    </row>
    <row r="31" spans="1:19" x14ac:dyDescent="0.2">
      <c r="A31" s="86">
        <v>25602.5</v>
      </c>
      <c r="B31" s="86">
        <v>-6.7174999276176095E-4</v>
      </c>
      <c r="C31" s="53"/>
      <c r="D31" s="87">
        <f t="shared" si="3"/>
        <v>2.5602499999999999</v>
      </c>
      <c r="E31" s="87">
        <f t="shared" si="3"/>
        <v>-6.7174999276176095E-4</v>
      </c>
      <c r="F31" s="79">
        <f t="shared" si="8"/>
        <v>6.5548800624999997</v>
      </c>
      <c r="G31" s="79">
        <f t="shared" si="9"/>
        <v>16.782131680015624</v>
      </c>
      <c r="H31" s="79">
        <f t="shared" si="10"/>
        <v>42.966452633759999</v>
      </c>
      <c r="I31" s="79">
        <f t="shared" si="11"/>
        <v>-1.7198479189682984E-3</v>
      </c>
      <c r="J31" s="79">
        <f t="shared" si="12"/>
        <v>-4.4032406345385858E-3</v>
      </c>
      <c r="K31" s="79">
        <f t="shared" ca="1" si="4"/>
        <v>-7.0759097947545296E-3</v>
      </c>
      <c r="L31" s="79">
        <f t="shared" ca="1" si="13"/>
        <v>4.1013262769460056E-5</v>
      </c>
      <c r="M31" s="79">
        <f t="shared" ca="1" si="5"/>
        <v>189277007085.46838</v>
      </c>
      <c r="N31" s="79">
        <f t="shared" ca="1" si="6"/>
        <v>169064940051.82419</v>
      </c>
      <c r="O31" s="79">
        <f t="shared" ca="1" si="7"/>
        <v>6166872266.5280085</v>
      </c>
      <c r="P31" s="53">
        <f t="shared" ca="1" si="14"/>
        <v>6.4041598019927686E-3</v>
      </c>
      <c r="Q31" s="53"/>
      <c r="R31" s="53"/>
      <c r="S31" s="53"/>
    </row>
    <row r="32" spans="1:19" x14ac:dyDescent="0.2">
      <c r="A32" s="86">
        <v>27789.5</v>
      </c>
      <c r="B32" s="86">
        <v>-6.4264999673468992E-4</v>
      </c>
      <c r="C32" s="53"/>
      <c r="D32" s="87">
        <f t="shared" si="3"/>
        <v>2.77895</v>
      </c>
      <c r="E32" s="87">
        <f t="shared" si="3"/>
        <v>-6.4264999673468992E-4</v>
      </c>
      <c r="F32" s="79">
        <f t="shared" si="8"/>
        <v>7.7225631025000006</v>
      </c>
      <c r="G32" s="79">
        <f t="shared" si="9"/>
        <v>21.460616733692376</v>
      </c>
      <c r="H32" s="79">
        <f t="shared" si="10"/>
        <v>59.637980872094431</v>
      </c>
      <c r="I32" s="79">
        <f t="shared" si="11"/>
        <v>-1.7858922084258665E-3</v>
      </c>
      <c r="J32" s="79">
        <f t="shared" si="12"/>
        <v>-4.9629051526050615E-3</v>
      </c>
      <c r="K32" s="79">
        <f t="shared" ca="1" si="4"/>
        <v>-4.4053469191619489E-3</v>
      </c>
      <c r="L32" s="79">
        <f t="shared" ca="1" si="13"/>
        <v>1.4157888130043567E-5</v>
      </c>
      <c r="M32" s="79">
        <f t="shared" ca="1" si="5"/>
        <v>57303486872.822266</v>
      </c>
      <c r="N32" s="79">
        <f t="shared" ca="1" si="6"/>
        <v>266258750067.7179</v>
      </c>
      <c r="O32" s="79">
        <f t="shared" ca="1" si="7"/>
        <v>8080565968.7343836</v>
      </c>
      <c r="P32" s="53">
        <f t="shared" ca="1" si="14"/>
        <v>3.762696922427259E-3</v>
      </c>
      <c r="Q32" s="53"/>
      <c r="R32" s="53"/>
      <c r="S32" s="53"/>
    </row>
    <row r="33" spans="1:19" x14ac:dyDescent="0.2">
      <c r="A33" s="86">
        <v>27881.5</v>
      </c>
      <c r="B33" s="86">
        <v>2.6052950008306652E-2</v>
      </c>
      <c r="C33" s="53"/>
      <c r="D33" s="87">
        <f t="shared" si="3"/>
        <v>2.7881499999999999</v>
      </c>
      <c r="E33" s="87">
        <f t="shared" si="3"/>
        <v>2.6052950008306652E-2</v>
      </c>
      <c r="F33" s="79">
        <f t="shared" si="8"/>
        <v>7.7737804224999998</v>
      </c>
      <c r="G33" s="79">
        <f t="shared" si="9"/>
        <v>21.674465884993374</v>
      </c>
      <c r="H33" s="79">
        <f t="shared" si="10"/>
        <v>60.431662057244274</v>
      </c>
      <c r="I33" s="79">
        <f t="shared" si="11"/>
        <v>7.2639532565660192E-2</v>
      </c>
      <c r="J33" s="79">
        <f t="shared" si="12"/>
        <v>0.20252991272294546</v>
      </c>
      <c r="K33" s="79">
        <f t="shared" ca="1" si="4"/>
        <v>-4.2979397511193167E-3</v>
      </c>
      <c r="L33" s="79">
        <f t="shared" ca="1" si="13"/>
        <v>9.2117650918882815E-4</v>
      </c>
      <c r="M33" s="79">
        <f t="shared" ca="1" si="5"/>
        <v>53649029606.190422</v>
      </c>
      <c r="N33" s="79">
        <f t="shared" ca="1" si="6"/>
        <v>270435882522.1839</v>
      </c>
      <c r="O33" s="79">
        <f t="shared" ca="1" si="7"/>
        <v>8157625348.8845272</v>
      </c>
      <c r="P33" s="53">
        <f t="shared" ca="1" si="14"/>
        <v>3.0350889759425969E-2</v>
      </c>
      <c r="Q33" s="53"/>
      <c r="R33" s="53"/>
      <c r="S33" s="53"/>
    </row>
    <row r="34" spans="1:19" x14ac:dyDescent="0.2">
      <c r="A34" s="86">
        <v>28165.5</v>
      </c>
      <c r="B34" s="86">
        <v>1.3741500006290153E-3</v>
      </c>
      <c r="C34" s="53"/>
      <c r="D34" s="87">
        <f t="shared" si="3"/>
        <v>2.8165499999999999</v>
      </c>
      <c r="E34" s="87">
        <f t="shared" si="3"/>
        <v>1.3741500006290153E-3</v>
      </c>
      <c r="F34" s="79">
        <f t="shared" si="8"/>
        <v>7.9329539024999995</v>
      </c>
      <c r="G34" s="79">
        <f t="shared" si="9"/>
        <v>22.343561314086372</v>
      </c>
      <c r="H34" s="79">
        <f t="shared" si="10"/>
        <v>62.931757619189973</v>
      </c>
      <c r="I34" s="79">
        <f t="shared" si="11"/>
        <v>3.8703621842716526E-3</v>
      </c>
      <c r="J34" s="79">
        <f t="shared" si="12"/>
        <v>1.0901068610110323E-2</v>
      </c>
      <c r="K34" s="79">
        <f t="shared" ca="1" si="4"/>
        <v>-3.9688917657664212E-3</v>
      </c>
      <c r="L34" s="79">
        <f t="shared" ca="1" si="13"/>
        <v>2.8548095317446066E-5</v>
      </c>
      <c r="M34" s="79">
        <f t="shared" ca="1" si="5"/>
        <v>43227424819.121056</v>
      </c>
      <c r="N34" s="79">
        <f t="shared" ca="1" si="6"/>
        <v>283330653527.12299</v>
      </c>
      <c r="O34" s="79">
        <f t="shared" ca="1" si="7"/>
        <v>8393109139.8741131</v>
      </c>
      <c r="P34" s="53">
        <f t="shared" ca="1" si="14"/>
        <v>5.3430417663954365E-3</v>
      </c>
      <c r="Q34" s="53"/>
      <c r="R34" s="53"/>
      <c r="S34" s="53"/>
    </row>
    <row r="35" spans="1:19" x14ac:dyDescent="0.2">
      <c r="A35" s="86">
        <v>28191.5</v>
      </c>
      <c r="B35" s="86">
        <v>5.6359500013059005E-3</v>
      </c>
      <c r="C35" s="53"/>
      <c r="D35" s="87">
        <f t="shared" si="3"/>
        <v>2.81915</v>
      </c>
      <c r="E35" s="87">
        <f t="shared" si="3"/>
        <v>5.6359500013059005E-3</v>
      </c>
      <c r="F35" s="79">
        <f t="shared" si="8"/>
        <v>7.9476067225000007</v>
      </c>
      <c r="G35" s="79">
        <f t="shared" si="9"/>
        <v>22.405495491735877</v>
      </c>
      <c r="H35" s="79">
        <f t="shared" si="10"/>
        <v>63.164452615527203</v>
      </c>
      <c r="I35" s="79">
        <f t="shared" si="11"/>
        <v>1.5888588446181531E-2</v>
      </c>
      <c r="J35" s="79">
        <f t="shared" si="12"/>
        <v>4.4792314118052665E-2</v>
      </c>
      <c r="K35" s="79">
        <f t="shared" ca="1" si="4"/>
        <v>-3.938957354915399E-3</v>
      </c>
      <c r="L35" s="79">
        <f t="shared" ca="1" si="13"/>
        <v>9.1678850880220759E-5</v>
      </c>
      <c r="M35" s="79">
        <f t="shared" ca="1" si="5"/>
        <v>42336991518.68087</v>
      </c>
      <c r="N35" s="79">
        <f t="shared" ca="1" si="6"/>
        <v>284510666990.11737</v>
      </c>
      <c r="O35" s="79">
        <f t="shared" ca="1" si="7"/>
        <v>8414479620.4413738</v>
      </c>
      <c r="P35" s="53">
        <f t="shared" ca="1" si="14"/>
        <v>9.5749073562212995E-3</v>
      </c>
      <c r="Q35" s="53"/>
      <c r="R35" s="53"/>
      <c r="S35" s="53"/>
    </row>
    <row r="36" spans="1:19" x14ac:dyDescent="0.2">
      <c r="A36" s="86">
        <v>28408.5</v>
      </c>
      <c r="B36" s="86">
        <v>6.744050006091129E-3</v>
      </c>
      <c r="C36" s="53"/>
      <c r="D36" s="87">
        <f t="shared" si="3"/>
        <v>2.8408500000000001</v>
      </c>
      <c r="E36" s="87">
        <f t="shared" si="3"/>
        <v>6.744050006091129E-3</v>
      </c>
      <c r="F36" s="79">
        <f t="shared" si="8"/>
        <v>8.0704287225000009</v>
      </c>
      <c r="G36" s="79">
        <f t="shared" si="9"/>
        <v>22.926877436314129</v>
      </c>
      <c r="H36" s="79">
        <f t="shared" si="10"/>
        <v>65.131819764952994</v>
      </c>
      <c r="I36" s="79">
        <f t="shared" si="11"/>
        <v>1.9158834459803986E-2</v>
      </c>
      <c r="J36" s="79">
        <f t="shared" si="12"/>
        <v>5.4427374875134153E-2</v>
      </c>
      <c r="K36" s="79">
        <f t="shared" ca="1" si="4"/>
        <v>-3.6903612355950813E-3</v>
      </c>
      <c r="L36" s="79">
        <f t="shared" ca="1" si="13"/>
        <v>1.0887693796062756E-4</v>
      </c>
      <c r="M36" s="79">
        <f t="shared" ca="1" si="5"/>
        <v>35311380873.2136</v>
      </c>
      <c r="N36" s="79">
        <f t="shared" ca="1" si="6"/>
        <v>294351738246.65472</v>
      </c>
      <c r="O36" s="79">
        <f t="shared" ca="1" si="7"/>
        <v>8591551697.53409</v>
      </c>
      <c r="P36" s="53">
        <f t="shared" ca="1" si="14"/>
        <v>1.043441124168621E-2</v>
      </c>
      <c r="Q36" s="53"/>
      <c r="R36" s="53"/>
      <c r="S36" s="53"/>
    </row>
    <row r="37" spans="1:19" x14ac:dyDescent="0.2">
      <c r="A37" s="86">
        <v>28419</v>
      </c>
      <c r="B37" s="86">
        <v>9.2669999867212027E-4</v>
      </c>
      <c r="C37" s="53"/>
      <c r="D37" s="87">
        <f t="shared" si="3"/>
        <v>2.8418999999999999</v>
      </c>
      <c r="E37" s="87">
        <f t="shared" si="3"/>
        <v>9.2669999867212027E-4</v>
      </c>
      <c r="F37" s="79">
        <f t="shared" si="8"/>
        <v>8.0763956099999987</v>
      </c>
      <c r="G37" s="79">
        <f t="shared" si="9"/>
        <v>22.952308684058995</v>
      </c>
      <c r="H37" s="79">
        <f t="shared" si="10"/>
        <v>65.228166049227255</v>
      </c>
      <c r="I37" s="79">
        <f t="shared" si="11"/>
        <v>2.6335887262262984E-3</v>
      </c>
      <c r="J37" s="79">
        <f t="shared" si="12"/>
        <v>7.4843958010625171E-3</v>
      </c>
      <c r="K37" s="79">
        <f t="shared" ca="1" si="4"/>
        <v>-3.6783886128279007E-3</v>
      </c>
      <c r="L37" s="79">
        <f t="shared" ca="1" si="13"/>
        <v>2.120684111976719E-5</v>
      </c>
      <c r="M37" s="79">
        <f t="shared" ca="1" si="5"/>
        <v>34989603195.489182</v>
      </c>
      <c r="N37" s="79">
        <f t="shared" ca="1" si="6"/>
        <v>294827487196.85791</v>
      </c>
      <c r="O37" s="79">
        <f t="shared" ca="1" si="7"/>
        <v>8600060009.6055946</v>
      </c>
      <c r="P37" s="53">
        <f t="shared" ca="1" si="14"/>
        <v>4.605088611500021E-3</v>
      </c>
      <c r="Q37" s="53"/>
      <c r="R37" s="53"/>
      <c r="S37" s="53"/>
    </row>
    <row r="38" spans="1:19" x14ac:dyDescent="0.2">
      <c r="A38" s="86">
        <v>28437.5</v>
      </c>
      <c r="B38" s="86">
        <v>-3.6562500026775524E-3</v>
      </c>
      <c r="C38" s="53"/>
      <c r="D38" s="87">
        <f t="shared" si="3"/>
        <v>2.84375</v>
      </c>
      <c r="E38" s="87">
        <f t="shared" si="3"/>
        <v>-3.6562500026775524E-3</v>
      </c>
      <c r="F38" s="79">
        <f t="shared" si="8"/>
        <v>8.0869140625</v>
      </c>
      <c r="G38" s="79">
        <f t="shared" si="9"/>
        <v>22.997161865234375</v>
      </c>
      <c r="H38" s="79">
        <f t="shared" si="10"/>
        <v>65.398179054260254</v>
      </c>
      <c r="I38" s="79">
        <f t="shared" si="11"/>
        <v>-1.039746094511429E-2</v>
      </c>
      <c r="J38" s="79">
        <f t="shared" si="12"/>
        <v>-2.9567779562668761E-2</v>
      </c>
      <c r="K38" s="79">
        <f t="shared" ca="1" si="4"/>
        <v>-3.6573066188474723E-3</v>
      </c>
      <c r="L38" s="79">
        <f t="shared" ca="1" si="13"/>
        <v>1.1164377305362449E-12</v>
      </c>
      <c r="M38" s="79">
        <f t="shared" ca="1" si="5"/>
        <v>34426693961.025291</v>
      </c>
      <c r="N38" s="79">
        <f t="shared" ca="1" si="6"/>
        <v>295665594587.60596</v>
      </c>
      <c r="O38" s="79">
        <f t="shared" ca="1" si="7"/>
        <v>8615037160.0662518</v>
      </c>
      <c r="P38" s="53">
        <f t="shared" ca="1" si="14"/>
        <v>1.0566161699199217E-6</v>
      </c>
      <c r="Q38" s="53"/>
      <c r="R38" s="53"/>
      <c r="S38" s="53"/>
    </row>
    <row r="39" spans="1:19" x14ac:dyDescent="0.2">
      <c r="A39" s="86">
        <v>28489</v>
      </c>
      <c r="B39" s="86">
        <v>4.7769999946467578E-4</v>
      </c>
      <c r="C39" s="53"/>
      <c r="D39" s="87">
        <f t="shared" si="3"/>
        <v>2.8489</v>
      </c>
      <c r="E39" s="87">
        <f t="shared" si="3"/>
        <v>4.7769999946467578E-4</v>
      </c>
      <c r="F39" s="79">
        <f t="shared" si="8"/>
        <v>8.1162312100000005</v>
      </c>
      <c r="G39" s="79">
        <f t="shared" si="9"/>
        <v>23.122331094169002</v>
      </c>
      <c r="H39" s="79">
        <f t="shared" si="10"/>
        <v>65.873209054178076</v>
      </c>
      <c r="I39" s="79">
        <f t="shared" si="11"/>
        <v>1.3609195284749148E-3</v>
      </c>
      <c r="J39" s="79">
        <f t="shared" si="12"/>
        <v>3.8771236446721847E-3</v>
      </c>
      <c r="K39" s="79">
        <f t="shared" ca="1" si="4"/>
        <v>-3.5987037532998999E-3</v>
      </c>
      <c r="L39" s="79">
        <f t="shared" ca="1" si="13"/>
        <v>1.6617067555553115E-5</v>
      </c>
      <c r="M39" s="79">
        <f t="shared" ca="1" si="5"/>
        <v>32886665111.576836</v>
      </c>
      <c r="N39" s="79">
        <f t="shared" ca="1" si="6"/>
        <v>297997874934.24542</v>
      </c>
      <c r="O39" s="79">
        <f t="shared" ca="1" si="7"/>
        <v>8656637744.1686459</v>
      </c>
      <c r="P39" s="53">
        <f t="shared" ca="1" si="14"/>
        <v>4.0764037527645756E-3</v>
      </c>
      <c r="Q39" s="53"/>
      <c r="R39" s="53"/>
      <c r="S39" s="53"/>
    </row>
    <row r="40" spans="1:19" x14ac:dyDescent="0.2">
      <c r="A40" s="86">
        <v>29809.5</v>
      </c>
      <c r="B40" s="86">
        <v>9.5433500027866103E-3</v>
      </c>
      <c r="C40" s="53"/>
      <c r="D40" s="87">
        <f t="shared" si="3"/>
        <v>2.98095</v>
      </c>
      <c r="E40" s="87">
        <f t="shared" si="3"/>
        <v>9.5433500027866103E-3</v>
      </c>
      <c r="F40" s="79">
        <f t="shared" si="8"/>
        <v>8.8860629024999991</v>
      </c>
      <c r="G40" s="79">
        <f t="shared" si="9"/>
        <v>26.488909209207371</v>
      </c>
      <c r="H40" s="79">
        <f t="shared" si="10"/>
        <v>78.962113907186705</v>
      </c>
      <c r="I40" s="79">
        <f t="shared" si="11"/>
        <v>2.8448249190806747E-2</v>
      </c>
      <c r="J40" s="79">
        <f t="shared" si="12"/>
        <v>8.4802808425335371E-2</v>
      </c>
      <c r="K40" s="79">
        <f t="shared" ca="1" si="4"/>
        <v>-2.1387216198578314E-3</v>
      </c>
      <c r="L40" s="79">
        <f t="shared" ca="1" si="13"/>
        <v>1.3647079739659453E-4</v>
      </c>
      <c r="M40" s="79">
        <f t="shared" ca="1" si="5"/>
        <v>6053441261.1652603</v>
      </c>
      <c r="N40" s="79">
        <f t="shared" ca="1" si="6"/>
        <v>357015737192.74457</v>
      </c>
      <c r="O40" s="79">
        <f t="shared" ca="1" si="7"/>
        <v>9671717552.7485809</v>
      </c>
      <c r="P40" s="53">
        <f t="shared" ca="1" si="14"/>
        <v>1.1682071622644442E-2</v>
      </c>
      <c r="Q40" s="53"/>
      <c r="R40" s="53"/>
      <c r="S40" s="53"/>
    </row>
    <row r="41" spans="1:19" x14ac:dyDescent="0.2">
      <c r="A41" s="86">
        <v>31126</v>
      </c>
      <c r="B41" s="86">
        <v>3.4918000019388273E-3</v>
      </c>
      <c r="C41" s="53"/>
      <c r="D41" s="87">
        <f t="shared" si="3"/>
        <v>3.1126</v>
      </c>
      <c r="E41" s="87">
        <f t="shared" si="3"/>
        <v>3.4918000019388273E-3</v>
      </c>
      <c r="F41" s="79">
        <f t="shared" si="8"/>
        <v>9.6882787599999993</v>
      </c>
      <c r="G41" s="79">
        <f t="shared" si="9"/>
        <v>30.155736468375999</v>
      </c>
      <c r="H41" s="79">
        <f t="shared" si="10"/>
        <v>93.862745331467124</v>
      </c>
      <c r="I41" s="79">
        <f t="shared" si="11"/>
        <v>1.0868576686034795E-2</v>
      </c>
      <c r="J41" s="79">
        <f t="shared" si="12"/>
        <v>3.3829531792951902E-2</v>
      </c>
      <c r="K41" s="79">
        <f t="shared" ca="1" si="4"/>
        <v>-7.6486996382794242E-4</v>
      </c>
      <c r="L41" s="79">
        <f t="shared" ca="1" si="13"/>
        <v>1.8119239197460874E-5</v>
      </c>
      <c r="M41" s="79">
        <f t="shared" ca="1" si="5"/>
        <v>309719679.18864697</v>
      </c>
      <c r="N41" s="79">
        <f t="shared" ca="1" si="6"/>
        <v>413076441608.75916</v>
      </c>
      <c r="O41" s="79">
        <f t="shared" ca="1" si="7"/>
        <v>10567529626.918642</v>
      </c>
      <c r="P41" s="53">
        <f t="shared" ca="1" si="14"/>
        <v>4.2566699657667698E-3</v>
      </c>
      <c r="Q41" s="53"/>
      <c r="R41" s="53"/>
      <c r="S41" s="53"/>
    </row>
    <row r="42" spans="1:19" x14ac:dyDescent="0.2">
      <c r="A42" s="86">
        <v>31210.5</v>
      </c>
      <c r="B42" s="86">
        <v>-1.5657349991670344E-2</v>
      </c>
      <c r="C42" s="53"/>
      <c r="D42" s="87">
        <f t="shared" si="3"/>
        <v>3.1210499999999999</v>
      </c>
      <c r="E42" s="87">
        <f t="shared" si="3"/>
        <v>-1.5657349991670344E-2</v>
      </c>
      <c r="F42" s="79">
        <f t="shared" si="8"/>
        <v>9.7409531024999989</v>
      </c>
      <c r="G42" s="79">
        <f t="shared" si="9"/>
        <v>30.402001680557621</v>
      </c>
      <c r="H42" s="79">
        <f t="shared" si="10"/>
        <v>94.886167345104354</v>
      </c>
      <c r="I42" s="79">
        <f t="shared" si="11"/>
        <v>-4.8867372191502723E-2</v>
      </c>
      <c r="J42" s="79">
        <f t="shared" si="12"/>
        <v>-0.15251751197828955</v>
      </c>
      <c r="K42" s="79">
        <f t="shared" ca="1" si="4"/>
        <v>-6.7947513064319301E-4</v>
      </c>
      <c r="L42" s="79">
        <f t="shared" ca="1" si="13"/>
        <v>2.243367353525891E-4</v>
      </c>
      <c r="M42" s="79">
        <f t="shared" ca="1" si="5"/>
        <v>550156645.29097915</v>
      </c>
      <c r="N42" s="79">
        <f t="shared" ca="1" si="6"/>
        <v>416538799552.80548</v>
      </c>
      <c r="O42" s="79">
        <f t="shared" ca="1" si="7"/>
        <v>10620518595.050814</v>
      </c>
      <c r="P42" s="53">
        <f t="shared" ca="1" si="14"/>
        <v>-1.4977874861027151E-2</v>
      </c>
      <c r="Q42" s="53"/>
      <c r="R42" s="53"/>
      <c r="S42" s="53"/>
    </row>
    <row r="43" spans="1:19" x14ac:dyDescent="0.2">
      <c r="A43" s="86">
        <v>31273</v>
      </c>
      <c r="B43" s="86">
        <v>2.0489000016823411E-3</v>
      </c>
      <c r="C43" s="53"/>
      <c r="D43" s="87">
        <f t="shared" si="3"/>
        <v>3.1273</v>
      </c>
      <c r="E43" s="87">
        <f t="shared" si="3"/>
        <v>2.0489000016823411E-3</v>
      </c>
      <c r="F43" s="79">
        <f t="shared" si="8"/>
        <v>9.7800052900000001</v>
      </c>
      <c r="G43" s="79">
        <f t="shared" si="9"/>
        <v>30.585010543416999</v>
      </c>
      <c r="H43" s="79">
        <f t="shared" si="10"/>
        <v>95.64850347242799</v>
      </c>
      <c r="I43" s="79">
        <f t="shared" si="11"/>
        <v>6.4075249752611856E-3</v>
      </c>
      <c r="J43" s="79">
        <f t="shared" si="12"/>
        <v>2.0038252855134307E-2</v>
      </c>
      <c r="K43" s="79">
        <f t="shared" ca="1" si="4"/>
        <v>-6.1652950914817262E-4</v>
      </c>
      <c r="L43" s="79">
        <f t="shared" ca="1" si="13"/>
        <v>7.1045144772061918E-6</v>
      </c>
      <c r="M43" s="79">
        <f t="shared" ca="1" si="5"/>
        <v>770977600.77424693</v>
      </c>
      <c r="N43" s="79">
        <f t="shared" ca="1" si="6"/>
        <v>419087570346.66302</v>
      </c>
      <c r="O43" s="79">
        <f t="shared" ca="1" si="7"/>
        <v>10659341027.414249</v>
      </c>
      <c r="P43" s="53">
        <f t="shared" ca="1" si="14"/>
        <v>2.6654295108305137E-3</v>
      </c>
      <c r="Q43" s="53"/>
      <c r="R43" s="53"/>
      <c r="S43" s="53"/>
    </row>
    <row r="44" spans="1:19" x14ac:dyDescent="0.2">
      <c r="A44" s="86">
        <v>32044.5</v>
      </c>
      <c r="B44" s="86">
        <v>2.2788500064052641E-3</v>
      </c>
      <c r="C44" s="53"/>
      <c r="D44" s="87">
        <f t="shared" si="3"/>
        <v>3.20445</v>
      </c>
      <c r="E44" s="87">
        <f t="shared" si="3"/>
        <v>2.2788500064052641E-3</v>
      </c>
      <c r="F44" s="79">
        <f t="shared" si="8"/>
        <v>10.268499802500001</v>
      </c>
      <c r="G44" s="79">
        <f t="shared" si="9"/>
        <v>32.904894192121127</v>
      </c>
      <c r="H44" s="79">
        <f t="shared" si="10"/>
        <v>105.44208819394255</v>
      </c>
      <c r="I44" s="79">
        <f t="shared" si="11"/>
        <v>7.3024609030253491E-3</v>
      </c>
      <c r="J44" s="79">
        <f t="shared" si="12"/>
        <v>2.340037084069958E-2</v>
      </c>
      <c r="K44" s="79">
        <f t="shared" ca="1" si="4"/>
        <v>1.453274246976527E-4</v>
      </c>
      <c r="L44" s="79">
        <f t="shared" ca="1" si="13"/>
        <v>4.5519186066563111E-6</v>
      </c>
      <c r="M44" s="79">
        <f t="shared" ca="1" si="5"/>
        <v>6325289316.7462397</v>
      </c>
      <c r="N44" s="79">
        <f t="shared" ca="1" si="6"/>
        <v>449633166208.59412</v>
      </c>
      <c r="O44" s="79">
        <f t="shared" ca="1" si="7"/>
        <v>11111779689.801022</v>
      </c>
      <c r="P44" s="53">
        <f t="shared" ca="1" si="14"/>
        <v>2.1335225817076114E-3</v>
      </c>
      <c r="Q44" s="53"/>
      <c r="R44" s="53"/>
      <c r="S44" s="53"/>
    </row>
    <row r="45" spans="1:19" x14ac:dyDescent="0.2">
      <c r="A45" s="86">
        <v>32537.5</v>
      </c>
      <c r="B45" s="86">
        <v>-1.5262499946402386E-3</v>
      </c>
      <c r="C45" s="53"/>
      <c r="D45" s="87">
        <f t="shared" si="3"/>
        <v>3.2537500000000001</v>
      </c>
      <c r="E45" s="87">
        <f t="shared" si="3"/>
        <v>-1.5262499946402386E-3</v>
      </c>
      <c r="F45" s="79">
        <f t="shared" si="8"/>
        <v>10.586889062500001</v>
      </c>
      <c r="G45" s="79">
        <f t="shared" si="9"/>
        <v>34.447090287109383</v>
      </c>
      <c r="H45" s="79">
        <f t="shared" si="10"/>
        <v>112.08222002168215</v>
      </c>
      <c r="I45" s="79">
        <f t="shared" si="11"/>
        <v>-4.9660359200606767E-3</v>
      </c>
      <c r="J45" s="79">
        <f t="shared" si="12"/>
        <v>-1.6158239374897427E-2</v>
      </c>
      <c r="K45" s="79">
        <f t="shared" ca="1" si="4"/>
        <v>6.1749302952213148E-4</v>
      </c>
      <c r="L45" s="79">
        <f t="shared" ca="1" si="13"/>
        <v>4.5956341536448235E-6</v>
      </c>
      <c r="M45" s="79">
        <f t="shared" ca="1" si="5"/>
        <v>12366552612.006659</v>
      </c>
      <c r="N45" s="79">
        <f t="shared" ca="1" si="6"/>
        <v>468175925507.68634</v>
      </c>
      <c r="O45" s="79">
        <f t="shared" ca="1" si="7"/>
        <v>11373846459.685013</v>
      </c>
      <c r="P45" s="53">
        <f t="shared" ca="1" si="14"/>
        <v>-2.1437430241623701E-3</v>
      </c>
      <c r="Q45" s="53"/>
      <c r="R45" s="53"/>
      <c r="S45" s="53"/>
    </row>
    <row r="46" spans="1:19" x14ac:dyDescent="0.2">
      <c r="A46" s="86">
        <v>33968</v>
      </c>
      <c r="B46" s="86">
        <v>2.2624000048381276E-3</v>
      </c>
      <c r="C46" s="53"/>
      <c r="D46" s="87">
        <f t="shared" si="3"/>
        <v>3.3967999999999998</v>
      </c>
      <c r="E46" s="87">
        <f t="shared" si="3"/>
        <v>2.2624000048381276E-3</v>
      </c>
      <c r="F46" s="79">
        <f t="shared" si="8"/>
        <v>11.538250239999998</v>
      </c>
      <c r="G46" s="79">
        <f t="shared" si="9"/>
        <v>39.193128415231989</v>
      </c>
      <c r="H46" s="79">
        <f t="shared" si="10"/>
        <v>133.13121860086002</v>
      </c>
      <c r="I46" s="79">
        <f t="shared" si="11"/>
        <v>7.6849203364341518E-3</v>
      </c>
      <c r="J46" s="79">
        <f t="shared" si="12"/>
        <v>2.6104137398799524E-2</v>
      </c>
      <c r="K46" s="79">
        <f t="shared" ca="1" si="4"/>
        <v>1.9227784894939488E-3</v>
      </c>
      <c r="L46" s="79">
        <f t="shared" ca="1" si="13"/>
        <v>1.1534277368467628E-7</v>
      </c>
      <c r="M46" s="79">
        <f t="shared" ca="1" si="5"/>
        <v>38771869931.410492</v>
      </c>
      <c r="N46" s="79">
        <f t="shared" ca="1" si="6"/>
        <v>516944387777.60797</v>
      </c>
      <c r="O46" s="79">
        <f t="shared" ca="1" si="7"/>
        <v>12006228337.908606</v>
      </c>
      <c r="P46" s="53">
        <f t="shared" ca="1" si="14"/>
        <v>3.3962151534417881E-4</v>
      </c>
      <c r="Q46" s="53"/>
      <c r="R46" s="53"/>
      <c r="S46" s="53"/>
    </row>
    <row r="47" spans="1:19" x14ac:dyDescent="0.2">
      <c r="A47" s="86">
        <v>35243.5</v>
      </c>
      <c r="B47" s="86">
        <v>1.725954999710666E-2</v>
      </c>
      <c r="C47" s="53"/>
      <c r="D47" s="87">
        <f t="shared" si="3"/>
        <v>3.5243500000000001</v>
      </c>
      <c r="E47" s="87">
        <f t="shared" si="3"/>
        <v>1.725954999710666E-2</v>
      </c>
      <c r="F47" s="79">
        <f t="shared" si="8"/>
        <v>12.4210429225</v>
      </c>
      <c r="G47" s="79">
        <f t="shared" si="9"/>
        <v>43.776102623912877</v>
      </c>
      <c r="H47" s="79">
        <f t="shared" si="10"/>
        <v>154.28230728258734</v>
      </c>
      <c r="I47" s="79">
        <f t="shared" si="11"/>
        <v>6.0828695032302857E-2</v>
      </c>
      <c r="J47" s="79">
        <f t="shared" si="12"/>
        <v>0.21438161133709657</v>
      </c>
      <c r="K47" s="79">
        <f t="shared" ca="1" si="4"/>
        <v>3.0053966975909507E-3</v>
      </c>
      <c r="L47" s="79">
        <f t="shared" ca="1" si="13"/>
        <v>2.0318088628609458E-4</v>
      </c>
      <c r="M47" s="79">
        <f t="shared" ca="1" si="5"/>
        <v>70511084641.970718</v>
      </c>
      <c r="N47" s="79">
        <f t="shared" ca="1" si="6"/>
        <v>553173053907.89709</v>
      </c>
      <c r="O47" s="79">
        <f t="shared" ca="1" si="7"/>
        <v>12399132881.144955</v>
      </c>
      <c r="P47" s="53">
        <f t="shared" ca="1" si="14"/>
        <v>1.4254153299515709E-2</v>
      </c>
      <c r="Q47" s="53"/>
      <c r="R47" s="53"/>
      <c r="S47" s="53"/>
    </row>
    <row r="48" spans="1:19" x14ac:dyDescent="0.2">
      <c r="A48" s="86">
        <v>37519.5</v>
      </c>
      <c r="B48" s="86">
        <v>7.9463500078418292E-3</v>
      </c>
      <c r="C48" s="53"/>
      <c r="D48" s="87">
        <f t="shared" si="3"/>
        <v>3.7519499999999999</v>
      </c>
      <c r="E48" s="87">
        <f t="shared" si="3"/>
        <v>7.9463500078418292E-3</v>
      </c>
      <c r="F48" s="79">
        <f t="shared" si="8"/>
        <v>14.077128802499999</v>
      </c>
      <c r="G48" s="79">
        <f t="shared" si="9"/>
        <v>52.816683410539866</v>
      </c>
      <c r="H48" s="79">
        <f t="shared" si="10"/>
        <v>198.16555532217507</v>
      </c>
      <c r="I48" s="79">
        <f t="shared" si="11"/>
        <v>2.9814307911922151E-2</v>
      </c>
      <c r="J48" s="79">
        <f t="shared" si="12"/>
        <v>0.11186179257013631</v>
      </c>
      <c r="K48" s="79">
        <f t="shared" ca="1" si="4"/>
        <v>4.7469719110699235E-3</v>
      </c>
      <c r="L48" s="79">
        <f t="shared" ca="1" si="13"/>
        <v>1.0236020206103822E-5</v>
      </c>
      <c r="M48" s="79">
        <f t="shared" ca="1" si="5"/>
        <v>136741321352.37582</v>
      </c>
      <c r="N48" s="79">
        <f t="shared" ca="1" si="6"/>
        <v>598119011625.60461</v>
      </c>
      <c r="O48" s="79">
        <f t="shared" ca="1" si="7"/>
        <v>12674843307.866379</v>
      </c>
      <c r="P48" s="53">
        <f t="shared" ca="1" si="14"/>
        <v>3.1993780967719057E-3</v>
      </c>
      <c r="Q48" s="53"/>
      <c r="R48" s="53"/>
      <c r="S48" s="53"/>
    </row>
    <row r="49" spans="1:19" x14ac:dyDescent="0.2">
      <c r="A49" s="86">
        <v>39004.5</v>
      </c>
      <c r="B49" s="86">
        <v>-3.7931499973637983E-3</v>
      </c>
      <c r="C49" s="53"/>
      <c r="D49" s="87">
        <f t="shared" si="3"/>
        <v>3.9004500000000002</v>
      </c>
      <c r="E49" s="87">
        <f t="shared" si="3"/>
        <v>-3.7931499973637983E-3</v>
      </c>
      <c r="F49" s="79">
        <f t="shared" si="8"/>
        <v>15.213510202500002</v>
      </c>
      <c r="G49" s="79">
        <f t="shared" si="9"/>
        <v>59.339535869341134</v>
      </c>
      <c r="H49" s="79">
        <f t="shared" si="10"/>
        <v>231.45089268157164</v>
      </c>
      <c r="I49" s="79">
        <f t="shared" si="11"/>
        <v>-1.4794991907217628E-2</v>
      </c>
      <c r="J49" s="79">
        <f t="shared" si="12"/>
        <v>-5.7707126184506997E-2</v>
      </c>
      <c r="K49" s="79">
        <f t="shared" ca="1" si="4"/>
        <v>5.7518300855159618E-3</v>
      </c>
      <c r="L49" s="79">
        <f t="shared" ca="1" si="13"/>
        <v>9.1106644782571307E-5</v>
      </c>
      <c r="M49" s="79">
        <f t="shared" ca="1" si="5"/>
        <v>180804201774.46725</v>
      </c>
      <c r="N49" s="79">
        <f t="shared" ca="1" si="6"/>
        <v>612531718691.21802</v>
      </c>
      <c r="O49" s="79">
        <f t="shared" ca="1" si="7"/>
        <v>12553840014.523178</v>
      </c>
      <c r="P49" s="53">
        <f t="shared" ca="1" si="14"/>
        <v>-9.5449800828797601E-3</v>
      </c>
      <c r="Q49" s="53"/>
      <c r="R49" s="53"/>
      <c r="S49" s="53"/>
    </row>
    <row r="50" spans="1:19" x14ac:dyDescent="0.2">
      <c r="A50" s="86">
        <v>39417.5</v>
      </c>
      <c r="B50" s="86">
        <v>6.0577500044018961E-3</v>
      </c>
      <c r="C50" s="53"/>
      <c r="D50" s="87">
        <f t="shared" si="3"/>
        <v>3.9417499999999999</v>
      </c>
      <c r="E50" s="87">
        <f t="shared" si="3"/>
        <v>6.0577500044018961E-3</v>
      </c>
      <c r="F50" s="79">
        <f t="shared" si="8"/>
        <v>15.5373930625</v>
      </c>
      <c r="G50" s="79">
        <f t="shared" si="9"/>
        <v>61.244519104109372</v>
      </c>
      <c r="H50" s="79">
        <f t="shared" si="10"/>
        <v>241.41058317862311</v>
      </c>
      <c r="I50" s="79">
        <f t="shared" si="11"/>
        <v>2.3878136079851172E-2</v>
      </c>
      <c r="J50" s="79">
        <f t="shared" si="12"/>
        <v>9.4121642892753349E-2</v>
      </c>
      <c r="K50" s="79">
        <f t="shared" ca="1" si="4"/>
        <v>6.0128464022970729E-3</v>
      </c>
      <c r="L50" s="79">
        <f t="shared" ca="1" si="13"/>
        <v>2.016333481988287E-9</v>
      </c>
      <c r="M50" s="79">
        <f t="shared" ca="1" si="5"/>
        <v>192596463655.32416</v>
      </c>
      <c r="N50" s="79">
        <f t="shared" ca="1" si="6"/>
        <v>614353703216.27917</v>
      </c>
      <c r="O50" s="79">
        <f t="shared" ca="1" si="7"/>
        <v>12478174902.283751</v>
      </c>
      <c r="P50" s="53">
        <f t="shared" ca="1" si="14"/>
        <v>4.4903602104823248E-5</v>
      </c>
      <c r="Q50" s="53"/>
      <c r="R50" s="53"/>
      <c r="S50" s="53"/>
    </row>
    <row r="51" spans="1:19" x14ac:dyDescent="0.2">
      <c r="A51" s="86">
        <v>40522</v>
      </c>
      <c r="B51" s="86">
        <v>-1.0305399999197107E-2</v>
      </c>
      <c r="C51" s="53"/>
      <c r="D51" s="87">
        <f t="shared" si="3"/>
        <v>4.0522</v>
      </c>
      <c r="E51" s="87">
        <f t="shared" si="3"/>
        <v>-1.0305399999197107E-2</v>
      </c>
      <c r="F51" s="79">
        <f t="shared" si="8"/>
        <v>16.420324839999999</v>
      </c>
      <c r="G51" s="79">
        <f t="shared" si="9"/>
        <v>66.538440316647993</v>
      </c>
      <c r="H51" s="79">
        <f t="shared" si="10"/>
        <v>269.62706785112101</v>
      </c>
      <c r="I51" s="79">
        <f t="shared" si="11"/>
        <v>-4.175954187674652E-2</v>
      </c>
      <c r="J51" s="79">
        <f t="shared" si="12"/>
        <v>-0.16921801559295224</v>
      </c>
      <c r="K51" s="79">
        <f t="shared" ca="1" si="4"/>
        <v>6.6714429926195903E-3</v>
      </c>
      <c r="L51" s="79">
        <f t="shared" ca="1" si="13"/>
        <v>2.8821319796879571E-4</v>
      </c>
      <c r="M51" s="79">
        <f t="shared" ca="1" si="5"/>
        <v>222384966484.67535</v>
      </c>
      <c r="N51" s="79">
        <f t="shared" ca="1" si="6"/>
        <v>614494031065.99927</v>
      </c>
      <c r="O51" s="79">
        <f t="shared" ca="1" si="7"/>
        <v>12187860019.153637</v>
      </c>
      <c r="P51" s="53">
        <f t="shared" ca="1" si="14"/>
        <v>-1.6976842991816697E-2</v>
      </c>
      <c r="Q51" s="53"/>
      <c r="R51" s="53"/>
      <c r="S51" s="53"/>
    </row>
    <row r="52" spans="1:19" x14ac:dyDescent="0.2">
      <c r="A52" s="86">
        <v>40525</v>
      </c>
      <c r="B52" s="86">
        <v>-1.1267499998211861E-2</v>
      </c>
      <c r="C52" s="53"/>
      <c r="D52" s="87">
        <f t="shared" ref="D52:E81" si="15">A52/A$18</f>
        <v>4.0525000000000002</v>
      </c>
      <c r="E52" s="87">
        <f t="shared" si="15"/>
        <v>-1.1267499998211861E-2</v>
      </c>
      <c r="F52" s="79">
        <f t="shared" si="8"/>
        <v>16.422756250000003</v>
      </c>
      <c r="G52" s="79">
        <f t="shared" si="9"/>
        <v>66.553219703125009</v>
      </c>
      <c r="H52" s="79">
        <f t="shared" si="10"/>
        <v>269.70692284691415</v>
      </c>
      <c r="I52" s="79">
        <f t="shared" si="11"/>
        <v>-4.5661543742753566E-2</v>
      </c>
      <c r="J52" s="79">
        <f t="shared" si="12"/>
        <v>-0.18504340601750885</v>
      </c>
      <c r="K52" s="79">
        <f t="shared" ca="1" si="4"/>
        <v>6.6731536486040119E-3</v>
      </c>
      <c r="L52" s="79">
        <f t="shared" ca="1" si="13"/>
        <v>3.2186705327500766E-4</v>
      </c>
      <c r="M52" s="79">
        <f t="shared" ca="1" si="5"/>
        <v>222461726598.69144</v>
      </c>
      <c r="N52" s="79">
        <f t="shared" ca="1" si="6"/>
        <v>614485023214.12305</v>
      </c>
      <c r="O52" s="79">
        <f t="shared" ca="1" si="7"/>
        <v>12186899864.918995</v>
      </c>
      <c r="P52" s="53">
        <f t="shared" ca="1" si="14"/>
        <v>-1.7940653646815873E-2</v>
      </c>
      <c r="Q52" s="53"/>
      <c r="R52" s="53"/>
      <c r="S52" s="53"/>
    </row>
    <row r="53" spans="1:19" x14ac:dyDescent="0.2">
      <c r="A53" s="86">
        <v>40525.5</v>
      </c>
      <c r="B53" s="86">
        <v>-1.0277850000420585E-2</v>
      </c>
      <c r="C53" s="53"/>
      <c r="D53" s="87">
        <f t="shared" si="15"/>
        <v>4.0525500000000001</v>
      </c>
      <c r="E53" s="87">
        <f t="shared" si="15"/>
        <v>-1.0277850000420585E-2</v>
      </c>
      <c r="F53" s="79">
        <f t="shared" si="8"/>
        <v>16.423161502500001</v>
      </c>
      <c r="G53" s="79">
        <f t="shared" si="9"/>
        <v>66.555683146956383</v>
      </c>
      <c r="H53" s="79">
        <f t="shared" si="10"/>
        <v>269.7202337371981</v>
      </c>
      <c r="I53" s="79">
        <f t="shared" si="11"/>
        <v>-4.1651501019204444E-2</v>
      </c>
      <c r="J53" s="79">
        <f t="shared" si="12"/>
        <v>-0.16879479045537699</v>
      </c>
      <c r="K53" s="79">
        <f t="shared" ca="1" si="4"/>
        <v>6.6734387167466797E-3</v>
      </c>
      <c r="L53" s="79">
        <f t="shared" ca="1" si="13"/>
        <v>2.8734618917276221E-4</v>
      </c>
      <c r="M53" s="79">
        <f t="shared" ca="1" si="5"/>
        <v>222474517516.99435</v>
      </c>
      <c r="N53" s="79">
        <f t="shared" ca="1" si="6"/>
        <v>614483516966.60938</v>
      </c>
      <c r="O53" s="79">
        <f t="shared" ca="1" si="7"/>
        <v>12186739750.050173</v>
      </c>
      <c r="P53" s="53">
        <f t="shared" ca="1" si="14"/>
        <v>-1.6951288717167265E-2</v>
      </c>
      <c r="Q53" s="53"/>
      <c r="R53" s="53"/>
      <c r="S53" s="53"/>
    </row>
    <row r="54" spans="1:19" x14ac:dyDescent="0.2">
      <c r="A54" s="86">
        <v>40529</v>
      </c>
      <c r="B54" s="86">
        <v>-7.0502999951713718E-3</v>
      </c>
      <c r="C54" s="53"/>
      <c r="D54" s="87">
        <f t="shared" si="15"/>
        <v>4.0529000000000002</v>
      </c>
      <c r="E54" s="87">
        <f t="shared" si="15"/>
        <v>-7.0502999951713718E-3</v>
      </c>
      <c r="F54" s="79">
        <f t="shared" si="8"/>
        <v>16.425998410000002</v>
      </c>
      <c r="G54" s="79">
        <f t="shared" si="9"/>
        <v>66.572928955889012</v>
      </c>
      <c r="H54" s="79">
        <f t="shared" si="10"/>
        <v>269.81342376532257</v>
      </c>
      <c r="I54" s="79">
        <f t="shared" si="11"/>
        <v>-2.8574160850430054E-2</v>
      </c>
      <c r="J54" s="79">
        <f t="shared" si="12"/>
        <v>-0.11580821651070797</v>
      </c>
      <c r="K54" s="79">
        <f t="shared" ca="1" si="4"/>
        <v>6.6754338642407707E-3</v>
      </c>
      <c r="L54" s="79">
        <f t="shared" ca="1" si="13"/>
        <v>1.8839576997941294E-4</v>
      </c>
      <c r="M54" s="79">
        <f t="shared" ca="1" si="5"/>
        <v>222564034460.88522</v>
      </c>
      <c r="N54" s="79">
        <f t="shared" ca="1" si="6"/>
        <v>614472933723.75403</v>
      </c>
      <c r="O54" s="79">
        <f t="shared" ca="1" si="7"/>
        <v>12185618232.732248</v>
      </c>
      <c r="P54" s="53">
        <f t="shared" ca="1" si="14"/>
        <v>-1.3725733859412143E-2</v>
      </c>
      <c r="Q54" s="53"/>
      <c r="R54" s="53"/>
      <c r="S54" s="53"/>
    </row>
    <row r="55" spans="1:19" x14ac:dyDescent="0.2">
      <c r="A55" s="86">
        <v>48672</v>
      </c>
      <c r="B55" s="86">
        <v>1.0896000021602958E-3</v>
      </c>
      <c r="C55" s="53"/>
      <c r="D55" s="87">
        <f t="shared" si="15"/>
        <v>4.8672000000000004</v>
      </c>
      <c r="E55" s="87">
        <f t="shared" si="15"/>
        <v>1.0896000021602958E-3</v>
      </c>
      <c r="F55" s="79">
        <f t="shared" si="8"/>
        <v>23.689635840000005</v>
      </c>
      <c r="G55" s="79">
        <f t="shared" si="9"/>
        <v>115.30219556044803</v>
      </c>
      <c r="H55" s="79">
        <f t="shared" si="10"/>
        <v>561.19884623181269</v>
      </c>
      <c r="I55" s="79">
        <f t="shared" si="11"/>
        <v>5.303301130514592E-3</v>
      </c>
      <c r="J55" s="79">
        <f t="shared" si="12"/>
        <v>2.5812227262440625E-2</v>
      </c>
      <c r="K55" s="79">
        <f t="shared" ca="1" si="4"/>
        <v>9.7559779089128398E-3</v>
      </c>
      <c r="L55" s="79">
        <f t="shared" ca="1" si="13"/>
        <v>7.510610602264861E-5</v>
      </c>
      <c r="M55" s="79">
        <f t="shared" ca="1" si="5"/>
        <v>294813256475.77563</v>
      </c>
      <c r="N55" s="79">
        <f t="shared" ca="1" si="6"/>
        <v>420691440528.16138</v>
      </c>
      <c r="O55" s="79">
        <f t="shared" ca="1" si="7"/>
        <v>6827784559.7352943</v>
      </c>
      <c r="P55" s="53">
        <f t="shared" ca="1" si="14"/>
        <v>-8.666377906752544E-3</v>
      </c>
      <c r="Q55" s="53"/>
      <c r="R55" s="53"/>
      <c r="S55" s="53"/>
    </row>
    <row r="56" spans="1:19" x14ac:dyDescent="0.2">
      <c r="A56" s="86">
        <v>50161.5</v>
      </c>
      <c r="B56" s="86">
        <v>2.8569500063895248E-3</v>
      </c>
      <c r="C56" s="53"/>
      <c r="D56" s="87">
        <f t="shared" si="15"/>
        <v>5.0161499999999997</v>
      </c>
      <c r="E56" s="87">
        <f t="shared" si="15"/>
        <v>2.8569500063895248E-3</v>
      </c>
      <c r="F56" s="79">
        <f t="shared" si="8"/>
        <v>25.161760822499996</v>
      </c>
      <c r="G56" s="79">
        <f t="shared" si="9"/>
        <v>126.21516654978335</v>
      </c>
      <c r="H56" s="79">
        <f t="shared" si="10"/>
        <v>633.11420768869573</v>
      </c>
      <c r="I56" s="79">
        <f t="shared" si="11"/>
        <v>1.4330889774550814E-2</v>
      </c>
      <c r="J56" s="79">
        <f t="shared" si="12"/>
        <v>7.1885892742613061E-2</v>
      </c>
      <c r="K56" s="79">
        <f t="shared" ca="1" si="4"/>
        <v>9.9817784860493641E-3</v>
      </c>
      <c r="L56" s="79">
        <f t="shared" ca="1" si="13"/>
        <v>5.0763180864571937E-5</v>
      </c>
      <c r="M56" s="79">
        <f t="shared" ca="1" si="5"/>
        <v>274203952477.401</v>
      </c>
      <c r="N56" s="79">
        <f t="shared" ca="1" si="6"/>
        <v>357606126913.05096</v>
      </c>
      <c r="O56" s="79">
        <f t="shared" ca="1" si="7"/>
        <v>5491620178.8485479</v>
      </c>
      <c r="P56" s="53">
        <f t="shared" ca="1" si="14"/>
        <v>-7.1248284796598393E-3</v>
      </c>
      <c r="Q56" s="53"/>
      <c r="R56" s="53"/>
      <c r="S56" s="53"/>
    </row>
    <row r="57" spans="1:19" x14ac:dyDescent="0.2">
      <c r="A57" s="86">
        <v>53749.5</v>
      </c>
      <c r="B57" s="86">
        <v>3.0853499993099831E-3</v>
      </c>
      <c r="C57" s="53"/>
      <c r="D57" s="87">
        <f t="shared" si="15"/>
        <v>5.3749500000000001</v>
      </c>
      <c r="E57" s="87">
        <f t="shared" si="15"/>
        <v>3.0853499993099831E-3</v>
      </c>
      <c r="F57" s="79">
        <f t="shared" si="8"/>
        <v>28.890087502500002</v>
      </c>
      <c r="G57" s="79">
        <f t="shared" si="9"/>
        <v>155.28277582156238</v>
      </c>
      <c r="H57" s="79">
        <f t="shared" si="10"/>
        <v>834.63715590210677</v>
      </c>
      <c r="I57" s="79">
        <f t="shared" si="11"/>
        <v>1.6583601978791194E-2</v>
      </c>
      <c r="J57" s="79">
        <f t="shared" si="12"/>
        <v>8.9136031455903736E-2</v>
      </c>
      <c r="K57" s="79">
        <f t="shared" ca="1" si="4"/>
        <v>1.0096919695544326E-2</v>
      </c>
      <c r="L57" s="79">
        <f t="shared" ca="1" si="13"/>
        <v>4.9162109605151758E-5</v>
      </c>
      <c r="M57" s="79">
        <f t="shared" ca="1" si="5"/>
        <v>190120909160.09302</v>
      </c>
      <c r="N57" s="79">
        <f t="shared" ca="1" si="6"/>
        <v>196481640170.43207</v>
      </c>
      <c r="O57" s="79">
        <f t="shared" ca="1" si="7"/>
        <v>2419907188.4514184</v>
      </c>
      <c r="P57" s="53">
        <f t="shared" ca="1" si="14"/>
        <v>-7.0115696962343432E-3</v>
      </c>
      <c r="Q57" s="53"/>
      <c r="R57" s="53"/>
      <c r="S57" s="53"/>
    </row>
    <row r="58" spans="1:19" x14ac:dyDescent="0.2">
      <c r="A58" s="86">
        <v>53900.5</v>
      </c>
      <c r="B58" s="86">
        <v>7.3596500078565441E-3</v>
      </c>
      <c r="C58" s="53"/>
      <c r="D58" s="87">
        <f t="shared" si="15"/>
        <v>5.3900499999999996</v>
      </c>
      <c r="E58" s="87">
        <f t="shared" si="15"/>
        <v>7.3596500078565441E-3</v>
      </c>
      <c r="F58" s="79">
        <f t="shared" si="8"/>
        <v>29.052639002499994</v>
      </c>
      <c r="G58" s="79">
        <f t="shared" si="9"/>
        <v>156.59517685542508</v>
      </c>
      <c r="H58" s="79">
        <f t="shared" si="10"/>
        <v>844.05583300958381</v>
      </c>
      <c r="I58" s="79">
        <f t="shared" si="11"/>
        <v>3.9668881524847162E-2</v>
      </c>
      <c r="J58" s="79">
        <f t="shared" si="12"/>
        <v>0.21381725486300243</v>
      </c>
      <c r="K58" s="79">
        <f t="shared" ca="1" si="4"/>
        <v>1.0088477192490675E-2</v>
      </c>
      <c r="L58" s="79">
        <f t="shared" ca="1" si="13"/>
        <v>7.4464978035982352E-6</v>
      </c>
      <c r="M58" s="79">
        <f t="shared" ca="1" si="5"/>
        <v>185819980585.63684</v>
      </c>
      <c r="N58" s="79">
        <f t="shared" ca="1" si="6"/>
        <v>189862968468.45749</v>
      </c>
      <c r="O58" s="79">
        <f t="shared" ca="1" si="7"/>
        <v>2304810070.3857527</v>
      </c>
      <c r="P58" s="53">
        <f t="shared" ca="1" si="14"/>
        <v>-2.7288271846341305E-3</v>
      </c>
      <c r="Q58" s="53"/>
      <c r="R58" s="53"/>
      <c r="S58" s="53"/>
    </row>
    <row r="59" spans="1:19" x14ac:dyDescent="0.2">
      <c r="A59" s="86">
        <v>56658</v>
      </c>
      <c r="B59" s="86">
        <v>4.5794000034220517E-3</v>
      </c>
      <c r="C59" s="53"/>
      <c r="D59" s="87">
        <f t="shared" si="15"/>
        <v>5.6657999999999999</v>
      </c>
      <c r="E59" s="87">
        <f t="shared" si="15"/>
        <v>4.5794000034220517E-3</v>
      </c>
      <c r="F59" s="79">
        <f t="shared" si="8"/>
        <v>32.101289639999997</v>
      </c>
      <c r="G59" s="79">
        <f t="shared" si="9"/>
        <v>181.87948684231199</v>
      </c>
      <c r="H59" s="79">
        <f t="shared" si="10"/>
        <v>1030.4927965511711</v>
      </c>
      <c r="I59" s="79">
        <f t="shared" si="11"/>
        <v>2.5945964539388661E-2</v>
      </c>
      <c r="J59" s="79">
        <f t="shared" si="12"/>
        <v>0.14700464588726828</v>
      </c>
      <c r="K59" s="79">
        <f t="shared" ca="1" si="4"/>
        <v>9.7455401832666905E-3</v>
      </c>
      <c r="L59" s="79">
        <f t="shared" ca="1" si="13"/>
        <v>2.6689004357805198E-5</v>
      </c>
      <c r="M59" s="79">
        <f t="shared" ca="1" si="5"/>
        <v>103946350195.88336</v>
      </c>
      <c r="N59" s="79">
        <f t="shared" ca="1" si="6"/>
        <v>80525480679.681061</v>
      </c>
      <c r="O59" s="79">
        <f t="shared" ca="1" si="7"/>
        <v>598169392.19890225</v>
      </c>
      <c r="P59" s="53">
        <f t="shared" ca="1" si="14"/>
        <v>-5.1661401798446388E-3</v>
      </c>
      <c r="Q59" s="53"/>
      <c r="R59" s="53"/>
      <c r="S59" s="53"/>
    </row>
    <row r="60" spans="1:19" x14ac:dyDescent="0.2">
      <c r="A60" s="86">
        <v>56658.5</v>
      </c>
      <c r="B60" s="86">
        <v>6.2690499980817549E-3</v>
      </c>
      <c r="C60" s="53"/>
      <c r="D60" s="87">
        <f t="shared" si="15"/>
        <v>5.6658499999999998</v>
      </c>
      <c r="E60" s="87">
        <f t="shared" si="15"/>
        <v>6.2690499980817549E-3</v>
      </c>
      <c r="F60" s="79">
        <f t="shared" si="8"/>
        <v>32.101856222499997</v>
      </c>
      <c r="G60" s="79">
        <f t="shared" si="9"/>
        <v>181.88430207825161</v>
      </c>
      <c r="H60" s="79">
        <f t="shared" si="10"/>
        <v>1030.5291729300618</v>
      </c>
      <c r="I60" s="79">
        <f t="shared" si="11"/>
        <v>3.5519496931631513E-2</v>
      </c>
      <c r="J60" s="79">
        <f t="shared" si="12"/>
        <v>0.2012481416900844</v>
      </c>
      <c r="K60" s="79">
        <f t="shared" ca="1" si="4"/>
        <v>9.7454455444726529E-3</v>
      </c>
      <c r="L60" s="79">
        <f t="shared" ca="1" si="13"/>
        <v>1.208532599496647E-5</v>
      </c>
      <c r="M60" s="79">
        <f t="shared" ca="1" si="5"/>
        <v>103931641372.64355</v>
      </c>
      <c r="N60" s="79">
        <f t="shared" ca="1" si="6"/>
        <v>80508432664.470306</v>
      </c>
      <c r="O60" s="79">
        <f t="shared" ca="1" si="7"/>
        <v>597944321.54504621</v>
      </c>
      <c r="P60" s="53">
        <f t="shared" ca="1" si="14"/>
        <v>-3.476395546390898E-3</v>
      </c>
      <c r="Q60" s="53"/>
      <c r="R60" s="53"/>
      <c r="S60" s="53"/>
    </row>
    <row r="61" spans="1:19" x14ac:dyDescent="0.2">
      <c r="A61" s="86">
        <v>56971.5</v>
      </c>
      <c r="B61" s="86">
        <v>6.1899499996798113E-3</v>
      </c>
      <c r="C61" s="53"/>
      <c r="D61" s="87">
        <f t="shared" si="15"/>
        <v>5.6971499999999997</v>
      </c>
      <c r="E61" s="87">
        <f t="shared" si="15"/>
        <v>6.1899499996798113E-3</v>
      </c>
      <c r="F61" s="79">
        <f t="shared" si="8"/>
        <v>32.457518122499998</v>
      </c>
      <c r="G61" s="79">
        <f t="shared" si="9"/>
        <v>184.91534937160085</v>
      </c>
      <c r="H61" s="79">
        <f t="shared" si="10"/>
        <v>1053.4904826724157</v>
      </c>
      <c r="I61" s="79">
        <f t="shared" si="11"/>
        <v>3.5265073640675833E-2</v>
      </c>
      <c r="J61" s="79">
        <f t="shared" si="12"/>
        <v>0.20091041429197631</v>
      </c>
      <c r="K61" s="79">
        <f t="shared" ca="1" si="4"/>
        <v>9.683892173682887E-3</v>
      </c>
      <c r="L61" s="79">
        <f t="shared" ca="1" si="13"/>
        <v>1.2207631915277339E-5</v>
      </c>
      <c r="M61" s="79">
        <f t="shared" ca="1" si="5"/>
        <v>94791898511.522644</v>
      </c>
      <c r="N61" s="79">
        <f t="shared" ca="1" si="6"/>
        <v>70096883973.202576</v>
      </c>
      <c r="O61" s="79">
        <f t="shared" ca="1" si="7"/>
        <v>464344846.75511187</v>
      </c>
      <c r="P61" s="53">
        <f t="shared" ca="1" si="14"/>
        <v>-3.4939421740030757E-3</v>
      </c>
      <c r="Q61" s="53"/>
      <c r="R61" s="53"/>
      <c r="S61" s="53"/>
    </row>
    <row r="62" spans="1:19" x14ac:dyDescent="0.2">
      <c r="A62" s="86">
        <v>56975</v>
      </c>
      <c r="B62" s="86">
        <v>6.1175000009825453E-3</v>
      </c>
      <c r="C62" s="53"/>
      <c r="D62" s="87">
        <f t="shared" si="15"/>
        <v>5.6974999999999998</v>
      </c>
      <c r="E62" s="87">
        <f t="shared" si="15"/>
        <v>6.1175000009825453E-3</v>
      </c>
      <c r="F62" s="79">
        <f t="shared" si="8"/>
        <v>32.461506249999999</v>
      </c>
      <c r="G62" s="79">
        <f t="shared" si="9"/>
        <v>184.94943185937498</v>
      </c>
      <c r="H62" s="79">
        <f t="shared" si="10"/>
        <v>1053.749388018789</v>
      </c>
      <c r="I62" s="79">
        <f t="shared" si="11"/>
        <v>3.4854456255598049E-2</v>
      </c>
      <c r="J62" s="79">
        <f t="shared" si="12"/>
        <v>0.19858326451626987</v>
      </c>
      <c r="K62" s="79">
        <f t="shared" ca="1" si="4"/>
        <v>9.6831778051558598E-3</v>
      </c>
      <c r="L62" s="79">
        <f t="shared" ca="1" si="13"/>
        <v>1.271405820317423E-5</v>
      </c>
      <c r="M62" s="79">
        <f t="shared" ca="1" si="5"/>
        <v>94690537715.095459</v>
      </c>
      <c r="N62" s="79">
        <f t="shared" ca="1" si="6"/>
        <v>69983478592.820068</v>
      </c>
      <c r="O62" s="79">
        <f t="shared" ca="1" si="7"/>
        <v>462934840.11922753</v>
      </c>
      <c r="P62" s="53">
        <f t="shared" ca="1" si="14"/>
        <v>-3.5656778041733145E-3</v>
      </c>
      <c r="Q62" s="53"/>
      <c r="R62" s="53"/>
      <c r="S62" s="53"/>
    </row>
    <row r="63" spans="1:19" x14ac:dyDescent="0.2">
      <c r="A63" s="86">
        <v>57990</v>
      </c>
      <c r="B63" s="86">
        <v>6.6070000029867515E-3</v>
      </c>
      <c r="C63" s="53"/>
      <c r="D63" s="87">
        <f t="shared" si="15"/>
        <v>5.7990000000000004</v>
      </c>
      <c r="E63" s="87">
        <f t="shared" si="15"/>
        <v>6.6070000029867515E-3</v>
      </c>
      <c r="F63" s="79">
        <f t="shared" si="8"/>
        <v>33.628401000000004</v>
      </c>
      <c r="G63" s="79">
        <f t="shared" si="9"/>
        <v>195.01109739900002</v>
      </c>
      <c r="H63" s="79">
        <f t="shared" si="10"/>
        <v>1130.8693538168013</v>
      </c>
      <c r="I63" s="79">
        <f t="shared" si="11"/>
        <v>3.8313993017320178E-2</v>
      </c>
      <c r="J63" s="79">
        <f t="shared" si="12"/>
        <v>0.22218284550743972</v>
      </c>
      <c r="K63" s="79">
        <f t="shared" ca="1" si="4"/>
        <v>9.4516799035104376E-3</v>
      </c>
      <c r="L63" s="79">
        <f t="shared" ca="1" si="13"/>
        <v>8.0922037364434482E-6</v>
      </c>
      <c r="M63" s="79">
        <f t="shared" ca="1" si="5"/>
        <v>66377444966.665352</v>
      </c>
      <c r="N63" s="79">
        <f t="shared" ca="1" si="6"/>
        <v>40218991360.824829</v>
      </c>
      <c r="O63" s="79">
        <f t="shared" ca="1" si="7"/>
        <v>138590218.92163521</v>
      </c>
      <c r="P63" s="53">
        <f t="shared" ca="1" si="14"/>
        <v>-2.8446799005236861E-3</v>
      </c>
      <c r="Q63" s="53"/>
      <c r="R63" s="53"/>
      <c r="S63" s="53"/>
    </row>
    <row r="64" spans="1:19" x14ac:dyDescent="0.2">
      <c r="A64" s="86">
        <v>58007.5</v>
      </c>
      <c r="B64" s="86">
        <v>6.244750002224464E-3</v>
      </c>
      <c r="C64" s="53"/>
      <c r="D64" s="87">
        <f t="shared" si="15"/>
        <v>5.8007499999999999</v>
      </c>
      <c r="E64" s="87">
        <f t="shared" si="15"/>
        <v>6.244750002224464E-3</v>
      </c>
      <c r="F64" s="79">
        <f t="shared" si="8"/>
        <v>33.648700562499997</v>
      </c>
      <c r="G64" s="79">
        <f t="shared" si="9"/>
        <v>195.18769978792184</v>
      </c>
      <c r="H64" s="79">
        <f t="shared" si="10"/>
        <v>1132.2350495447877</v>
      </c>
      <c r="I64" s="79">
        <f t="shared" si="11"/>
        <v>3.622423357540356E-2</v>
      </c>
      <c r="J64" s="79">
        <f t="shared" si="12"/>
        <v>0.21012772291252219</v>
      </c>
      <c r="K64" s="79">
        <f t="shared" ca="1" si="4"/>
        <v>9.447263293552069E-3</v>
      </c>
      <c r="L64" s="79">
        <f t="shared" ca="1" si="13"/>
        <v>1.0256091381129969E-5</v>
      </c>
      <c r="M64" s="79">
        <f t="shared" ca="1" si="5"/>
        <v>65912357507.371056</v>
      </c>
      <c r="N64" s="79">
        <f t="shared" ca="1" si="6"/>
        <v>39764652455.096024</v>
      </c>
      <c r="O64" s="79">
        <f t="shared" ca="1" si="7"/>
        <v>134562365.15779036</v>
      </c>
      <c r="P64" s="53">
        <f t="shared" ca="1" si="14"/>
        <v>-3.202513291327605E-3</v>
      </c>
      <c r="Q64" s="53"/>
      <c r="R64" s="53"/>
      <c r="S64" s="53"/>
    </row>
    <row r="65" spans="1:19" x14ac:dyDescent="0.2">
      <c r="A65" s="86">
        <v>58048</v>
      </c>
      <c r="B65" s="86">
        <v>6.8064000006415881E-3</v>
      </c>
      <c r="C65" s="53"/>
      <c r="D65" s="87">
        <f t="shared" si="15"/>
        <v>5.8048000000000002</v>
      </c>
      <c r="E65" s="87">
        <f t="shared" si="15"/>
        <v>6.8064000006415881E-3</v>
      </c>
      <c r="F65" s="79">
        <f t="shared" si="8"/>
        <v>33.695703040000005</v>
      </c>
      <c r="G65" s="79">
        <f t="shared" si="9"/>
        <v>195.59681700659203</v>
      </c>
      <c r="H65" s="79">
        <f t="shared" si="10"/>
        <v>1135.4004033598655</v>
      </c>
      <c r="I65" s="79">
        <f t="shared" si="11"/>
        <v>3.9509790723724292E-2</v>
      </c>
      <c r="J65" s="79">
        <f t="shared" si="12"/>
        <v>0.22934643319307477</v>
      </c>
      <c r="K65" s="79">
        <f t="shared" ca="1" si="4"/>
        <v>9.4369867100613652E-3</v>
      </c>
      <c r="L65" s="79">
        <f t="shared" ca="1" si="13"/>
        <v>6.919986435775971E-6</v>
      </c>
      <c r="M65" s="79">
        <f t="shared" ca="1" si="5"/>
        <v>64839586033.070625</v>
      </c>
      <c r="N65" s="79">
        <f t="shared" ca="1" si="6"/>
        <v>38721413893.631989</v>
      </c>
      <c r="O65" s="79">
        <f t="shared" ca="1" si="7"/>
        <v>125455910.63896389</v>
      </c>
      <c r="P65" s="53">
        <f t="shared" ca="1" si="14"/>
        <v>-2.6305867094197771E-3</v>
      </c>
      <c r="Q65" s="53"/>
      <c r="R65" s="53"/>
      <c r="S65" s="53"/>
    </row>
    <row r="66" spans="1:19" x14ac:dyDescent="0.2">
      <c r="A66" s="86">
        <v>58159</v>
      </c>
      <c r="B66" s="86">
        <v>8.0087000023922883E-3</v>
      </c>
      <c r="C66" s="53"/>
      <c r="D66" s="87">
        <f t="shared" si="15"/>
        <v>5.8159000000000001</v>
      </c>
      <c r="E66" s="87">
        <f t="shared" si="15"/>
        <v>8.0087000023922883E-3</v>
      </c>
      <c r="F66" s="79">
        <f t="shared" si="8"/>
        <v>33.824692810000002</v>
      </c>
      <c r="G66" s="79">
        <f t="shared" si="9"/>
        <v>196.72103091367902</v>
      </c>
      <c r="H66" s="79">
        <f t="shared" si="10"/>
        <v>1144.1098436908658</v>
      </c>
      <c r="I66" s="79">
        <f t="shared" si="11"/>
        <v>4.6577798343913311E-2</v>
      </c>
      <c r="J66" s="79">
        <f t="shared" si="12"/>
        <v>0.27089181738836543</v>
      </c>
      <c r="K66" s="79">
        <f t="shared" ca="1" si="4"/>
        <v>9.4084254651926047E-3</v>
      </c>
      <c r="L66" s="79">
        <f t="shared" ca="1" si="13"/>
        <v>1.9592313712115598E-6</v>
      </c>
      <c r="M66" s="79">
        <f t="shared" ca="1" si="5"/>
        <v>61925647423.492722</v>
      </c>
      <c r="N66" s="79">
        <f t="shared" ca="1" si="6"/>
        <v>35921763620.657753</v>
      </c>
      <c r="O66" s="79">
        <f t="shared" ca="1" si="7"/>
        <v>102051222.61610894</v>
      </c>
      <c r="P66" s="53">
        <f t="shared" ca="1" si="14"/>
        <v>-1.3997254628003164E-3</v>
      </c>
      <c r="Q66" s="53"/>
      <c r="R66" s="53"/>
      <c r="S66" s="53"/>
    </row>
    <row r="67" spans="1:19" x14ac:dyDescent="0.2">
      <c r="A67" s="86">
        <v>59251.5</v>
      </c>
      <c r="B67" s="86">
        <v>7.0939500001259148E-3</v>
      </c>
      <c r="C67" s="53"/>
      <c r="D67" s="87">
        <f t="shared" si="15"/>
        <v>5.9251500000000004</v>
      </c>
      <c r="E67" s="87">
        <f t="shared" si="15"/>
        <v>7.0939500001259148E-3</v>
      </c>
      <c r="F67" s="79">
        <f t="shared" si="8"/>
        <v>35.107402522500003</v>
      </c>
      <c r="G67" s="79">
        <f t="shared" si="9"/>
        <v>208.01662605619092</v>
      </c>
      <c r="H67" s="79">
        <f t="shared" si="10"/>
        <v>1232.5297118768397</v>
      </c>
      <c r="I67" s="79">
        <f t="shared" si="11"/>
        <v>4.2032717843246067E-2</v>
      </c>
      <c r="J67" s="79">
        <f t="shared" si="12"/>
        <v>0.24905015812890946</v>
      </c>
      <c r="K67" s="79">
        <f t="shared" ca="1" si="4"/>
        <v>9.0963701708211275E-3</v>
      </c>
      <c r="L67" s="79">
        <f t="shared" ca="1" si="13"/>
        <v>4.0096865400070446E-6</v>
      </c>
      <c r="M67" s="79">
        <f t="shared" ca="1" si="5"/>
        <v>35691327931.947975</v>
      </c>
      <c r="N67" s="79">
        <f t="shared" ca="1" si="6"/>
        <v>13416829722.391985</v>
      </c>
      <c r="O67" s="79">
        <f t="shared" ca="1" si="7"/>
        <v>1055497.1748051632</v>
      </c>
      <c r="P67" s="53">
        <f t="shared" ca="1" si="14"/>
        <v>-2.0024201706952127E-3</v>
      </c>
      <c r="Q67" s="53"/>
      <c r="R67" s="53"/>
      <c r="S67" s="53"/>
    </row>
    <row r="68" spans="1:19" x14ac:dyDescent="0.2">
      <c r="A68" s="86">
        <v>59371.5</v>
      </c>
      <c r="B68" s="86">
        <v>8.4099500018055551E-3</v>
      </c>
      <c r="C68" s="53"/>
      <c r="D68" s="87">
        <f t="shared" si="15"/>
        <v>5.9371499999999999</v>
      </c>
      <c r="E68" s="87">
        <f t="shared" si="15"/>
        <v>8.4099500018055551E-3</v>
      </c>
      <c r="F68" s="79">
        <f t="shared" si="8"/>
        <v>35.249750122499997</v>
      </c>
      <c r="G68" s="79">
        <f t="shared" si="9"/>
        <v>209.28305393980085</v>
      </c>
      <c r="H68" s="79">
        <f t="shared" si="10"/>
        <v>1242.5448836986884</v>
      </c>
      <c r="I68" s="79">
        <f t="shared" si="11"/>
        <v>4.9931134653219848E-2</v>
      </c>
      <c r="J68" s="79">
        <f t="shared" si="12"/>
        <v>0.29644863610636424</v>
      </c>
      <c r="K68" s="79">
        <f t="shared" ca="1" si="4"/>
        <v>9.0586695805635609E-3</v>
      </c>
      <c r="L68" s="79">
        <f t="shared" ca="1" si="13"/>
        <v>4.2083709186396448E-7</v>
      </c>
      <c r="M68" s="79">
        <f t="shared" ca="1" si="5"/>
        <v>33128031572.78381</v>
      </c>
      <c r="N68" s="79">
        <f t="shared" ca="1" si="6"/>
        <v>11550587236.646458</v>
      </c>
      <c r="O68" s="79">
        <f t="shared" ca="1" si="7"/>
        <v>5220256.337477345</v>
      </c>
      <c r="P68" s="53">
        <f t="shared" ca="1" si="14"/>
        <v>-6.4871957875800579E-4</v>
      </c>
      <c r="Q68" s="53"/>
      <c r="R68" s="53"/>
      <c r="S68" s="53"/>
    </row>
    <row r="69" spans="1:19" x14ac:dyDescent="0.2">
      <c r="A69" s="86">
        <v>59372</v>
      </c>
      <c r="B69" s="86">
        <v>8.49960000050487E-3</v>
      </c>
      <c r="C69" s="53"/>
      <c r="D69" s="87">
        <f t="shared" si="15"/>
        <v>5.9371999999999998</v>
      </c>
      <c r="E69" s="87">
        <f t="shared" si="15"/>
        <v>8.49960000050487E-3</v>
      </c>
      <c r="F69" s="79">
        <f t="shared" si="8"/>
        <v>35.250343839999999</v>
      </c>
      <c r="G69" s="79">
        <f t="shared" si="9"/>
        <v>209.28834144684799</v>
      </c>
      <c r="H69" s="79">
        <f t="shared" si="10"/>
        <v>1242.586740838226</v>
      </c>
      <c r="I69" s="79">
        <f t="shared" si="11"/>
        <v>5.0463825122997512E-2</v>
      </c>
      <c r="J69" s="79">
        <f t="shared" si="12"/>
        <v>0.29961382252026081</v>
      </c>
      <c r="K69" s="79">
        <f t="shared" ca="1" si="4"/>
        <v>9.0585110767243682E-3</v>
      </c>
      <c r="L69" s="79">
        <f t="shared" ca="1" si="13"/>
        <v>3.1238159112083772E-7</v>
      </c>
      <c r="M69" s="79">
        <f t="shared" ca="1" si="5"/>
        <v>33117501536.863651</v>
      </c>
      <c r="N69" s="79">
        <f t="shared" ca="1" si="6"/>
        <v>11543080127.680752</v>
      </c>
      <c r="O69" s="79">
        <f t="shared" ca="1" si="7"/>
        <v>5244291.1321835117</v>
      </c>
      <c r="P69" s="53">
        <f t="shared" ca="1" si="14"/>
        <v>-5.589110762194982E-4</v>
      </c>
      <c r="Q69" s="53"/>
      <c r="R69" s="53"/>
      <c r="S69" s="53"/>
    </row>
    <row r="70" spans="1:19" x14ac:dyDescent="0.2">
      <c r="A70" s="86">
        <v>59372.5</v>
      </c>
      <c r="B70" s="86">
        <v>6.089250004151836E-3</v>
      </c>
      <c r="C70" s="53"/>
      <c r="D70" s="87">
        <f t="shared" si="15"/>
        <v>5.9372499999999997</v>
      </c>
      <c r="E70" s="87">
        <f t="shared" si="15"/>
        <v>6.089250004151836E-3</v>
      </c>
      <c r="F70" s="79">
        <f t="shared" si="8"/>
        <v>35.250937562499999</v>
      </c>
      <c r="G70" s="79">
        <f t="shared" si="9"/>
        <v>209.29362904295311</v>
      </c>
      <c r="H70" s="79">
        <f t="shared" si="10"/>
        <v>1242.6285990352733</v>
      </c>
      <c r="I70" s="79">
        <f t="shared" si="11"/>
        <v>3.6153399587150484E-2</v>
      </c>
      <c r="J70" s="79">
        <f t="shared" si="12"/>
        <v>0.2146517716988092</v>
      </c>
      <c r="K70" s="79">
        <f t="shared" ca="1" si="4"/>
        <v>9.0583525611171722E-3</v>
      </c>
      <c r="L70" s="79">
        <f t="shared" ca="1" si="13"/>
        <v>8.8155699937780978E-6</v>
      </c>
      <c r="M70" s="79">
        <f t="shared" ca="1" si="5"/>
        <v>33106972764.537529</v>
      </c>
      <c r="N70" s="79">
        <f t="shared" ca="1" si="6"/>
        <v>11535575265.475466</v>
      </c>
      <c r="O70" s="79">
        <f t="shared" ca="1" si="7"/>
        <v>5268381.6811920684</v>
      </c>
      <c r="P70" s="53">
        <f t="shared" ca="1" si="14"/>
        <v>-2.9691025569653362E-3</v>
      </c>
      <c r="Q70" s="53"/>
      <c r="R70" s="53"/>
      <c r="S70" s="53"/>
    </row>
    <row r="71" spans="1:19" x14ac:dyDescent="0.2">
      <c r="A71" s="86">
        <v>60454</v>
      </c>
      <c r="B71" s="86">
        <v>7.6021999993827194E-3</v>
      </c>
      <c r="C71" s="53"/>
      <c r="D71" s="87">
        <f t="shared" si="15"/>
        <v>6.0453999999999999</v>
      </c>
      <c r="E71" s="87">
        <f t="shared" si="15"/>
        <v>7.6021999993827194E-3</v>
      </c>
      <c r="F71" s="79">
        <f t="shared" si="8"/>
        <v>36.546861159999999</v>
      </c>
      <c r="G71" s="79">
        <f t="shared" si="9"/>
        <v>220.940394456664</v>
      </c>
      <c r="H71" s="79">
        <f t="shared" si="10"/>
        <v>1335.6730606483166</v>
      </c>
      <c r="I71" s="79">
        <f t="shared" si="11"/>
        <v>4.5958339876268288E-2</v>
      </c>
      <c r="J71" s="79">
        <f t="shared" si="12"/>
        <v>0.27783654788799228</v>
      </c>
      <c r="K71" s="79">
        <f t="shared" ca="1" si="4"/>
        <v>8.6879418286393562E-3</v>
      </c>
      <c r="L71" s="79">
        <f t="shared" ca="1" si="13"/>
        <v>1.1788353197975477E-6</v>
      </c>
      <c r="M71" s="79">
        <f t="shared" ca="1" si="5"/>
        <v>13627942236.222931</v>
      </c>
      <c r="N71" s="79">
        <f t="shared" ca="1" si="6"/>
        <v>884278916.83876252</v>
      </c>
      <c r="O71" s="79">
        <f t="shared" ca="1" si="7"/>
        <v>194337255.25008237</v>
      </c>
      <c r="P71" s="53">
        <f t="shared" ca="1" si="14"/>
        <v>-1.0857418292566368E-3</v>
      </c>
      <c r="Q71" s="53"/>
      <c r="R71" s="53"/>
      <c r="S71" s="53"/>
    </row>
    <row r="72" spans="1:19" x14ac:dyDescent="0.2">
      <c r="A72" s="86">
        <v>60523</v>
      </c>
      <c r="B72" s="86">
        <v>7.2739000024739653E-3</v>
      </c>
      <c r="C72" s="53"/>
      <c r="D72" s="87">
        <f t="shared" si="15"/>
        <v>6.0522999999999998</v>
      </c>
      <c r="E72" s="87">
        <f t="shared" si="15"/>
        <v>7.2739000024739653E-3</v>
      </c>
      <c r="F72" s="79">
        <f t="shared" si="8"/>
        <v>36.630335289999998</v>
      </c>
      <c r="G72" s="79">
        <f t="shared" si="9"/>
        <v>221.69777827566699</v>
      </c>
      <c r="H72" s="79">
        <f t="shared" si="10"/>
        <v>1341.7814634578192</v>
      </c>
      <c r="I72" s="79">
        <f t="shared" si="11"/>
        <v>4.4023824984973176E-2</v>
      </c>
      <c r="J72" s="79">
        <f t="shared" si="12"/>
        <v>0.26644539595655314</v>
      </c>
      <c r="K72" s="79">
        <f t="shared" ca="1" si="4"/>
        <v>8.662441124374004E-3</v>
      </c>
      <c r="L72" s="79">
        <f t="shared" ca="1" si="13"/>
        <v>1.9280464472074181E-6</v>
      </c>
      <c r="M72" s="79">
        <f t="shared" ca="1" si="5"/>
        <v>12633559929.309713</v>
      </c>
      <c r="N72" s="79">
        <f t="shared" ca="1" si="6"/>
        <v>607058898.71426439</v>
      </c>
      <c r="O72" s="79">
        <f t="shared" ca="1" si="7"/>
        <v>216164423.47128013</v>
      </c>
      <c r="P72" s="53">
        <f t="shared" ca="1" si="14"/>
        <v>-1.3885411219000388E-3</v>
      </c>
      <c r="Q72" s="53"/>
      <c r="R72" s="53"/>
      <c r="S72" s="53"/>
    </row>
    <row r="73" spans="1:19" x14ac:dyDescent="0.2">
      <c r="A73" s="86">
        <v>62174</v>
      </c>
      <c r="B73" s="86">
        <v>7.8982000050018542E-3</v>
      </c>
      <c r="C73" s="53"/>
      <c r="D73" s="87">
        <f t="shared" si="15"/>
        <v>6.2173999999999996</v>
      </c>
      <c r="E73" s="87">
        <f t="shared" si="15"/>
        <v>7.8982000050018542E-3</v>
      </c>
      <c r="F73" s="79">
        <f t="shared" si="8"/>
        <v>38.656062759999998</v>
      </c>
      <c r="G73" s="79">
        <f t="shared" si="9"/>
        <v>240.34020460402397</v>
      </c>
      <c r="H73" s="79">
        <f t="shared" si="10"/>
        <v>1494.2911881050586</v>
      </c>
      <c r="I73" s="79">
        <f t="shared" si="11"/>
        <v>4.9106268711098522E-2</v>
      </c>
      <c r="J73" s="79">
        <f t="shared" si="12"/>
        <v>0.30531331508438392</v>
      </c>
      <c r="K73" s="79">
        <f t="shared" ca="1" si="4"/>
        <v>7.9854363350197466E-3</v>
      </c>
      <c r="L73" s="79">
        <f t="shared" ca="1" si="13"/>
        <v>7.6101772749906411E-9</v>
      </c>
      <c r="M73" s="79">
        <f t="shared" ca="1" si="5"/>
        <v>4663613.8497715695</v>
      </c>
      <c r="N73" s="79">
        <f t="shared" ca="1" si="6"/>
        <v>10499855919.884813</v>
      </c>
      <c r="O73" s="79">
        <f t="shared" ca="1" si="7"/>
        <v>1130213148.9764748</v>
      </c>
      <c r="P73" s="53">
        <f t="shared" ca="1" si="14"/>
        <v>-8.7236330017892438E-5</v>
      </c>
      <c r="Q73" s="53"/>
      <c r="R73" s="53"/>
      <c r="S73" s="53"/>
    </row>
    <row r="74" spans="1:19" x14ac:dyDescent="0.2">
      <c r="A74" s="86">
        <v>62939.5</v>
      </c>
      <c r="B74" s="86">
        <v>8.0523500073468313E-3</v>
      </c>
      <c r="C74" s="53"/>
      <c r="D74" s="87">
        <f t="shared" si="15"/>
        <v>6.2939499999999997</v>
      </c>
      <c r="E74" s="87">
        <f t="shared" si="15"/>
        <v>8.0523500073468313E-3</v>
      </c>
      <c r="F74" s="79">
        <f t="shared" si="8"/>
        <v>39.613806602499999</v>
      </c>
      <c r="G74" s="79">
        <f t="shared" si="9"/>
        <v>249.32731806580486</v>
      </c>
      <c r="H74" s="79">
        <f t="shared" si="10"/>
        <v>1569.2536735402725</v>
      </c>
      <c r="I74" s="79">
        <f t="shared" si="11"/>
        <v>5.0681088328740589E-2</v>
      </c>
      <c r="J74" s="79">
        <f t="shared" si="12"/>
        <v>0.31898423588667679</v>
      </c>
      <c r="K74" s="79">
        <f t="shared" ca="1" si="4"/>
        <v>7.6279996942257566E-3</v>
      </c>
      <c r="L74" s="79">
        <f t="shared" ca="1" si="13"/>
        <v>1.8007318824595409E-7</v>
      </c>
      <c r="M74" s="79">
        <f t="shared" ca="1" si="5"/>
        <v>2822192892.830997</v>
      </c>
      <c r="N74" s="79">
        <f t="shared" ca="1" si="6"/>
        <v>27138433757.653885</v>
      </c>
      <c r="O74" s="79">
        <f t="shared" ca="1" si="7"/>
        <v>1834729344.5370073</v>
      </c>
      <c r="P74" s="53">
        <f t="shared" ca="1" si="14"/>
        <v>4.2435031312107463E-4</v>
      </c>
      <c r="Q74" s="53"/>
      <c r="R74" s="53"/>
      <c r="S74" s="53"/>
    </row>
    <row r="75" spans="1:19" x14ac:dyDescent="0.2">
      <c r="A75" s="86">
        <v>63194.5</v>
      </c>
      <c r="B75" s="86">
        <v>8.0738500037114136E-3</v>
      </c>
      <c r="C75" s="53"/>
      <c r="D75" s="87">
        <f t="shared" si="15"/>
        <v>6.3194499999999998</v>
      </c>
      <c r="E75" s="87">
        <f t="shared" si="15"/>
        <v>8.0738500037114136E-3</v>
      </c>
      <c r="F75" s="79">
        <f t="shared" si="8"/>
        <v>39.935448302499999</v>
      </c>
      <c r="G75" s="79">
        <f t="shared" si="9"/>
        <v>252.37006877523362</v>
      </c>
      <c r="H75" s="79">
        <f t="shared" si="10"/>
        <v>1594.8400311216501</v>
      </c>
      <c r="I75" s="79">
        <f t="shared" si="11"/>
        <v>5.1022291405954094E-2</v>
      </c>
      <c r="J75" s="79">
        <f t="shared" si="12"/>
        <v>0.32243281942535656</v>
      </c>
      <c r="K75" s="79">
        <f t="shared" ca="1" si="4"/>
        <v>7.5028072444329463E-3</v>
      </c>
      <c r="L75" s="79">
        <f t="shared" ca="1" si="13"/>
        <v>3.2608983292436552E-7</v>
      </c>
      <c r="M75" s="79">
        <f t="shared" ca="1" si="5"/>
        <v>5202289870.9371395</v>
      </c>
      <c r="N75" s="79">
        <f t="shared" ca="1" si="6"/>
        <v>34577099753.282448</v>
      </c>
      <c r="O75" s="79">
        <f t="shared" ca="1" si="7"/>
        <v>2112869669.1490963</v>
      </c>
      <c r="P75" s="53">
        <f t="shared" ca="1" si="14"/>
        <v>5.7104275927846726E-4</v>
      </c>
      <c r="Q75" s="53"/>
      <c r="R75" s="53"/>
      <c r="S75" s="53"/>
    </row>
    <row r="76" spans="1:19" x14ac:dyDescent="0.2">
      <c r="A76" s="86">
        <v>63195</v>
      </c>
      <c r="B76" s="86">
        <v>9.063500001502689E-3</v>
      </c>
      <c r="C76" s="53"/>
      <c r="D76" s="87">
        <f t="shared" si="15"/>
        <v>6.3194999999999997</v>
      </c>
      <c r="E76" s="87">
        <f t="shared" si="15"/>
        <v>9.063500001502689E-3</v>
      </c>
      <c r="F76" s="79">
        <f t="shared" si="8"/>
        <v>39.936080249999996</v>
      </c>
      <c r="G76" s="79">
        <f t="shared" si="9"/>
        <v>252.37605913987497</v>
      </c>
      <c r="H76" s="79">
        <f t="shared" si="10"/>
        <v>1594.8905057344398</v>
      </c>
      <c r="I76" s="79">
        <f t="shared" si="11"/>
        <v>5.7276788259496239E-2</v>
      </c>
      <c r="J76" s="79">
        <f t="shared" si="12"/>
        <v>0.36196066340588645</v>
      </c>
      <c r="K76" s="79">
        <f t="shared" ca="1" si="4"/>
        <v>7.5025587623120532E-3</v>
      </c>
      <c r="L76" s="79">
        <f t="shared" ca="1" si="13"/>
        <v>2.4365375522059977E-6</v>
      </c>
      <c r="M76" s="79">
        <f t="shared" ca="1" si="5"/>
        <v>5207707719.4109707</v>
      </c>
      <c r="N76" s="79">
        <f t="shared" ca="1" si="6"/>
        <v>34592654986.646599</v>
      </c>
      <c r="O76" s="79">
        <f t="shared" ca="1" si="7"/>
        <v>2113437139.2788267</v>
      </c>
      <c r="P76" s="53">
        <f t="shared" ca="1" si="14"/>
        <v>1.5609412391906358E-3</v>
      </c>
      <c r="Q76" s="53"/>
      <c r="R76" s="53"/>
      <c r="S76" s="53"/>
    </row>
    <row r="77" spans="1:19" x14ac:dyDescent="0.2">
      <c r="A77" s="86">
        <v>63334.5</v>
      </c>
      <c r="B77" s="86">
        <v>9.1758500057039782E-3</v>
      </c>
      <c r="C77" s="53"/>
      <c r="D77" s="87">
        <f t="shared" si="15"/>
        <v>6.33345</v>
      </c>
      <c r="E77" s="87">
        <f t="shared" si="15"/>
        <v>9.1758500057039782E-3</v>
      </c>
      <c r="F77" s="79">
        <f t="shared" si="8"/>
        <v>40.112588902500001</v>
      </c>
      <c r="G77" s="79">
        <f t="shared" si="9"/>
        <v>254.05107618453863</v>
      </c>
      <c r="H77" s="79">
        <f t="shared" si="10"/>
        <v>1609.0197884609663</v>
      </c>
      <c r="I77" s="79">
        <f t="shared" si="11"/>
        <v>5.8114787218625862E-2</v>
      </c>
      <c r="J77" s="79">
        <f t="shared" si="12"/>
        <v>0.36806709910980595</v>
      </c>
      <c r="K77" s="79">
        <f t="shared" ca="1" si="4"/>
        <v>7.4327725917191501E-3</v>
      </c>
      <c r="L77" s="79">
        <f t="shared" ca="1" si="13"/>
        <v>3.038318871144036E-6</v>
      </c>
      <c r="M77" s="79">
        <f t="shared" ca="1" si="5"/>
        <v>6836704132.2229128</v>
      </c>
      <c r="N77" s="79">
        <f t="shared" ca="1" si="6"/>
        <v>39083119679.178169</v>
      </c>
      <c r="O77" s="79">
        <f t="shared" ca="1" si="7"/>
        <v>2275185126.9509931</v>
      </c>
      <c r="P77" s="53">
        <f t="shared" ca="1" si="14"/>
        <v>1.7430774139848282E-3</v>
      </c>
      <c r="Q77" s="53"/>
      <c r="R77" s="53"/>
      <c r="S77" s="53"/>
    </row>
    <row r="78" spans="1:19" x14ac:dyDescent="0.2">
      <c r="A78" s="86">
        <v>63335</v>
      </c>
      <c r="B78" s="86">
        <v>8.7655000024824403E-3</v>
      </c>
      <c r="C78" s="53"/>
      <c r="D78" s="87">
        <f t="shared" si="15"/>
        <v>6.3334999999999999</v>
      </c>
      <c r="E78" s="87">
        <f t="shared" si="15"/>
        <v>8.7655000024824403E-3</v>
      </c>
      <c r="F78" s="79">
        <f t="shared" si="8"/>
        <v>40.11322225</v>
      </c>
      <c r="G78" s="79">
        <f t="shared" si="9"/>
        <v>254.05709312037499</v>
      </c>
      <c r="H78" s="79">
        <f t="shared" si="10"/>
        <v>1609.0705992778951</v>
      </c>
      <c r="I78" s="79">
        <f t="shared" si="11"/>
        <v>5.5516294265722535E-2</v>
      </c>
      <c r="J78" s="79">
        <f t="shared" si="12"/>
        <v>0.35161244973195366</v>
      </c>
      <c r="K78" s="79">
        <f t="shared" ca="1" si="4"/>
        <v>7.4325208145526178E-3</v>
      </c>
      <c r="L78" s="79">
        <f t="shared" ca="1" si="13"/>
        <v>1.776833515454049E-6</v>
      </c>
      <c r="M78" s="79">
        <f t="shared" ca="1" si="5"/>
        <v>6842967021.5208731</v>
      </c>
      <c r="N78" s="79">
        <f t="shared" ca="1" si="6"/>
        <v>39099757131.373878</v>
      </c>
      <c r="O78" s="79">
        <f t="shared" ca="1" si="7"/>
        <v>2275777199.1081672</v>
      </c>
      <c r="P78" s="53">
        <f t="shared" ca="1" si="14"/>
        <v>1.3329791879298225E-3</v>
      </c>
      <c r="Q78" s="53"/>
      <c r="R78" s="53"/>
      <c r="S78" s="53"/>
    </row>
    <row r="79" spans="1:19" x14ac:dyDescent="0.2">
      <c r="A79" s="86">
        <v>63340.5</v>
      </c>
      <c r="B79" s="86">
        <v>8.6516500014113262E-3</v>
      </c>
      <c r="C79" s="53"/>
      <c r="D79" s="87">
        <f t="shared" si="15"/>
        <v>6.3340500000000004</v>
      </c>
      <c r="E79" s="87">
        <f t="shared" si="15"/>
        <v>8.6516500014113262E-3</v>
      </c>
      <c r="F79" s="79">
        <f t="shared" si="8"/>
        <v>40.120189402500003</v>
      </c>
      <c r="G79" s="79">
        <f t="shared" si="9"/>
        <v>254.12328568490517</v>
      </c>
      <c r="H79" s="79">
        <f t="shared" si="10"/>
        <v>1609.6295976924735</v>
      </c>
      <c r="I79" s="79">
        <f t="shared" si="11"/>
        <v>5.4799983691439416E-2</v>
      </c>
      <c r="J79" s="79">
        <f t="shared" si="12"/>
        <v>0.34710583670076184</v>
      </c>
      <c r="K79" s="79">
        <f t="shared" ca="1" si="4"/>
        <v>7.4297504890316057E-3</v>
      </c>
      <c r="L79" s="79">
        <f t="shared" ca="1" si="13"/>
        <v>1.4930384183537986E-6</v>
      </c>
      <c r="M79" s="79">
        <f t="shared" ca="1" si="5"/>
        <v>6912060416.4414577</v>
      </c>
      <c r="N79" s="79">
        <f t="shared" ca="1" si="6"/>
        <v>39283026355.545815</v>
      </c>
      <c r="O79" s="79">
        <f t="shared" ca="1" si="7"/>
        <v>2282295834.2792268</v>
      </c>
      <c r="P79" s="53">
        <f t="shared" ca="1" si="14"/>
        <v>1.2218995123797205E-3</v>
      </c>
      <c r="Q79" s="53"/>
      <c r="R79" s="53"/>
      <c r="S79" s="53"/>
    </row>
    <row r="80" spans="1:19" x14ac:dyDescent="0.2">
      <c r="A80" s="86">
        <v>63422.5</v>
      </c>
      <c r="B80" s="86">
        <v>9.7542500006966293E-3</v>
      </c>
      <c r="C80" s="53"/>
      <c r="D80" s="87">
        <f t="shared" si="15"/>
        <v>6.3422499999999999</v>
      </c>
      <c r="E80" s="87">
        <f t="shared" si="15"/>
        <v>9.7542500006966293E-3</v>
      </c>
      <c r="F80" s="79">
        <f t="shared" si="8"/>
        <v>40.224135062499997</v>
      </c>
      <c r="G80" s="79">
        <f t="shared" si="9"/>
        <v>255.11152060014061</v>
      </c>
      <c r="H80" s="79">
        <f t="shared" si="10"/>
        <v>1617.9810415262416</v>
      </c>
      <c r="I80" s="79">
        <f t="shared" si="11"/>
        <v>6.1863892066918197E-2</v>
      </c>
      <c r="J80" s="79">
        <f t="shared" si="12"/>
        <v>0.39235626946141194</v>
      </c>
      <c r="K80" s="79">
        <f t="shared" ca="1" si="4"/>
        <v>7.3882785829025299E-3</v>
      </c>
      <c r="L80" s="79">
        <f t="shared" ca="1" si="13"/>
        <v>5.5978207498186207E-6</v>
      </c>
      <c r="M80" s="79">
        <f t="shared" ca="1" si="5"/>
        <v>7986231487.5173759</v>
      </c>
      <c r="N80" s="79">
        <f t="shared" ca="1" si="6"/>
        <v>42071527996.784653</v>
      </c>
      <c r="O80" s="79">
        <f t="shared" ca="1" si="7"/>
        <v>2380756599.347034</v>
      </c>
      <c r="P80" s="53">
        <f t="shared" ca="1" si="14"/>
        <v>2.3659714177940994E-3</v>
      </c>
      <c r="Q80" s="53"/>
      <c r="R80" s="53"/>
      <c r="S80" s="53"/>
    </row>
    <row r="81" spans="1:19" x14ac:dyDescent="0.2">
      <c r="A81" s="86">
        <v>63423</v>
      </c>
      <c r="B81" s="86">
        <v>9.7439000019221567E-3</v>
      </c>
      <c r="C81" s="53"/>
      <c r="D81" s="87">
        <f t="shared" si="15"/>
        <v>6.3422999999999998</v>
      </c>
      <c r="E81" s="87">
        <f t="shared" si="15"/>
        <v>9.7439000019221567E-3</v>
      </c>
      <c r="F81" s="79">
        <f t="shared" si="8"/>
        <v>40.224769289999998</v>
      </c>
      <c r="G81" s="79">
        <f t="shared" si="9"/>
        <v>255.11755426796697</v>
      </c>
      <c r="H81" s="79">
        <f t="shared" si="10"/>
        <v>1618.0320644337269</v>
      </c>
      <c r="I81" s="79">
        <f t="shared" si="11"/>
        <v>6.1798736982190891E-2</v>
      </c>
      <c r="J81" s="79">
        <f t="shared" si="12"/>
        <v>0.3919461295621493</v>
      </c>
      <c r="K81" s="79">
        <f t="shared" ca="1" si="4"/>
        <v>7.3880247345644856E-3</v>
      </c>
      <c r="L81" s="79">
        <f t="shared" ca="1" si="13"/>
        <v>5.5501482753475778E-6</v>
      </c>
      <c r="M81" s="79">
        <f t="shared" ca="1" si="5"/>
        <v>7993035810.9072504</v>
      </c>
      <c r="N81" s="79">
        <f t="shared" ca="1" si="6"/>
        <v>42088854823.665939</v>
      </c>
      <c r="O81" s="79">
        <f t="shared" ca="1" si="7"/>
        <v>2381364315.030344</v>
      </c>
      <c r="P81" s="53">
        <f t="shared" ca="1" si="14"/>
        <v>2.3558752673576711E-3</v>
      </c>
      <c r="Q81" s="53"/>
      <c r="R81" s="53"/>
      <c r="S81" s="53"/>
    </row>
    <row r="82" spans="1:19" x14ac:dyDescent="0.2">
      <c r="A82" s="86">
        <v>63440.5</v>
      </c>
      <c r="B82" s="86">
        <v>9.1816500062122941E-3</v>
      </c>
      <c r="C82" s="53"/>
      <c r="D82" s="87">
        <f t="shared" ref="D82:E113" si="16">A82/A$18</f>
        <v>6.3440500000000002</v>
      </c>
      <c r="E82" s="87">
        <f t="shared" si="16"/>
        <v>9.1816500062122941E-3</v>
      </c>
      <c r="F82" s="79">
        <f t="shared" si="8"/>
        <v>40.246970402500004</v>
      </c>
      <c r="G82" s="79">
        <f t="shared" si="9"/>
        <v>255.32879258198017</v>
      </c>
      <c r="H82" s="79">
        <f t="shared" si="10"/>
        <v>1619.8186265797112</v>
      </c>
      <c r="I82" s="79">
        <f t="shared" si="11"/>
        <v>5.8248846721911107E-2</v>
      </c>
      <c r="J82" s="79">
        <f t="shared" si="12"/>
        <v>0.36953359604614017</v>
      </c>
      <c r="K82" s="79">
        <f t="shared" ref="K82:K145" ca="1" si="17">+E$4+E$5*D82+E$6*D82^2</f>
        <v>7.3791326288798753E-3</v>
      </c>
      <c r="L82" s="79">
        <f t="shared" ca="1" si="13"/>
        <v>3.2490688955853416E-6</v>
      </c>
      <c r="M82" s="79">
        <f t="shared" ref="M82:M145" ca="1" si="18">(M$1-M$2*D82+M$3*F82)^2</f>
        <v>8233141384.0565977</v>
      </c>
      <c r="N82" s="79">
        <f t="shared" ref="N82:N145" ca="1" si="19">(-M$2+M$4*D82-M$5*F82)^2</f>
        <v>42697775760.34993</v>
      </c>
      <c r="O82" s="79">
        <f t="shared" ref="O82:O145" ca="1" si="20">+(M$3-D82*M$5+F82*M$6)^2</f>
        <v>2402690642.7056847</v>
      </c>
      <c r="P82" s="53">
        <f t="shared" ca="1" si="14"/>
        <v>1.8025173773324188E-3</v>
      </c>
      <c r="Q82" s="53"/>
      <c r="R82" s="53"/>
      <c r="S82" s="53"/>
    </row>
    <row r="83" spans="1:19" x14ac:dyDescent="0.2">
      <c r="A83" s="86">
        <v>63470</v>
      </c>
      <c r="B83" s="86">
        <v>9.071000007679686E-3</v>
      </c>
      <c r="C83" s="53"/>
      <c r="D83" s="87">
        <f t="shared" si="16"/>
        <v>6.3470000000000004</v>
      </c>
      <c r="E83" s="87">
        <f t="shared" si="16"/>
        <v>9.071000007679686E-3</v>
      </c>
      <c r="F83" s="79">
        <f t="shared" ref="F83:F146" si="21">D83*D83</f>
        <v>40.284409000000004</v>
      </c>
      <c r="G83" s="79">
        <f t="shared" ref="G83:G146" si="22">D83*F83</f>
        <v>255.68514392300003</v>
      </c>
      <c r="H83" s="79">
        <f t="shared" ref="H83:H146" si="23">F83*F83</f>
        <v>1622.8336084792813</v>
      </c>
      <c r="I83" s="79">
        <f t="shared" ref="I83:I146" si="24">E83*D83</f>
        <v>5.7573637048742972E-2</v>
      </c>
      <c r="J83" s="79">
        <f t="shared" ref="J83:J146" si="25">I83*D83</f>
        <v>0.36541987434837164</v>
      </c>
      <c r="K83" s="79">
        <f t="shared" ca="1" si="17"/>
        <v>7.3641104465774765E-3</v>
      </c>
      <c r="L83" s="79">
        <f t="shared" ref="L83:L146" ca="1" si="26">+(K83-E83)^2</f>
        <v>2.9134719737996931E-6</v>
      </c>
      <c r="M83" s="79">
        <f t="shared" ca="1" si="18"/>
        <v>8646515227.4504433</v>
      </c>
      <c r="N83" s="79">
        <f t="shared" ca="1" si="19"/>
        <v>43735187271.077553</v>
      </c>
      <c r="O83" s="79">
        <f t="shared" ca="1" si="20"/>
        <v>2438888848.2224593</v>
      </c>
      <c r="P83" s="53">
        <f t="shared" ref="P83:P146" ca="1" si="27">+E83-K83</f>
        <v>1.7068895611022095E-3</v>
      </c>
      <c r="Q83" s="53"/>
      <c r="R83" s="53"/>
      <c r="S83" s="53"/>
    </row>
    <row r="84" spans="1:19" x14ac:dyDescent="0.2">
      <c r="A84" s="86">
        <v>63470.5</v>
      </c>
      <c r="B84" s="86">
        <v>8.7606500019319355E-3</v>
      </c>
      <c r="C84" s="53"/>
      <c r="D84" s="87">
        <f t="shared" si="16"/>
        <v>6.3470500000000003</v>
      </c>
      <c r="E84" s="87">
        <f t="shared" si="16"/>
        <v>8.7606500019319355E-3</v>
      </c>
      <c r="F84" s="79">
        <f t="shared" si="21"/>
        <v>40.285043702500005</v>
      </c>
      <c r="G84" s="79">
        <f t="shared" si="22"/>
        <v>255.69118663195266</v>
      </c>
      <c r="H84" s="79">
        <f t="shared" si="23"/>
        <v>1622.8847461123353</v>
      </c>
      <c r="I84" s="79">
        <f t="shared" si="24"/>
        <v>5.5604283594762091E-2</v>
      </c>
      <c r="J84" s="79">
        <f t="shared" si="25"/>
        <v>0.35292316819013475</v>
      </c>
      <c r="K84" s="79">
        <f t="shared" ca="1" si="17"/>
        <v>7.3638554802775286E-3</v>
      </c>
      <c r="L84" s="79">
        <f t="shared" ca="1" si="26"/>
        <v>1.9510349357237636E-6</v>
      </c>
      <c r="M84" s="79">
        <f t="shared" ca="1" si="18"/>
        <v>8653615113.2733574</v>
      </c>
      <c r="N84" s="79">
        <f t="shared" ca="1" si="19"/>
        <v>43752889141.616142</v>
      </c>
      <c r="O84" s="79">
        <f t="shared" ca="1" si="20"/>
        <v>2439505065.606535</v>
      </c>
      <c r="P84" s="53">
        <f t="shared" ca="1" si="27"/>
        <v>1.396794521654407E-3</v>
      </c>
      <c r="Q84" s="53"/>
      <c r="R84" s="53"/>
      <c r="S84" s="53"/>
    </row>
    <row r="85" spans="1:19" x14ac:dyDescent="0.2">
      <c r="A85" s="86">
        <v>63477.5</v>
      </c>
      <c r="B85" s="86">
        <v>1.0715750002418645E-2</v>
      </c>
      <c r="C85" s="53"/>
      <c r="D85" s="87">
        <f t="shared" si="16"/>
        <v>6.3477499999999996</v>
      </c>
      <c r="E85" s="87">
        <f t="shared" si="16"/>
        <v>1.0715750002418645E-2</v>
      </c>
      <c r="F85" s="79">
        <f t="shared" si="21"/>
        <v>40.293930062499996</v>
      </c>
      <c r="G85" s="79">
        <f t="shared" si="22"/>
        <v>255.77579455423432</v>
      </c>
      <c r="H85" s="79">
        <f t="shared" si="23"/>
        <v>1623.600799881641</v>
      </c>
      <c r="I85" s="79">
        <f t="shared" si="24"/>
        <v>6.8020902077852941E-2</v>
      </c>
      <c r="J85" s="79">
        <f t="shared" si="25"/>
        <v>0.43177968116469095</v>
      </c>
      <c r="K85" s="79">
        <f t="shared" ca="1" si="17"/>
        <v>7.3602847164359053E-3</v>
      </c>
      <c r="L85" s="79">
        <f t="shared" ca="1" si="26"/>
        <v>1.1259147285435227E-5</v>
      </c>
      <c r="M85" s="79">
        <f t="shared" ca="1" si="18"/>
        <v>8753341606.4083462</v>
      </c>
      <c r="N85" s="79">
        <f t="shared" ca="1" si="19"/>
        <v>44001131107.772507</v>
      </c>
      <c r="O85" s="79">
        <f t="shared" ca="1" si="20"/>
        <v>2448141530.2979016</v>
      </c>
      <c r="P85" s="53">
        <f t="shared" ca="1" si="27"/>
        <v>3.3554652859827394E-3</v>
      </c>
      <c r="Q85" s="53"/>
      <c r="R85" s="53"/>
      <c r="S85" s="53"/>
    </row>
    <row r="86" spans="1:19" x14ac:dyDescent="0.2">
      <c r="A86" s="86">
        <v>63478</v>
      </c>
      <c r="B86" s="86">
        <v>1.1305400003038812E-2</v>
      </c>
      <c r="C86" s="53"/>
      <c r="D86" s="87">
        <f t="shared" si="16"/>
        <v>6.3478000000000003</v>
      </c>
      <c r="E86" s="87">
        <f t="shared" si="16"/>
        <v>1.1305400003038812E-2</v>
      </c>
      <c r="F86" s="79">
        <f t="shared" si="21"/>
        <v>40.294564840000007</v>
      </c>
      <c r="G86" s="79">
        <f t="shared" si="22"/>
        <v>255.78183869135205</v>
      </c>
      <c r="H86" s="79">
        <f t="shared" si="23"/>
        <v>1623.6519556449648</v>
      </c>
      <c r="I86" s="79">
        <f t="shared" si="24"/>
        <v>7.1764418139289771E-2</v>
      </c>
      <c r="J86" s="79">
        <f t="shared" si="25"/>
        <v>0.45554617346458365</v>
      </c>
      <c r="K86" s="79">
        <f t="shared" ca="1" si="17"/>
        <v>7.3600295736156313E-3</v>
      </c>
      <c r="L86" s="79">
        <f t="shared" ca="1" si="26"/>
        <v>1.5565947825366856E-5</v>
      </c>
      <c r="M86" s="79">
        <f t="shared" ca="1" si="18"/>
        <v>8760488372.7903366</v>
      </c>
      <c r="N86" s="79">
        <f t="shared" ca="1" si="19"/>
        <v>44018892384.411934</v>
      </c>
      <c r="O86" s="79">
        <f t="shared" ca="1" si="20"/>
        <v>2448759093.7639351</v>
      </c>
      <c r="P86" s="53">
        <f t="shared" ca="1" si="27"/>
        <v>3.9453704294231812E-3</v>
      </c>
      <c r="Q86" s="53"/>
      <c r="R86" s="53"/>
      <c r="S86" s="53"/>
    </row>
    <row r="87" spans="1:19" x14ac:dyDescent="0.2">
      <c r="A87" s="86">
        <v>64513</v>
      </c>
      <c r="B87" s="86">
        <v>8.980900005553849E-3</v>
      </c>
      <c r="C87" s="53"/>
      <c r="D87" s="87">
        <f t="shared" si="16"/>
        <v>6.4512999999999998</v>
      </c>
      <c r="E87" s="87">
        <f t="shared" si="16"/>
        <v>8.980900005553849E-3</v>
      </c>
      <c r="F87" s="79">
        <f t="shared" si="21"/>
        <v>41.619271689999998</v>
      </c>
      <c r="G87" s="79">
        <f t="shared" si="22"/>
        <v>268.49840745369698</v>
      </c>
      <c r="H87" s="79">
        <f t="shared" si="23"/>
        <v>1732.1637760060353</v>
      </c>
      <c r="I87" s="79">
        <f t="shared" si="24"/>
        <v>5.7938480205829541E-2</v>
      </c>
      <c r="J87" s="79">
        <f t="shared" si="25"/>
        <v>0.37377851735186812</v>
      </c>
      <c r="K87" s="79">
        <f t="shared" ca="1" si="17"/>
        <v>6.8066593610874027E-3</v>
      </c>
      <c r="L87" s="79">
        <f t="shared" ca="1" si="26"/>
        <v>4.7273223800498681E-6</v>
      </c>
      <c r="M87" s="79">
        <f t="shared" ca="1" si="18"/>
        <v>30645537140.599327</v>
      </c>
      <c r="N87" s="79">
        <f t="shared" ca="1" si="19"/>
        <v>89619854066.652145</v>
      </c>
      <c r="O87" s="79">
        <f t="shared" ca="1" si="20"/>
        <v>3926262518.1852732</v>
      </c>
      <c r="P87" s="53">
        <f t="shared" ca="1" si="27"/>
        <v>2.1742406444664464E-3</v>
      </c>
      <c r="Q87" s="53"/>
      <c r="R87" s="53"/>
      <c r="S87" s="53"/>
    </row>
    <row r="88" spans="1:19" x14ac:dyDescent="0.2">
      <c r="A88" s="86">
        <v>64667</v>
      </c>
      <c r="B88" s="86">
        <v>9.1931000060867518E-3</v>
      </c>
      <c r="C88" s="53"/>
      <c r="D88" s="87">
        <f t="shared" si="16"/>
        <v>6.4667000000000003</v>
      </c>
      <c r="E88" s="87">
        <f t="shared" si="16"/>
        <v>9.1931000060867518E-3</v>
      </c>
      <c r="F88" s="79">
        <f t="shared" si="21"/>
        <v>41.818208890000001</v>
      </c>
      <c r="G88" s="79">
        <f t="shared" si="22"/>
        <v>270.42581142896302</v>
      </c>
      <c r="H88" s="79">
        <f t="shared" si="23"/>
        <v>1748.7625947676752</v>
      </c>
      <c r="I88" s="79">
        <f t="shared" si="24"/>
        <v>5.9449019809361202E-2</v>
      </c>
      <c r="J88" s="79">
        <f t="shared" si="25"/>
        <v>0.38443897640119612</v>
      </c>
      <c r="K88" s="79">
        <f t="shared" ca="1" si="17"/>
        <v>6.7200125605421102E-3</v>
      </c>
      <c r="L88" s="79">
        <f t="shared" ca="1" si="26"/>
        <v>6.116161513310521E-6</v>
      </c>
      <c r="M88" s="79">
        <f t="shared" ca="1" si="18"/>
        <v>35190858398.032883</v>
      </c>
      <c r="N88" s="79">
        <f t="shared" ca="1" si="19"/>
        <v>97982444777.437408</v>
      </c>
      <c r="O88" s="79">
        <f t="shared" ca="1" si="20"/>
        <v>4181461972.8954372</v>
      </c>
      <c r="P88" s="53">
        <f t="shared" ca="1" si="27"/>
        <v>2.4730874455446417E-3</v>
      </c>
      <c r="Q88" s="53"/>
      <c r="R88" s="53"/>
      <c r="S88" s="53"/>
    </row>
    <row r="89" spans="1:19" x14ac:dyDescent="0.2">
      <c r="A89" s="86">
        <v>64883.5</v>
      </c>
      <c r="B89" s="86">
        <v>3.2115500071085989E-3</v>
      </c>
      <c r="C89" s="53"/>
      <c r="D89" s="87">
        <f t="shared" si="16"/>
        <v>6.4883499999999996</v>
      </c>
      <c r="E89" s="87">
        <f t="shared" si="16"/>
        <v>3.2115500071085989E-3</v>
      </c>
      <c r="F89" s="79">
        <f t="shared" si="21"/>
        <v>42.098685722499994</v>
      </c>
      <c r="G89" s="79">
        <f t="shared" si="22"/>
        <v>273.15100750758279</v>
      </c>
      <c r="H89" s="79">
        <f t="shared" si="23"/>
        <v>1772.2993395618248</v>
      </c>
      <c r="I89" s="79">
        <f t="shared" si="24"/>
        <v>2.0837660488623077E-2</v>
      </c>
      <c r="J89" s="79">
        <f t="shared" si="25"/>
        <v>0.13520203443135753</v>
      </c>
      <c r="K89" s="79">
        <f t="shared" ca="1" si="17"/>
        <v>6.5963127600954657E-3</v>
      </c>
      <c r="L89" s="79">
        <f t="shared" ca="1" si="26"/>
        <v>1.1456618894007234E-5</v>
      </c>
      <c r="M89" s="79">
        <f t="shared" ca="1" si="18"/>
        <v>42186444524.746101</v>
      </c>
      <c r="N89" s="79">
        <f t="shared" ca="1" si="19"/>
        <v>110465747227.85817</v>
      </c>
      <c r="O89" s="79">
        <f t="shared" ca="1" si="20"/>
        <v>4556421893.765708</v>
      </c>
      <c r="P89" s="53">
        <f t="shared" ca="1" si="27"/>
        <v>-3.3847627529868668E-3</v>
      </c>
      <c r="Q89" s="53"/>
      <c r="R89" s="53"/>
      <c r="S89" s="53"/>
    </row>
    <row r="90" spans="1:19" x14ac:dyDescent="0.2">
      <c r="A90" s="86">
        <v>64950</v>
      </c>
      <c r="B90" s="86">
        <v>4.8350000070058741E-3</v>
      </c>
      <c r="C90" s="53"/>
      <c r="D90" s="87">
        <f t="shared" si="16"/>
        <v>6.4950000000000001</v>
      </c>
      <c r="E90" s="87">
        <f t="shared" si="16"/>
        <v>4.8350000070058741E-3</v>
      </c>
      <c r="F90" s="79">
        <f t="shared" si="21"/>
        <v>42.185025000000003</v>
      </c>
      <c r="G90" s="79">
        <f t="shared" si="22"/>
        <v>273.99173737500001</v>
      </c>
      <c r="H90" s="79">
        <f t="shared" si="23"/>
        <v>1779.5763342506252</v>
      </c>
      <c r="I90" s="79">
        <f t="shared" si="24"/>
        <v>3.1403325045503153E-2</v>
      </c>
      <c r="J90" s="79">
        <f t="shared" si="25"/>
        <v>0.20396459617054297</v>
      </c>
      <c r="K90" s="79">
        <f t="shared" ca="1" si="17"/>
        <v>6.5578742728721467E-3</v>
      </c>
      <c r="L90" s="79">
        <f t="shared" ca="1" si="26"/>
        <v>2.968295735984248E-6</v>
      </c>
      <c r="M90" s="79">
        <f t="shared" ca="1" si="18"/>
        <v>44480328014.539825</v>
      </c>
      <c r="N90" s="79">
        <f t="shared" ca="1" si="19"/>
        <v>114473278101.73033</v>
      </c>
      <c r="O90" s="79">
        <f t="shared" ca="1" si="20"/>
        <v>4675444386.9635458</v>
      </c>
      <c r="P90" s="53">
        <f t="shared" ca="1" si="27"/>
        <v>-1.7228742658662727E-3</v>
      </c>
      <c r="Q90" s="53"/>
      <c r="R90" s="53"/>
      <c r="S90" s="53"/>
    </row>
    <row r="91" spans="1:19" x14ac:dyDescent="0.2">
      <c r="A91" s="86">
        <v>65980</v>
      </c>
      <c r="B91" s="86">
        <v>7.5140000044484623E-3</v>
      </c>
      <c r="C91" s="53"/>
      <c r="D91" s="87">
        <f t="shared" si="16"/>
        <v>6.5979999999999999</v>
      </c>
      <c r="E91" s="87">
        <f t="shared" si="16"/>
        <v>7.5140000044484623E-3</v>
      </c>
      <c r="F91" s="79">
        <f t="shared" si="21"/>
        <v>43.533603999999997</v>
      </c>
      <c r="G91" s="79">
        <f t="shared" si="22"/>
        <v>287.234719192</v>
      </c>
      <c r="H91" s="79">
        <f t="shared" si="23"/>
        <v>1895.1746772288157</v>
      </c>
      <c r="I91" s="79">
        <f t="shared" si="24"/>
        <v>4.9577372029350954E-2</v>
      </c>
      <c r="J91" s="79">
        <f t="shared" si="25"/>
        <v>0.3271115006496576</v>
      </c>
      <c r="K91" s="79">
        <f t="shared" ca="1" si="17"/>
        <v>5.9359297515506199E-3</v>
      </c>
      <c r="L91" s="79">
        <f t="shared" ca="1" si="26"/>
        <v>2.4903057230810604E-6</v>
      </c>
      <c r="M91" s="79">
        <f t="shared" ca="1" si="18"/>
        <v>89278967529.947449</v>
      </c>
      <c r="N91" s="79">
        <f t="shared" ca="1" si="19"/>
        <v>187421188068.12576</v>
      </c>
      <c r="O91" s="79">
        <f t="shared" ca="1" si="20"/>
        <v>6759456016.3509855</v>
      </c>
      <c r="P91" s="53">
        <f t="shared" ca="1" si="27"/>
        <v>1.5780702528978424E-3</v>
      </c>
      <c r="Q91" s="53"/>
      <c r="R91" s="53"/>
      <c r="S91" s="53"/>
    </row>
    <row r="92" spans="1:19" x14ac:dyDescent="0.2">
      <c r="A92" s="86">
        <v>66229.5</v>
      </c>
      <c r="B92" s="86">
        <v>9.5493500048178248E-3</v>
      </c>
      <c r="C92" s="53"/>
      <c r="D92" s="87">
        <f t="shared" si="16"/>
        <v>6.6229500000000003</v>
      </c>
      <c r="E92" s="87">
        <f t="shared" si="16"/>
        <v>9.5493500048178248E-3</v>
      </c>
      <c r="F92" s="79">
        <f t="shared" si="21"/>
        <v>43.863466702500006</v>
      </c>
      <c r="G92" s="79">
        <f t="shared" si="22"/>
        <v>290.50554679732244</v>
      </c>
      <c r="H92" s="79">
        <f t="shared" si="23"/>
        <v>1924.0037111613267</v>
      </c>
      <c r="I92" s="79">
        <f t="shared" si="24"/>
        <v>6.3244867614408215E-2</v>
      </c>
      <c r="J92" s="79">
        <f t="shared" si="25"/>
        <v>0.41886759596684492</v>
      </c>
      <c r="K92" s="79">
        <f t="shared" ca="1" si="17"/>
        <v>5.7777607245984158E-3</v>
      </c>
      <c r="L92" s="79">
        <f t="shared" ca="1" si="26"/>
        <v>1.4224885698665959E-5</v>
      </c>
      <c r="M92" s="79">
        <f t="shared" ca="1" si="18"/>
        <v>102916470847.75664</v>
      </c>
      <c r="N92" s="79">
        <f t="shared" ca="1" si="19"/>
        <v>208308399322.86484</v>
      </c>
      <c r="O92" s="79">
        <f t="shared" ca="1" si="20"/>
        <v>7335032695.475503</v>
      </c>
      <c r="P92" s="53">
        <f t="shared" ca="1" si="27"/>
        <v>3.771589280219409E-3</v>
      </c>
      <c r="Q92" s="53"/>
      <c r="R92" s="53"/>
      <c r="S92" s="53"/>
    </row>
    <row r="93" spans="1:19" x14ac:dyDescent="0.2">
      <c r="A93" s="86">
        <v>66230</v>
      </c>
      <c r="B93" s="86">
        <v>9.9390000032144599E-3</v>
      </c>
      <c r="C93" s="53"/>
      <c r="D93" s="87">
        <f t="shared" si="16"/>
        <v>6.6230000000000002</v>
      </c>
      <c r="E93" s="87">
        <f t="shared" si="16"/>
        <v>9.9390000032144599E-3</v>
      </c>
      <c r="F93" s="79">
        <f t="shared" si="21"/>
        <v>43.864129000000005</v>
      </c>
      <c r="G93" s="79">
        <f t="shared" si="22"/>
        <v>290.51212636700006</v>
      </c>
      <c r="H93" s="79">
        <f t="shared" si="23"/>
        <v>1924.0618129286415</v>
      </c>
      <c r="I93" s="79">
        <f t="shared" si="24"/>
        <v>6.582599702128937E-2</v>
      </c>
      <c r="J93" s="79">
        <f t="shared" si="25"/>
        <v>0.4359655782719995</v>
      </c>
      <c r="K93" s="79">
        <f t="shared" ca="1" si="17"/>
        <v>5.7774408105954744E-3</v>
      </c>
      <c r="L93" s="79">
        <f t="shared" ca="1" si="26"/>
        <v>1.7318574913671583E-5</v>
      </c>
      <c r="M93" s="79">
        <f t="shared" ca="1" si="18"/>
        <v>102944954125.9984</v>
      </c>
      <c r="N93" s="79">
        <f t="shared" ca="1" si="19"/>
        <v>208351570802.48312</v>
      </c>
      <c r="O93" s="79">
        <f t="shared" ca="1" si="20"/>
        <v>7336214909.9041777</v>
      </c>
      <c r="P93" s="53">
        <f t="shared" ca="1" si="27"/>
        <v>4.1615591926189854E-3</v>
      </c>
      <c r="Q93" s="53"/>
      <c r="R93" s="53"/>
      <c r="S93" s="53"/>
    </row>
    <row r="94" spans="1:19" x14ac:dyDescent="0.2">
      <c r="A94" s="86">
        <v>66297.5</v>
      </c>
      <c r="B94" s="86">
        <v>8.441750003839843E-3</v>
      </c>
      <c r="C94" s="53"/>
      <c r="D94" s="87">
        <f t="shared" si="16"/>
        <v>6.6297499999999996</v>
      </c>
      <c r="E94" s="87">
        <f t="shared" si="16"/>
        <v>8.441750003839843E-3</v>
      </c>
      <c r="F94" s="79">
        <f t="shared" si="21"/>
        <v>43.953585062499997</v>
      </c>
      <c r="G94" s="79">
        <f t="shared" si="22"/>
        <v>291.40128056810931</v>
      </c>
      <c r="H94" s="79">
        <f t="shared" si="23"/>
        <v>1931.9176398464228</v>
      </c>
      <c r="I94" s="79">
        <f t="shared" si="24"/>
        <v>5.5966692087957196E-2</v>
      </c>
      <c r="J94" s="79">
        <f t="shared" si="25"/>
        <v>0.37104517687013422</v>
      </c>
      <c r="K94" s="79">
        <f t="shared" ca="1" si="17"/>
        <v>5.7341443897758471E-3</v>
      </c>
      <c r="L94" s="79">
        <f t="shared" ca="1" si="26"/>
        <v>7.3311281613108687E-6</v>
      </c>
      <c r="M94" s="79">
        <f t="shared" ca="1" si="18"/>
        <v>106833139354.20586</v>
      </c>
      <c r="N94" s="79">
        <f t="shared" ca="1" si="19"/>
        <v>214228442472.17673</v>
      </c>
      <c r="O94" s="79">
        <f t="shared" ca="1" si="20"/>
        <v>7496879361.7686653</v>
      </c>
      <c r="P94" s="53">
        <f t="shared" ca="1" si="27"/>
        <v>2.7076056140639959E-3</v>
      </c>
      <c r="Q94" s="53"/>
      <c r="R94" s="53"/>
      <c r="S94" s="53"/>
    </row>
    <row r="95" spans="1:19" x14ac:dyDescent="0.2">
      <c r="A95" s="86">
        <v>67234</v>
      </c>
      <c r="B95" s="86">
        <v>1.0256200010189787E-2</v>
      </c>
      <c r="C95" s="53"/>
      <c r="D95" s="87">
        <f t="shared" si="16"/>
        <v>6.7233999999999998</v>
      </c>
      <c r="E95" s="87">
        <f t="shared" si="16"/>
        <v>1.0256200010189787E-2</v>
      </c>
      <c r="F95" s="79">
        <f t="shared" si="21"/>
        <v>45.204107559999997</v>
      </c>
      <c r="G95" s="79">
        <f t="shared" si="22"/>
        <v>303.92529676890399</v>
      </c>
      <c r="H95" s="79">
        <f t="shared" si="23"/>
        <v>2043.4113402960488</v>
      </c>
      <c r="I95" s="79">
        <f t="shared" si="24"/>
        <v>6.8956535148510009E-2</v>
      </c>
      <c r="J95" s="79">
        <f t="shared" si="25"/>
        <v>0.46362236841749216</v>
      </c>
      <c r="K95" s="79">
        <f t="shared" ca="1" si="17"/>
        <v>5.1113169725179736E-3</v>
      </c>
      <c r="L95" s="79">
        <f t="shared" ca="1" si="26"/>
        <v>2.6469821471323141E-5</v>
      </c>
      <c r="M95" s="79">
        <f t="shared" ca="1" si="18"/>
        <v>169957991917.45209</v>
      </c>
      <c r="N95" s="79">
        <f t="shared" ca="1" si="19"/>
        <v>306070446530.68817</v>
      </c>
      <c r="O95" s="79">
        <f t="shared" ca="1" si="20"/>
        <v>9950538251.3377934</v>
      </c>
      <c r="P95" s="53">
        <f t="shared" ca="1" si="27"/>
        <v>5.144883037671813E-3</v>
      </c>
      <c r="Q95" s="53"/>
      <c r="R95" s="53"/>
      <c r="S95" s="53"/>
    </row>
    <row r="96" spans="1:19" x14ac:dyDescent="0.2">
      <c r="A96" s="86">
        <v>67234.5</v>
      </c>
      <c r="B96" s="86">
        <v>8.9458500078762881E-3</v>
      </c>
      <c r="C96" s="53"/>
      <c r="D96" s="87">
        <f t="shared" si="16"/>
        <v>6.7234499999999997</v>
      </c>
      <c r="E96" s="87">
        <f t="shared" si="16"/>
        <v>8.9458500078762881E-3</v>
      </c>
      <c r="F96" s="79">
        <f t="shared" si="21"/>
        <v>45.204779902499993</v>
      </c>
      <c r="G96" s="79">
        <f t="shared" si="22"/>
        <v>303.93207743546355</v>
      </c>
      <c r="H96" s="79">
        <f t="shared" si="23"/>
        <v>2043.4721260334672</v>
      </c>
      <c r="I96" s="79">
        <f t="shared" si="24"/>
        <v>6.0146975235455827E-2</v>
      </c>
      <c r="J96" s="79">
        <f t="shared" si="25"/>
        <v>0.40439518064682545</v>
      </c>
      <c r="K96" s="79">
        <f t="shared" ca="1" si="17"/>
        <v>5.110973416562678E-3</v>
      </c>
      <c r="L96" s="79">
        <f t="shared" ca="1" si="26"/>
        <v>1.4706278470605093E-5</v>
      </c>
      <c r="M96" s="79">
        <f t="shared" ca="1" si="18"/>
        <v>169996461904.08249</v>
      </c>
      <c r="N96" s="79">
        <f t="shared" ca="1" si="19"/>
        <v>306124780012.85803</v>
      </c>
      <c r="O96" s="79">
        <f t="shared" ca="1" si="20"/>
        <v>9951963351.4178333</v>
      </c>
      <c r="P96" s="53">
        <f t="shared" ca="1" si="27"/>
        <v>3.8348765913136101E-3</v>
      </c>
      <c r="Q96" s="53"/>
      <c r="R96" s="53"/>
      <c r="S96" s="53"/>
    </row>
    <row r="97" spans="1:19" x14ac:dyDescent="0.2">
      <c r="A97" s="86">
        <v>67536</v>
      </c>
      <c r="B97" s="86">
        <v>1.0404799999378156E-2</v>
      </c>
      <c r="C97" s="53"/>
      <c r="D97" s="87">
        <f t="shared" si="16"/>
        <v>6.7535999999999996</v>
      </c>
      <c r="E97" s="87">
        <f t="shared" si="16"/>
        <v>1.0404799999378156E-2</v>
      </c>
      <c r="F97" s="79">
        <f t="shared" si="21"/>
        <v>45.611112959999993</v>
      </c>
      <c r="G97" s="79">
        <f t="shared" si="22"/>
        <v>308.03921248665591</v>
      </c>
      <c r="H97" s="79">
        <f t="shared" si="23"/>
        <v>2080.3736254498795</v>
      </c>
      <c r="I97" s="79">
        <f t="shared" si="24"/>
        <v>7.0269857275800304E-2</v>
      </c>
      <c r="J97" s="79">
        <f t="shared" si="25"/>
        <v>0.4745745080978449</v>
      </c>
      <c r="K97" s="79">
        <f t="shared" ca="1" si="17"/>
        <v>4.9016661484366092E-3</v>
      </c>
      <c r="L97" s="79">
        <f t="shared" ca="1" si="26"/>
        <v>3.0284482181378738E-5</v>
      </c>
      <c r="M97" s="79">
        <f t="shared" ca="1" si="18"/>
        <v>194167498621.15024</v>
      </c>
      <c r="N97" s="79">
        <f t="shared" ca="1" si="19"/>
        <v>339957377844.56982</v>
      </c>
      <c r="O97" s="79">
        <f t="shared" ca="1" si="20"/>
        <v>10834435470.228664</v>
      </c>
      <c r="P97" s="53">
        <f t="shared" ca="1" si="27"/>
        <v>5.5031338509415467E-3</v>
      </c>
      <c r="Q97" s="53"/>
      <c r="R97" s="53"/>
      <c r="S97" s="53"/>
    </row>
    <row r="98" spans="1:19" x14ac:dyDescent="0.2">
      <c r="A98" s="86"/>
      <c r="B98" s="86"/>
      <c r="C98" s="53"/>
      <c r="D98" s="87">
        <f t="shared" si="16"/>
        <v>0</v>
      </c>
      <c r="E98" s="87">
        <f t="shared" si="16"/>
        <v>0</v>
      </c>
      <c r="F98" s="79">
        <f t="shared" si="21"/>
        <v>0</v>
      </c>
      <c r="G98" s="79">
        <f t="shared" si="22"/>
        <v>0</v>
      </c>
      <c r="H98" s="79">
        <f t="shared" si="23"/>
        <v>0</v>
      </c>
      <c r="I98" s="79">
        <f t="shared" si="24"/>
        <v>0</v>
      </c>
      <c r="J98" s="79">
        <f t="shared" si="25"/>
        <v>0</v>
      </c>
      <c r="K98" s="79">
        <f t="shared" ca="1" si="17"/>
        <v>-5.5084761360257209E-2</v>
      </c>
      <c r="L98" s="79">
        <f t="shared" ca="1" si="26"/>
        <v>3.0343309341164856E-3</v>
      </c>
      <c r="M98" s="79">
        <f t="shared" ca="1" si="18"/>
        <v>18747178307619.57</v>
      </c>
      <c r="N98" s="79">
        <f t="shared" ca="1" si="19"/>
        <v>4403411975559.3164</v>
      </c>
      <c r="O98" s="79">
        <f t="shared" ca="1" si="20"/>
        <v>50825530700.729256</v>
      </c>
      <c r="P98" s="53">
        <f t="shared" ca="1" si="27"/>
        <v>5.5084761360257209E-2</v>
      </c>
      <c r="Q98" s="53"/>
      <c r="R98" s="53"/>
      <c r="S98" s="53"/>
    </row>
    <row r="99" spans="1:19" x14ac:dyDescent="0.2">
      <c r="A99" s="86"/>
      <c r="B99" s="86"/>
      <c r="C99" s="53"/>
      <c r="D99" s="87">
        <f t="shared" si="16"/>
        <v>0</v>
      </c>
      <c r="E99" s="87">
        <f t="shared" si="16"/>
        <v>0</v>
      </c>
      <c r="F99" s="79">
        <f t="shared" si="21"/>
        <v>0</v>
      </c>
      <c r="G99" s="79">
        <f t="shared" si="22"/>
        <v>0</v>
      </c>
      <c r="H99" s="79">
        <f t="shared" si="23"/>
        <v>0</v>
      </c>
      <c r="I99" s="79">
        <f t="shared" si="24"/>
        <v>0</v>
      </c>
      <c r="J99" s="79">
        <f t="shared" si="25"/>
        <v>0</v>
      </c>
      <c r="K99" s="79">
        <f t="shared" ca="1" si="17"/>
        <v>-5.5084761360257209E-2</v>
      </c>
      <c r="L99" s="79">
        <f t="shared" ca="1" si="26"/>
        <v>3.0343309341164856E-3</v>
      </c>
      <c r="M99" s="79">
        <f t="shared" ca="1" si="18"/>
        <v>18747178307619.57</v>
      </c>
      <c r="N99" s="79">
        <f t="shared" ca="1" si="19"/>
        <v>4403411975559.3164</v>
      </c>
      <c r="O99" s="79">
        <f t="shared" ca="1" si="20"/>
        <v>50825530700.729256</v>
      </c>
      <c r="P99" s="53">
        <f t="shared" ca="1" si="27"/>
        <v>5.5084761360257209E-2</v>
      </c>
      <c r="Q99" s="53"/>
      <c r="R99" s="53"/>
      <c r="S99" s="53"/>
    </row>
    <row r="100" spans="1:19" x14ac:dyDescent="0.2">
      <c r="A100" s="86"/>
      <c r="B100" s="86"/>
      <c r="C100" s="53"/>
      <c r="D100" s="87">
        <f t="shared" si="16"/>
        <v>0</v>
      </c>
      <c r="E100" s="87">
        <f t="shared" si="16"/>
        <v>0</v>
      </c>
      <c r="F100" s="79">
        <f t="shared" si="21"/>
        <v>0</v>
      </c>
      <c r="G100" s="79">
        <f t="shared" si="22"/>
        <v>0</v>
      </c>
      <c r="H100" s="79">
        <f t="shared" si="23"/>
        <v>0</v>
      </c>
      <c r="I100" s="79">
        <f t="shared" si="24"/>
        <v>0</v>
      </c>
      <c r="J100" s="79">
        <f t="shared" si="25"/>
        <v>0</v>
      </c>
      <c r="K100" s="79">
        <f t="shared" ca="1" si="17"/>
        <v>-5.5084761360257209E-2</v>
      </c>
      <c r="L100" s="79">
        <f t="shared" ca="1" si="26"/>
        <v>3.0343309341164856E-3</v>
      </c>
      <c r="M100" s="79">
        <f t="shared" ca="1" si="18"/>
        <v>18747178307619.57</v>
      </c>
      <c r="N100" s="79">
        <f t="shared" ca="1" si="19"/>
        <v>4403411975559.3164</v>
      </c>
      <c r="O100" s="79">
        <f t="shared" ca="1" si="20"/>
        <v>50825530700.729256</v>
      </c>
      <c r="P100" s="53">
        <f t="shared" ca="1" si="27"/>
        <v>5.5084761360257209E-2</v>
      </c>
      <c r="Q100" s="53"/>
      <c r="R100" s="53"/>
      <c r="S100" s="53"/>
    </row>
    <row r="101" spans="1:19" x14ac:dyDescent="0.2">
      <c r="A101" s="86"/>
      <c r="B101" s="86"/>
      <c r="C101" s="53"/>
      <c r="D101" s="87">
        <f t="shared" si="16"/>
        <v>0</v>
      </c>
      <c r="E101" s="87">
        <f t="shared" si="16"/>
        <v>0</v>
      </c>
      <c r="F101" s="79">
        <f t="shared" si="21"/>
        <v>0</v>
      </c>
      <c r="G101" s="79">
        <f t="shared" si="22"/>
        <v>0</v>
      </c>
      <c r="H101" s="79">
        <f t="shared" si="23"/>
        <v>0</v>
      </c>
      <c r="I101" s="79">
        <f t="shared" si="24"/>
        <v>0</v>
      </c>
      <c r="J101" s="79">
        <f t="shared" si="25"/>
        <v>0</v>
      </c>
      <c r="K101" s="79">
        <f t="shared" ca="1" si="17"/>
        <v>-5.5084761360257209E-2</v>
      </c>
      <c r="L101" s="79">
        <f t="shared" ca="1" si="26"/>
        <v>3.0343309341164856E-3</v>
      </c>
      <c r="M101" s="79">
        <f t="shared" ca="1" si="18"/>
        <v>18747178307619.57</v>
      </c>
      <c r="N101" s="79">
        <f t="shared" ca="1" si="19"/>
        <v>4403411975559.3164</v>
      </c>
      <c r="O101" s="79">
        <f t="shared" ca="1" si="20"/>
        <v>50825530700.729256</v>
      </c>
      <c r="P101" s="53">
        <f t="shared" ca="1" si="27"/>
        <v>5.5084761360257209E-2</v>
      </c>
      <c r="Q101" s="53"/>
      <c r="R101" s="53"/>
      <c r="S101" s="53"/>
    </row>
    <row r="102" spans="1:19" x14ac:dyDescent="0.2">
      <c r="A102" s="86"/>
      <c r="B102" s="86"/>
      <c r="C102" s="53"/>
      <c r="D102" s="87">
        <f t="shared" si="16"/>
        <v>0</v>
      </c>
      <c r="E102" s="87">
        <f t="shared" si="16"/>
        <v>0</v>
      </c>
      <c r="F102" s="79">
        <f t="shared" si="21"/>
        <v>0</v>
      </c>
      <c r="G102" s="79">
        <f t="shared" si="22"/>
        <v>0</v>
      </c>
      <c r="H102" s="79">
        <f t="shared" si="23"/>
        <v>0</v>
      </c>
      <c r="I102" s="79">
        <f t="shared" si="24"/>
        <v>0</v>
      </c>
      <c r="J102" s="79">
        <f t="shared" si="25"/>
        <v>0</v>
      </c>
      <c r="K102" s="79">
        <f t="shared" ca="1" si="17"/>
        <v>-5.5084761360257209E-2</v>
      </c>
      <c r="L102" s="79">
        <f t="shared" ca="1" si="26"/>
        <v>3.0343309341164856E-3</v>
      </c>
      <c r="M102" s="79">
        <f t="shared" ca="1" si="18"/>
        <v>18747178307619.57</v>
      </c>
      <c r="N102" s="79">
        <f t="shared" ca="1" si="19"/>
        <v>4403411975559.3164</v>
      </c>
      <c r="O102" s="79">
        <f t="shared" ca="1" si="20"/>
        <v>50825530700.729256</v>
      </c>
      <c r="P102" s="53">
        <f t="shared" ca="1" si="27"/>
        <v>5.5084761360257209E-2</v>
      </c>
      <c r="Q102" s="53"/>
      <c r="R102" s="53"/>
      <c r="S102" s="53"/>
    </row>
    <row r="103" spans="1:19" x14ac:dyDescent="0.2">
      <c r="A103" s="86"/>
      <c r="B103" s="86"/>
      <c r="C103" s="53"/>
      <c r="D103" s="87">
        <f t="shared" si="16"/>
        <v>0</v>
      </c>
      <c r="E103" s="87">
        <f t="shared" si="16"/>
        <v>0</v>
      </c>
      <c r="F103" s="79">
        <f t="shared" si="21"/>
        <v>0</v>
      </c>
      <c r="G103" s="79">
        <f t="shared" si="22"/>
        <v>0</v>
      </c>
      <c r="H103" s="79">
        <f t="shared" si="23"/>
        <v>0</v>
      </c>
      <c r="I103" s="79">
        <f t="shared" si="24"/>
        <v>0</v>
      </c>
      <c r="J103" s="79">
        <f t="shared" si="25"/>
        <v>0</v>
      </c>
      <c r="K103" s="79">
        <f t="shared" ca="1" si="17"/>
        <v>-5.5084761360257209E-2</v>
      </c>
      <c r="L103" s="79">
        <f t="shared" ca="1" si="26"/>
        <v>3.0343309341164856E-3</v>
      </c>
      <c r="M103" s="79">
        <f t="shared" ca="1" si="18"/>
        <v>18747178307619.57</v>
      </c>
      <c r="N103" s="79">
        <f t="shared" ca="1" si="19"/>
        <v>4403411975559.3164</v>
      </c>
      <c r="O103" s="79">
        <f t="shared" ca="1" si="20"/>
        <v>50825530700.729256</v>
      </c>
      <c r="P103" s="53">
        <f t="shared" ca="1" si="27"/>
        <v>5.5084761360257209E-2</v>
      </c>
      <c r="Q103" s="53"/>
      <c r="R103" s="53"/>
      <c r="S103" s="53"/>
    </row>
    <row r="104" spans="1:19" x14ac:dyDescent="0.2">
      <c r="A104" s="86"/>
      <c r="B104" s="86"/>
      <c r="C104" s="53"/>
      <c r="D104" s="87">
        <f t="shared" si="16"/>
        <v>0</v>
      </c>
      <c r="E104" s="87">
        <f t="shared" si="16"/>
        <v>0</v>
      </c>
      <c r="F104" s="79">
        <f t="shared" si="21"/>
        <v>0</v>
      </c>
      <c r="G104" s="79">
        <f t="shared" si="22"/>
        <v>0</v>
      </c>
      <c r="H104" s="79">
        <f t="shared" si="23"/>
        <v>0</v>
      </c>
      <c r="I104" s="79">
        <f t="shared" si="24"/>
        <v>0</v>
      </c>
      <c r="J104" s="79">
        <f t="shared" si="25"/>
        <v>0</v>
      </c>
      <c r="K104" s="79">
        <f t="shared" ca="1" si="17"/>
        <v>-5.5084761360257209E-2</v>
      </c>
      <c r="L104" s="79">
        <f t="shared" ca="1" si="26"/>
        <v>3.0343309341164856E-3</v>
      </c>
      <c r="M104" s="79">
        <f t="shared" ca="1" si="18"/>
        <v>18747178307619.57</v>
      </c>
      <c r="N104" s="79">
        <f t="shared" ca="1" si="19"/>
        <v>4403411975559.3164</v>
      </c>
      <c r="O104" s="79">
        <f t="shared" ca="1" si="20"/>
        <v>50825530700.729256</v>
      </c>
      <c r="P104" s="53">
        <f t="shared" ca="1" si="27"/>
        <v>5.5084761360257209E-2</v>
      </c>
      <c r="Q104" s="53"/>
      <c r="R104" s="53"/>
      <c r="S104" s="53"/>
    </row>
    <row r="105" spans="1:19" x14ac:dyDescent="0.2">
      <c r="A105" s="86"/>
      <c r="B105" s="86"/>
      <c r="C105" s="53"/>
      <c r="D105" s="87">
        <f t="shared" si="16"/>
        <v>0</v>
      </c>
      <c r="E105" s="87">
        <f t="shared" si="16"/>
        <v>0</v>
      </c>
      <c r="F105" s="79">
        <f t="shared" si="21"/>
        <v>0</v>
      </c>
      <c r="G105" s="79">
        <f t="shared" si="22"/>
        <v>0</v>
      </c>
      <c r="H105" s="79">
        <f t="shared" si="23"/>
        <v>0</v>
      </c>
      <c r="I105" s="79">
        <f t="shared" si="24"/>
        <v>0</v>
      </c>
      <c r="J105" s="79">
        <f t="shared" si="25"/>
        <v>0</v>
      </c>
      <c r="K105" s="79">
        <f t="shared" ca="1" si="17"/>
        <v>-5.5084761360257209E-2</v>
      </c>
      <c r="L105" s="79">
        <f t="shared" ca="1" si="26"/>
        <v>3.0343309341164856E-3</v>
      </c>
      <c r="M105" s="79">
        <f t="shared" ca="1" si="18"/>
        <v>18747178307619.57</v>
      </c>
      <c r="N105" s="79">
        <f t="shared" ca="1" si="19"/>
        <v>4403411975559.3164</v>
      </c>
      <c r="O105" s="79">
        <f t="shared" ca="1" si="20"/>
        <v>50825530700.729256</v>
      </c>
      <c r="P105" s="53">
        <f t="shared" ca="1" si="27"/>
        <v>5.5084761360257209E-2</v>
      </c>
      <c r="Q105" s="53"/>
      <c r="R105" s="53"/>
      <c r="S105" s="53"/>
    </row>
    <row r="106" spans="1:19" x14ac:dyDescent="0.2">
      <c r="A106" s="86"/>
      <c r="B106" s="86"/>
      <c r="C106" s="53"/>
      <c r="D106" s="87">
        <f t="shared" si="16"/>
        <v>0</v>
      </c>
      <c r="E106" s="87">
        <f t="shared" si="16"/>
        <v>0</v>
      </c>
      <c r="F106" s="79">
        <f t="shared" si="21"/>
        <v>0</v>
      </c>
      <c r="G106" s="79">
        <f t="shared" si="22"/>
        <v>0</v>
      </c>
      <c r="H106" s="79">
        <f t="shared" si="23"/>
        <v>0</v>
      </c>
      <c r="I106" s="79">
        <f t="shared" si="24"/>
        <v>0</v>
      </c>
      <c r="J106" s="79">
        <f t="shared" si="25"/>
        <v>0</v>
      </c>
      <c r="K106" s="79">
        <f t="shared" ca="1" si="17"/>
        <v>-5.5084761360257209E-2</v>
      </c>
      <c r="L106" s="79">
        <f t="shared" ca="1" si="26"/>
        <v>3.0343309341164856E-3</v>
      </c>
      <c r="M106" s="79">
        <f t="shared" ca="1" si="18"/>
        <v>18747178307619.57</v>
      </c>
      <c r="N106" s="79">
        <f t="shared" ca="1" si="19"/>
        <v>4403411975559.3164</v>
      </c>
      <c r="O106" s="79">
        <f t="shared" ca="1" si="20"/>
        <v>50825530700.729256</v>
      </c>
      <c r="P106" s="53">
        <f t="shared" ca="1" si="27"/>
        <v>5.5084761360257209E-2</v>
      </c>
      <c r="Q106" s="53"/>
      <c r="R106" s="53"/>
      <c r="S106" s="53"/>
    </row>
    <row r="107" spans="1:19" x14ac:dyDescent="0.2">
      <c r="A107" s="86"/>
      <c r="B107" s="86"/>
      <c r="C107" s="53"/>
      <c r="D107" s="87">
        <f t="shared" si="16"/>
        <v>0</v>
      </c>
      <c r="E107" s="87">
        <f t="shared" si="16"/>
        <v>0</v>
      </c>
      <c r="F107" s="79">
        <f t="shared" si="21"/>
        <v>0</v>
      </c>
      <c r="G107" s="79">
        <f t="shared" si="22"/>
        <v>0</v>
      </c>
      <c r="H107" s="79">
        <f t="shared" si="23"/>
        <v>0</v>
      </c>
      <c r="I107" s="79">
        <f t="shared" si="24"/>
        <v>0</v>
      </c>
      <c r="J107" s="79">
        <f t="shared" si="25"/>
        <v>0</v>
      </c>
      <c r="K107" s="79">
        <f t="shared" ca="1" si="17"/>
        <v>-5.5084761360257209E-2</v>
      </c>
      <c r="L107" s="79">
        <f t="shared" ca="1" si="26"/>
        <v>3.0343309341164856E-3</v>
      </c>
      <c r="M107" s="79">
        <f t="shared" ca="1" si="18"/>
        <v>18747178307619.57</v>
      </c>
      <c r="N107" s="79">
        <f t="shared" ca="1" si="19"/>
        <v>4403411975559.3164</v>
      </c>
      <c r="O107" s="79">
        <f t="shared" ca="1" si="20"/>
        <v>50825530700.729256</v>
      </c>
      <c r="P107" s="53">
        <f t="shared" ca="1" si="27"/>
        <v>5.5084761360257209E-2</v>
      </c>
      <c r="Q107" s="53"/>
      <c r="R107" s="53"/>
      <c r="S107" s="53"/>
    </row>
    <row r="108" spans="1:19" x14ac:dyDescent="0.2">
      <c r="A108" s="86"/>
      <c r="B108" s="86"/>
      <c r="C108" s="53"/>
      <c r="D108" s="87">
        <f t="shared" si="16"/>
        <v>0</v>
      </c>
      <c r="E108" s="87">
        <f t="shared" si="16"/>
        <v>0</v>
      </c>
      <c r="F108" s="79">
        <f t="shared" si="21"/>
        <v>0</v>
      </c>
      <c r="G108" s="79">
        <f t="shared" si="22"/>
        <v>0</v>
      </c>
      <c r="H108" s="79">
        <f t="shared" si="23"/>
        <v>0</v>
      </c>
      <c r="I108" s="79">
        <f t="shared" si="24"/>
        <v>0</v>
      </c>
      <c r="J108" s="79">
        <f t="shared" si="25"/>
        <v>0</v>
      </c>
      <c r="K108" s="79">
        <f t="shared" ca="1" si="17"/>
        <v>-5.5084761360257209E-2</v>
      </c>
      <c r="L108" s="79">
        <f t="shared" ca="1" si="26"/>
        <v>3.0343309341164856E-3</v>
      </c>
      <c r="M108" s="79">
        <f t="shared" ca="1" si="18"/>
        <v>18747178307619.57</v>
      </c>
      <c r="N108" s="79">
        <f t="shared" ca="1" si="19"/>
        <v>4403411975559.3164</v>
      </c>
      <c r="O108" s="79">
        <f t="shared" ca="1" si="20"/>
        <v>50825530700.729256</v>
      </c>
      <c r="P108" s="53">
        <f t="shared" ca="1" si="27"/>
        <v>5.5084761360257209E-2</v>
      </c>
      <c r="Q108" s="53"/>
      <c r="R108" s="53"/>
      <c r="S108" s="53"/>
    </row>
    <row r="109" spans="1:19" x14ac:dyDescent="0.2">
      <c r="A109" s="86"/>
      <c r="B109" s="86"/>
      <c r="C109" s="53"/>
      <c r="D109" s="87">
        <f t="shared" si="16"/>
        <v>0</v>
      </c>
      <c r="E109" s="87">
        <f t="shared" si="16"/>
        <v>0</v>
      </c>
      <c r="F109" s="79">
        <f t="shared" si="21"/>
        <v>0</v>
      </c>
      <c r="G109" s="79">
        <f t="shared" si="22"/>
        <v>0</v>
      </c>
      <c r="H109" s="79">
        <f t="shared" si="23"/>
        <v>0</v>
      </c>
      <c r="I109" s="79">
        <f t="shared" si="24"/>
        <v>0</v>
      </c>
      <c r="J109" s="79">
        <f t="shared" si="25"/>
        <v>0</v>
      </c>
      <c r="K109" s="79">
        <f t="shared" ca="1" si="17"/>
        <v>-5.5084761360257209E-2</v>
      </c>
      <c r="L109" s="79">
        <f t="shared" ca="1" si="26"/>
        <v>3.0343309341164856E-3</v>
      </c>
      <c r="M109" s="79">
        <f t="shared" ca="1" si="18"/>
        <v>18747178307619.57</v>
      </c>
      <c r="N109" s="79">
        <f t="shared" ca="1" si="19"/>
        <v>4403411975559.3164</v>
      </c>
      <c r="O109" s="79">
        <f t="shared" ca="1" si="20"/>
        <v>50825530700.729256</v>
      </c>
      <c r="P109" s="53">
        <f t="shared" ca="1" si="27"/>
        <v>5.5084761360257209E-2</v>
      </c>
      <c r="Q109" s="53"/>
      <c r="R109" s="53"/>
      <c r="S109" s="53"/>
    </row>
    <row r="110" spans="1:19" x14ac:dyDescent="0.2">
      <c r="A110" s="86"/>
      <c r="B110" s="86"/>
      <c r="C110" s="53"/>
      <c r="D110" s="87">
        <f t="shared" si="16"/>
        <v>0</v>
      </c>
      <c r="E110" s="87">
        <f t="shared" si="16"/>
        <v>0</v>
      </c>
      <c r="F110" s="79">
        <f t="shared" si="21"/>
        <v>0</v>
      </c>
      <c r="G110" s="79">
        <f t="shared" si="22"/>
        <v>0</v>
      </c>
      <c r="H110" s="79">
        <f t="shared" si="23"/>
        <v>0</v>
      </c>
      <c r="I110" s="79">
        <f t="shared" si="24"/>
        <v>0</v>
      </c>
      <c r="J110" s="79">
        <f t="shared" si="25"/>
        <v>0</v>
      </c>
      <c r="K110" s="79">
        <f t="shared" ca="1" si="17"/>
        <v>-5.5084761360257209E-2</v>
      </c>
      <c r="L110" s="79">
        <f t="shared" ca="1" si="26"/>
        <v>3.0343309341164856E-3</v>
      </c>
      <c r="M110" s="79">
        <f t="shared" ca="1" si="18"/>
        <v>18747178307619.57</v>
      </c>
      <c r="N110" s="79">
        <f t="shared" ca="1" si="19"/>
        <v>4403411975559.3164</v>
      </c>
      <c r="O110" s="79">
        <f t="shared" ca="1" si="20"/>
        <v>50825530700.729256</v>
      </c>
      <c r="P110" s="53">
        <f t="shared" ca="1" si="27"/>
        <v>5.5084761360257209E-2</v>
      </c>
      <c r="Q110" s="53"/>
      <c r="R110" s="53"/>
      <c r="S110" s="53"/>
    </row>
    <row r="111" spans="1:19" x14ac:dyDescent="0.2">
      <c r="A111" s="86"/>
      <c r="B111" s="86"/>
      <c r="C111" s="53"/>
      <c r="D111" s="87">
        <f t="shared" si="16"/>
        <v>0</v>
      </c>
      <c r="E111" s="87">
        <f t="shared" si="16"/>
        <v>0</v>
      </c>
      <c r="F111" s="79">
        <f t="shared" si="21"/>
        <v>0</v>
      </c>
      <c r="G111" s="79">
        <f t="shared" si="22"/>
        <v>0</v>
      </c>
      <c r="H111" s="79">
        <f t="shared" si="23"/>
        <v>0</v>
      </c>
      <c r="I111" s="79">
        <f t="shared" si="24"/>
        <v>0</v>
      </c>
      <c r="J111" s="79">
        <f t="shared" si="25"/>
        <v>0</v>
      </c>
      <c r="K111" s="79">
        <f t="shared" ca="1" si="17"/>
        <v>-5.5084761360257209E-2</v>
      </c>
      <c r="L111" s="79">
        <f t="shared" ca="1" si="26"/>
        <v>3.0343309341164856E-3</v>
      </c>
      <c r="M111" s="79">
        <f t="shared" ca="1" si="18"/>
        <v>18747178307619.57</v>
      </c>
      <c r="N111" s="79">
        <f t="shared" ca="1" si="19"/>
        <v>4403411975559.3164</v>
      </c>
      <c r="O111" s="79">
        <f t="shared" ca="1" si="20"/>
        <v>50825530700.729256</v>
      </c>
      <c r="P111" s="53">
        <f t="shared" ca="1" si="27"/>
        <v>5.5084761360257209E-2</v>
      </c>
      <c r="Q111" s="53"/>
      <c r="R111" s="53"/>
      <c r="S111" s="53"/>
    </row>
    <row r="112" spans="1:19" x14ac:dyDescent="0.2">
      <c r="A112" s="86"/>
      <c r="B112" s="86"/>
      <c r="C112" s="53"/>
      <c r="D112" s="87">
        <f t="shared" si="16"/>
        <v>0</v>
      </c>
      <c r="E112" s="87">
        <f t="shared" si="16"/>
        <v>0</v>
      </c>
      <c r="F112" s="79">
        <f t="shared" si="21"/>
        <v>0</v>
      </c>
      <c r="G112" s="79">
        <f t="shared" si="22"/>
        <v>0</v>
      </c>
      <c r="H112" s="79">
        <f t="shared" si="23"/>
        <v>0</v>
      </c>
      <c r="I112" s="79">
        <f t="shared" si="24"/>
        <v>0</v>
      </c>
      <c r="J112" s="79">
        <f t="shared" si="25"/>
        <v>0</v>
      </c>
      <c r="K112" s="79">
        <f t="shared" ca="1" si="17"/>
        <v>-5.5084761360257209E-2</v>
      </c>
      <c r="L112" s="79">
        <f t="shared" ca="1" si="26"/>
        <v>3.0343309341164856E-3</v>
      </c>
      <c r="M112" s="79">
        <f t="shared" ca="1" si="18"/>
        <v>18747178307619.57</v>
      </c>
      <c r="N112" s="79">
        <f t="shared" ca="1" si="19"/>
        <v>4403411975559.3164</v>
      </c>
      <c r="O112" s="79">
        <f t="shared" ca="1" si="20"/>
        <v>50825530700.729256</v>
      </c>
      <c r="P112" s="53">
        <f t="shared" ca="1" si="27"/>
        <v>5.5084761360257209E-2</v>
      </c>
      <c r="Q112" s="53"/>
      <c r="R112" s="53"/>
      <c r="S112" s="53"/>
    </row>
    <row r="113" spans="1:19" x14ac:dyDescent="0.2">
      <c r="A113" s="86"/>
      <c r="B113" s="86"/>
      <c r="C113" s="53"/>
      <c r="D113" s="87">
        <f t="shared" si="16"/>
        <v>0</v>
      </c>
      <c r="E113" s="87">
        <f t="shared" si="16"/>
        <v>0</v>
      </c>
      <c r="F113" s="79">
        <f t="shared" si="21"/>
        <v>0</v>
      </c>
      <c r="G113" s="79">
        <f t="shared" si="22"/>
        <v>0</v>
      </c>
      <c r="H113" s="79">
        <f t="shared" si="23"/>
        <v>0</v>
      </c>
      <c r="I113" s="79">
        <f t="shared" si="24"/>
        <v>0</v>
      </c>
      <c r="J113" s="79">
        <f t="shared" si="25"/>
        <v>0</v>
      </c>
      <c r="K113" s="79">
        <f t="shared" ca="1" si="17"/>
        <v>-5.5084761360257209E-2</v>
      </c>
      <c r="L113" s="79">
        <f t="shared" ca="1" si="26"/>
        <v>3.0343309341164856E-3</v>
      </c>
      <c r="M113" s="79">
        <f t="shared" ca="1" si="18"/>
        <v>18747178307619.57</v>
      </c>
      <c r="N113" s="79">
        <f t="shared" ca="1" si="19"/>
        <v>4403411975559.3164</v>
      </c>
      <c r="O113" s="79">
        <f t="shared" ca="1" si="20"/>
        <v>50825530700.729256</v>
      </c>
      <c r="P113" s="53">
        <f t="shared" ca="1" si="27"/>
        <v>5.5084761360257209E-2</v>
      </c>
      <c r="Q113" s="53"/>
      <c r="R113" s="53"/>
      <c r="S113" s="53"/>
    </row>
    <row r="114" spans="1:19" x14ac:dyDescent="0.2">
      <c r="A114" s="86"/>
      <c r="B114" s="86"/>
      <c r="C114" s="53"/>
      <c r="D114" s="87">
        <f t="shared" ref="D114:E129" si="28">A114/A$18</f>
        <v>0</v>
      </c>
      <c r="E114" s="87">
        <f t="shared" si="28"/>
        <v>0</v>
      </c>
      <c r="F114" s="79">
        <f t="shared" si="21"/>
        <v>0</v>
      </c>
      <c r="G114" s="79">
        <f t="shared" si="22"/>
        <v>0</v>
      </c>
      <c r="H114" s="79">
        <f t="shared" si="23"/>
        <v>0</v>
      </c>
      <c r="I114" s="79">
        <f t="shared" si="24"/>
        <v>0</v>
      </c>
      <c r="J114" s="79">
        <f t="shared" si="25"/>
        <v>0</v>
      </c>
      <c r="K114" s="79">
        <f t="shared" ca="1" si="17"/>
        <v>-5.5084761360257209E-2</v>
      </c>
      <c r="L114" s="79">
        <f t="shared" ca="1" si="26"/>
        <v>3.0343309341164856E-3</v>
      </c>
      <c r="M114" s="79">
        <f t="shared" ca="1" si="18"/>
        <v>18747178307619.57</v>
      </c>
      <c r="N114" s="79">
        <f t="shared" ca="1" si="19"/>
        <v>4403411975559.3164</v>
      </c>
      <c r="O114" s="79">
        <f t="shared" ca="1" si="20"/>
        <v>50825530700.729256</v>
      </c>
      <c r="P114" s="53">
        <f t="shared" ca="1" si="27"/>
        <v>5.5084761360257209E-2</v>
      </c>
      <c r="Q114" s="53"/>
      <c r="R114" s="53"/>
      <c r="S114" s="53"/>
    </row>
    <row r="115" spans="1:19" x14ac:dyDescent="0.2">
      <c r="A115" s="86"/>
      <c r="B115" s="86"/>
      <c r="C115" s="53"/>
      <c r="D115" s="87">
        <f t="shared" si="28"/>
        <v>0</v>
      </c>
      <c r="E115" s="87">
        <f t="shared" si="28"/>
        <v>0</v>
      </c>
      <c r="F115" s="79">
        <f t="shared" si="21"/>
        <v>0</v>
      </c>
      <c r="G115" s="79">
        <f t="shared" si="22"/>
        <v>0</v>
      </c>
      <c r="H115" s="79">
        <f t="shared" si="23"/>
        <v>0</v>
      </c>
      <c r="I115" s="79">
        <f t="shared" si="24"/>
        <v>0</v>
      </c>
      <c r="J115" s="79">
        <f t="shared" si="25"/>
        <v>0</v>
      </c>
      <c r="K115" s="79">
        <f t="shared" ca="1" si="17"/>
        <v>-5.5084761360257209E-2</v>
      </c>
      <c r="L115" s="79">
        <f t="shared" ca="1" si="26"/>
        <v>3.0343309341164856E-3</v>
      </c>
      <c r="M115" s="79">
        <f t="shared" ca="1" si="18"/>
        <v>18747178307619.57</v>
      </c>
      <c r="N115" s="79">
        <f t="shared" ca="1" si="19"/>
        <v>4403411975559.3164</v>
      </c>
      <c r="O115" s="79">
        <f t="shared" ca="1" si="20"/>
        <v>50825530700.729256</v>
      </c>
      <c r="P115" s="53">
        <f t="shared" ca="1" si="27"/>
        <v>5.5084761360257209E-2</v>
      </c>
      <c r="Q115" s="53"/>
      <c r="R115" s="53"/>
      <c r="S115" s="53"/>
    </row>
    <row r="116" spans="1:19" x14ac:dyDescent="0.2">
      <c r="A116" s="86"/>
      <c r="B116" s="86"/>
      <c r="C116" s="53"/>
      <c r="D116" s="87">
        <f t="shared" si="28"/>
        <v>0</v>
      </c>
      <c r="E116" s="87">
        <f t="shared" si="28"/>
        <v>0</v>
      </c>
      <c r="F116" s="79">
        <f t="shared" si="21"/>
        <v>0</v>
      </c>
      <c r="G116" s="79">
        <f t="shared" si="22"/>
        <v>0</v>
      </c>
      <c r="H116" s="79">
        <f t="shared" si="23"/>
        <v>0</v>
      </c>
      <c r="I116" s="79">
        <f t="shared" si="24"/>
        <v>0</v>
      </c>
      <c r="J116" s="79">
        <f t="shared" si="25"/>
        <v>0</v>
      </c>
      <c r="K116" s="79">
        <f t="shared" ca="1" si="17"/>
        <v>-5.5084761360257209E-2</v>
      </c>
      <c r="L116" s="79">
        <f t="shared" ca="1" si="26"/>
        <v>3.0343309341164856E-3</v>
      </c>
      <c r="M116" s="79">
        <f t="shared" ca="1" si="18"/>
        <v>18747178307619.57</v>
      </c>
      <c r="N116" s="79">
        <f t="shared" ca="1" si="19"/>
        <v>4403411975559.3164</v>
      </c>
      <c r="O116" s="79">
        <f t="shared" ca="1" si="20"/>
        <v>50825530700.729256</v>
      </c>
      <c r="P116" s="53">
        <f t="shared" ca="1" si="27"/>
        <v>5.5084761360257209E-2</v>
      </c>
      <c r="Q116" s="53"/>
      <c r="R116" s="53"/>
      <c r="S116" s="53"/>
    </row>
    <row r="117" spans="1:19" x14ac:dyDescent="0.2">
      <c r="A117" s="88"/>
      <c r="B117" s="88"/>
      <c r="C117" s="53"/>
      <c r="D117" s="87">
        <f t="shared" si="28"/>
        <v>0</v>
      </c>
      <c r="E117" s="87">
        <f t="shared" si="28"/>
        <v>0</v>
      </c>
      <c r="F117" s="79">
        <f t="shared" si="21"/>
        <v>0</v>
      </c>
      <c r="G117" s="79">
        <f t="shared" si="22"/>
        <v>0</v>
      </c>
      <c r="H117" s="79">
        <f t="shared" si="23"/>
        <v>0</v>
      </c>
      <c r="I117" s="79">
        <f t="shared" si="24"/>
        <v>0</v>
      </c>
      <c r="J117" s="79">
        <f t="shared" si="25"/>
        <v>0</v>
      </c>
      <c r="K117" s="79">
        <f t="shared" ca="1" si="17"/>
        <v>-5.5084761360257209E-2</v>
      </c>
      <c r="L117" s="79">
        <f t="shared" ca="1" si="26"/>
        <v>3.0343309341164856E-3</v>
      </c>
      <c r="M117" s="79">
        <f t="shared" ca="1" si="18"/>
        <v>18747178307619.57</v>
      </c>
      <c r="N117" s="79">
        <f t="shared" ca="1" si="19"/>
        <v>4403411975559.3164</v>
      </c>
      <c r="O117" s="79">
        <f t="shared" ca="1" si="20"/>
        <v>50825530700.729256</v>
      </c>
      <c r="P117" s="53">
        <f t="shared" ca="1" si="27"/>
        <v>5.5084761360257209E-2</v>
      </c>
      <c r="Q117" s="53"/>
      <c r="R117" s="53"/>
      <c r="S117" s="53"/>
    </row>
    <row r="118" spans="1:19" x14ac:dyDescent="0.2">
      <c r="A118" s="88"/>
      <c r="B118" s="88"/>
      <c r="C118" s="53"/>
      <c r="D118" s="87">
        <f t="shared" si="28"/>
        <v>0</v>
      </c>
      <c r="E118" s="87">
        <f t="shared" si="28"/>
        <v>0</v>
      </c>
      <c r="F118" s="79">
        <f t="shared" si="21"/>
        <v>0</v>
      </c>
      <c r="G118" s="79">
        <f t="shared" si="22"/>
        <v>0</v>
      </c>
      <c r="H118" s="79">
        <f t="shared" si="23"/>
        <v>0</v>
      </c>
      <c r="I118" s="79">
        <f t="shared" si="24"/>
        <v>0</v>
      </c>
      <c r="J118" s="79">
        <f t="shared" si="25"/>
        <v>0</v>
      </c>
      <c r="K118" s="79">
        <f t="shared" ca="1" si="17"/>
        <v>-5.5084761360257209E-2</v>
      </c>
      <c r="L118" s="79">
        <f t="shared" ca="1" si="26"/>
        <v>3.0343309341164856E-3</v>
      </c>
      <c r="M118" s="79">
        <f t="shared" ca="1" si="18"/>
        <v>18747178307619.57</v>
      </c>
      <c r="N118" s="79">
        <f t="shared" ca="1" si="19"/>
        <v>4403411975559.3164</v>
      </c>
      <c r="O118" s="79">
        <f t="shared" ca="1" si="20"/>
        <v>50825530700.729256</v>
      </c>
      <c r="P118" s="53">
        <f t="shared" ca="1" si="27"/>
        <v>5.5084761360257209E-2</v>
      </c>
      <c r="Q118" s="53"/>
      <c r="R118" s="53"/>
      <c r="S118" s="53"/>
    </row>
    <row r="119" spans="1:19" x14ac:dyDescent="0.2">
      <c r="A119" s="88"/>
      <c r="B119" s="88"/>
      <c r="C119" s="53"/>
      <c r="D119" s="87">
        <f t="shared" si="28"/>
        <v>0</v>
      </c>
      <c r="E119" s="87">
        <f t="shared" si="28"/>
        <v>0</v>
      </c>
      <c r="F119" s="79">
        <f t="shared" si="21"/>
        <v>0</v>
      </c>
      <c r="G119" s="79">
        <f t="shared" si="22"/>
        <v>0</v>
      </c>
      <c r="H119" s="79">
        <f t="shared" si="23"/>
        <v>0</v>
      </c>
      <c r="I119" s="79">
        <f t="shared" si="24"/>
        <v>0</v>
      </c>
      <c r="J119" s="79">
        <f t="shared" si="25"/>
        <v>0</v>
      </c>
      <c r="K119" s="79">
        <f t="shared" ca="1" si="17"/>
        <v>-5.5084761360257209E-2</v>
      </c>
      <c r="L119" s="79">
        <f t="shared" ca="1" si="26"/>
        <v>3.0343309341164856E-3</v>
      </c>
      <c r="M119" s="79">
        <f t="shared" ca="1" si="18"/>
        <v>18747178307619.57</v>
      </c>
      <c r="N119" s="79">
        <f t="shared" ca="1" si="19"/>
        <v>4403411975559.3164</v>
      </c>
      <c r="O119" s="79">
        <f t="shared" ca="1" si="20"/>
        <v>50825530700.729256</v>
      </c>
      <c r="P119" s="53">
        <f t="shared" ca="1" si="27"/>
        <v>5.5084761360257209E-2</v>
      </c>
      <c r="Q119" s="53"/>
      <c r="R119" s="53"/>
      <c r="S119" s="53"/>
    </row>
    <row r="120" spans="1:19" x14ac:dyDescent="0.2">
      <c r="A120" s="88"/>
      <c r="B120" s="88"/>
      <c r="C120" s="53"/>
      <c r="D120" s="87">
        <f t="shared" si="28"/>
        <v>0</v>
      </c>
      <c r="E120" s="87">
        <f t="shared" si="28"/>
        <v>0</v>
      </c>
      <c r="F120" s="79">
        <f t="shared" si="21"/>
        <v>0</v>
      </c>
      <c r="G120" s="79">
        <f t="shared" si="22"/>
        <v>0</v>
      </c>
      <c r="H120" s="79">
        <f t="shared" si="23"/>
        <v>0</v>
      </c>
      <c r="I120" s="79">
        <f t="shared" si="24"/>
        <v>0</v>
      </c>
      <c r="J120" s="79">
        <f t="shared" si="25"/>
        <v>0</v>
      </c>
      <c r="K120" s="79">
        <f t="shared" ca="1" si="17"/>
        <v>-5.5084761360257209E-2</v>
      </c>
      <c r="L120" s="79">
        <f t="shared" ca="1" si="26"/>
        <v>3.0343309341164856E-3</v>
      </c>
      <c r="M120" s="79">
        <f t="shared" ca="1" si="18"/>
        <v>18747178307619.57</v>
      </c>
      <c r="N120" s="79">
        <f t="shared" ca="1" si="19"/>
        <v>4403411975559.3164</v>
      </c>
      <c r="O120" s="79">
        <f t="shared" ca="1" si="20"/>
        <v>50825530700.729256</v>
      </c>
      <c r="P120" s="53">
        <f t="shared" ca="1" si="27"/>
        <v>5.5084761360257209E-2</v>
      </c>
      <c r="Q120" s="53"/>
      <c r="R120" s="53"/>
      <c r="S120" s="53"/>
    </row>
    <row r="121" spans="1:19" x14ac:dyDescent="0.2">
      <c r="A121" s="88"/>
      <c r="B121" s="88"/>
      <c r="C121" s="53"/>
      <c r="D121" s="87">
        <f t="shared" si="28"/>
        <v>0</v>
      </c>
      <c r="E121" s="87">
        <f t="shared" si="28"/>
        <v>0</v>
      </c>
      <c r="F121" s="79">
        <f t="shared" si="21"/>
        <v>0</v>
      </c>
      <c r="G121" s="79">
        <f t="shared" si="22"/>
        <v>0</v>
      </c>
      <c r="H121" s="79">
        <f t="shared" si="23"/>
        <v>0</v>
      </c>
      <c r="I121" s="79">
        <f t="shared" si="24"/>
        <v>0</v>
      </c>
      <c r="J121" s="79">
        <f t="shared" si="25"/>
        <v>0</v>
      </c>
      <c r="K121" s="79">
        <f t="shared" ca="1" si="17"/>
        <v>-5.5084761360257209E-2</v>
      </c>
      <c r="L121" s="79">
        <f t="shared" ca="1" si="26"/>
        <v>3.0343309341164856E-3</v>
      </c>
      <c r="M121" s="79">
        <f t="shared" ca="1" si="18"/>
        <v>18747178307619.57</v>
      </c>
      <c r="N121" s="79">
        <f t="shared" ca="1" si="19"/>
        <v>4403411975559.3164</v>
      </c>
      <c r="O121" s="79">
        <f t="shared" ca="1" si="20"/>
        <v>50825530700.729256</v>
      </c>
      <c r="P121" s="53">
        <f t="shared" ca="1" si="27"/>
        <v>5.5084761360257209E-2</v>
      </c>
      <c r="Q121" s="53"/>
      <c r="R121" s="53"/>
      <c r="S121" s="53"/>
    </row>
    <row r="122" spans="1:19" x14ac:dyDescent="0.2">
      <c r="A122" s="88"/>
      <c r="B122" s="88"/>
      <c r="C122" s="53"/>
      <c r="D122" s="87">
        <f t="shared" si="28"/>
        <v>0</v>
      </c>
      <c r="E122" s="87">
        <f t="shared" si="28"/>
        <v>0</v>
      </c>
      <c r="F122" s="79">
        <f t="shared" si="21"/>
        <v>0</v>
      </c>
      <c r="G122" s="79">
        <f t="shared" si="22"/>
        <v>0</v>
      </c>
      <c r="H122" s="79">
        <f t="shared" si="23"/>
        <v>0</v>
      </c>
      <c r="I122" s="79">
        <f t="shared" si="24"/>
        <v>0</v>
      </c>
      <c r="J122" s="79">
        <f t="shared" si="25"/>
        <v>0</v>
      </c>
      <c r="K122" s="79">
        <f t="shared" ca="1" si="17"/>
        <v>-5.5084761360257209E-2</v>
      </c>
      <c r="L122" s="79">
        <f t="shared" ca="1" si="26"/>
        <v>3.0343309341164856E-3</v>
      </c>
      <c r="M122" s="79">
        <f t="shared" ca="1" si="18"/>
        <v>18747178307619.57</v>
      </c>
      <c r="N122" s="79">
        <f t="shared" ca="1" si="19"/>
        <v>4403411975559.3164</v>
      </c>
      <c r="O122" s="79">
        <f t="shared" ca="1" si="20"/>
        <v>50825530700.729256</v>
      </c>
      <c r="P122" s="53">
        <f t="shared" ca="1" si="27"/>
        <v>5.5084761360257209E-2</v>
      </c>
      <c r="Q122" s="53"/>
      <c r="R122" s="53"/>
      <c r="S122" s="53"/>
    </row>
    <row r="123" spans="1:19" x14ac:dyDescent="0.2">
      <c r="A123" s="88"/>
      <c r="B123" s="88"/>
      <c r="C123" s="53"/>
      <c r="D123" s="87">
        <f t="shared" si="28"/>
        <v>0</v>
      </c>
      <c r="E123" s="87">
        <f t="shared" si="28"/>
        <v>0</v>
      </c>
      <c r="F123" s="79">
        <f t="shared" si="21"/>
        <v>0</v>
      </c>
      <c r="G123" s="79">
        <f t="shared" si="22"/>
        <v>0</v>
      </c>
      <c r="H123" s="79">
        <f t="shared" si="23"/>
        <v>0</v>
      </c>
      <c r="I123" s="79">
        <f t="shared" si="24"/>
        <v>0</v>
      </c>
      <c r="J123" s="79">
        <f t="shared" si="25"/>
        <v>0</v>
      </c>
      <c r="K123" s="79">
        <f t="shared" ca="1" si="17"/>
        <v>-5.5084761360257209E-2</v>
      </c>
      <c r="L123" s="79">
        <f t="shared" ca="1" si="26"/>
        <v>3.0343309341164856E-3</v>
      </c>
      <c r="M123" s="79">
        <f t="shared" ca="1" si="18"/>
        <v>18747178307619.57</v>
      </c>
      <c r="N123" s="79">
        <f t="shared" ca="1" si="19"/>
        <v>4403411975559.3164</v>
      </c>
      <c r="O123" s="79">
        <f t="shared" ca="1" si="20"/>
        <v>50825530700.729256</v>
      </c>
      <c r="P123" s="53">
        <f t="shared" ca="1" si="27"/>
        <v>5.5084761360257209E-2</v>
      </c>
      <c r="Q123" s="53"/>
      <c r="R123" s="53"/>
      <c r="S123" s="53"/>
    </row>
    <row r="124" spans="1:19" x14ac:dyDescent="0.2">
      <c r="A124" s="88"/>
      <c r="B124" s="88"/>
      <c r="C124" s="53"/>
      <c r="D124" s="87">
        <f t="shared" si="28"/>
        <v>0</v>
      </c>
      <c r="E124" s="87">
        <f t="shared" si="28"/>
        <v>0</v>
      </c>
      <c r="F124" s="79">
        <f t="shared" si="21"/>
        <v>0</v>
      </c>
      <c r="G124" s="79">
        <f t="shared" si="22"/>
        <v>0</v>
      </c>
      <c r="H124" s="79">
        <f t="shared" si="23"/>
        <v>0</v>
      </c>
      <c r="I124" s="79">
        <f t="shared" si="24"/>
        <v>0</v>
      </c>
      <c r="J124" s="79">
        <f t="shared" si="25"/>
        <v>0</v>
      </c>
      <c r="K124" s="79">
        <f t="shared" ca="1" si="17"/>
        <v>-5.5084761360257209E-2</v>
      </c>
      <c r="L124" s="79">
        <f t="shared" ca="1" si="26"/>
        <v>3.0343309341164856E-3</v>
      </c>
      <c r="M124" s="79">
        <f t="shared" ca="1" si="18"/>
        <v>18747178307619.57</v>
      </c>
      <c r="N124" s="79">
        <f t="shared" ca="1" si="19"/>
        <v>4403411975559.3164</v>
      </c>
      <c r="O124" s="79">
        <f t="shared" ca="1" si="20"/>
        <v>50825530700.729256</v>
      </c>
      <c r="P124" s="53">
        <f t="shared" ca="1" si="27"/>
        <v>5.5084761360257209E-2</v>
      </c>
      <c r="Q124" s="53"/>
      <c r="R124" s="53"/>
      <c r="S124" s="53"/>
    </row>
    <row r="125" spans="1:19" x14ac:dyDescent="0.2">
      <c r="A125" s="88"/>
      <c r="B125" s="88"/>
      <c r="C125" s="53"/>
      <c r="D125" s="87">
        <f t="shared" si="28"/>
        <v>0</v>
      </c>
      <c r="E125" s="87">
        <f t="shared" si="28"/>
        <v>0</v>
      </c>
      <c r="F125" s="79">
        <f t="shared" si="21"/>
        <v>0</v>
      </c>
      <c r="G125" s="79">
        <f t="shared" si="22"/>
        <v>0</v>
      </c>
      <c r="H125" s="79">
        <f t="shared" si="23"/>
        <v>0</v>
      </c>
      <c r="I125" s="79">
        <f t="shared" si="24"/>
        <v>0</v>
      </c>
      <c r="J125" s="79">
        <f t="shared" si="25"/>
        <v>0</v>
      </c>
      <c r="K125" s="79">
        <f t="shared" ca="1" si="17"/>
        <v>-5.5084761360257209E-2</v>
      </c>
      <c r="L125" s="79">
        <f t="shared" ca="1" si="26"/>
        <v>3.0343309341164856E-3</v>
      </c>
      <c r="M125" s="79">
        <f t="shared" ca="1" si="18"/>
        <v>18747178307619.57</v>
      </c>
      <c r="N125" s="79">
        <f t="shared" ca="1" si="19"/>
        <v>4403411975559.3164</v>
      </c>
      <c r="O125" s="79">
        <f t="shared" ca="1" si="20"/>
        <v>50825530700.729256</v>
      </c>
      <c r="P125" s="53">
        <f t="shared" ca="1" si="27"/>
        <v>5.5084761360257209E-2</v>
      </c>
      <c r="Q125" s="53"/>
      <c r="R125" s="53"/>
      <c r="S125" s="53"/>
    </row>
    <row r="126" spans="1:19" x14ac:dyDescent="0.2">
      <c r="A126" s="88"/>
      <c r="B126" s="88"/>
      <c r="C126" s="53"/>
      <c r="D126" s="87">
        <f t="shared" si="28"/>
        <v>0</v>
      </c>
      <c r="E126" s="87">
        <f t="shared" si="28"/>
        <v>0</v>
      </c>
      <c r="F126" s="79">
        <f t="shared" si="21"/>
        <v>0</v>
      </c>
      <c r="G126" s="79">
        <f t="shared" si="22"/>
        <v>0</v>
      </c>
      <c r="H126" s="79">
        <f t="shared" si="23"/>
        <v>0</v>
      </c>
      <c r="I126" s="79">
        <f t="shared" si="24"/>
        <v>0</v>
      </c>
      <c r="J126" s="79">
        <f t="shared" si="25"/>
        <v>0</v>
      </c>
      <c r="K126" s="79">
        <f t="shared" ca="1" si="17"/>
        <v>-5.5084761360257209E-2</v>
      </c>
      <c r="L126" s="79">
        <f t="shared" ca="1" si="26"/>
        <v>3.0343309341164856E-3</v>
      </c>
      <c r="M126" s="79">
        <f t="shared" ca="1" si="18"/>
        <v>18747178307619.57</v>
      </c>
      <c r="N126" s="79">
        <f t="shared" ca="1" si="19"/>
        <v>4403411975559.3164</v>
      </c>
      <c r="O126" s="79">
        <f t="shared" ca="1" si="20"/>
        <v>50825530700.729256</v>
      </c>
      <c r="P126" s="53">
        <f t="shared" ca="1" si="27"/>
        <v>5.5084761360257209E-2</v>
      </c>
      <c r="Q126" s="53"/>
      <c r="R126" s="53"/>
      <c r="S126" s="53"/>
    </row>
    <row r="127" spans="1:19" x14ac:dyDescent="0.2">
      <c r="A127" s="88"/>
      <c r="B127" s="88"/>
      <c r="C127" s="53"/>
      <c r="D127" s="87">
        <f t="shared" si="28"/>
        <v>0</v>
      </c>
      <c r="E127" s="87">
        <f t="shared" si="28"/>
        <v>0</v>
      </c>
      <c r="F127" s="79">
        <f t="shared" si="21"/>
        <v>0</v>
      </c>
      <c r="G127" s="79">
        <f t="shared" si="22"/>
        <v>0</v>
      </c>
      <c r="H127" s="79">
        <f t="shared" si="23"/>
        <v>0</v>
      </c>
      <c r="I127" s="79">
        <f t="shared" si="24"/>
        <v>0</v>
      </c>
      <c r="J127" s="79">
        <f t="shared" si="25"/>
        <v>0</v>
      </c>
      <c r="K127" s="79">
        <f t="shared" ca="1" si="17"/>
        <v>-5.5084761360257209E-2</v>
      </c>
      <c r="L127" s="79">
        <f t="shared" ca="1" si="26"/>
        <v>3.0343309341164856E-3</v>
      </c>
      <c r="M127" s="79">
        <f t="shared" ca="1" si="18"/>
        <v>18747178307619.57</v>
      </c>
      <c r="N127" s="79">
        <f t="shared" ca="1" si="19"/>
        <v>4403411975559.3164</v>
      </c>
      <c r="O127" s="79">
        <f t="shared" ca="1" si="20"/>
        <v>50825530700.729256</v>
      </c>
      <c r="P127" s="53">
        <f t="shared" ca="1" si="27"/>
        <v>5.5084761360257209E-2</v>
      </c>
      <c r="Q127" s="53"/>
      <c r="R127" s="53"/>
      <c r="S127" s="53"/>
    </row>
    <row r="128" spans="1:19" x14ac:dyDescent="0.2">
      <c r="A128" s="88"/>
      <c r="B128" s="88"/>
      <c r="C128" s="53"/>
      <c r="D128" s="87">
        <f t="shared" si="28"/>
        <v>0</v>
      </c>
      <c r="E128" s="87">
        <f t="shared" si="28"/>
        <v>0</v>
      </c>
      <c r="F128" s="79">
        <f t="shared" si="21"/>
        <v>0</v>
      </c>
      <c r="G128" s="79">
        <f t="shared" si="22"/>
        <v>0</v>
      </c>
      <c r="H128" s="79">
        <f t="shared" si="23"/>
        <v>0</v>
      </c>
      <c r="I128" s="79">
        <f t="shared" si="24"/>
        <v>0</v>
      </c>
      <c r="J128" s="79">
        <f t="shared" si="25"/>
        <v>0</v>
      </c>
      <c r="K128" s="79">
        <f t="shared" ca="1" si="17"/>
        <v>-5.5084761360257209E-2</v>
      </c>
      <c r="L128" s="79">
        <f t="shared" ca="1" si="26"/>
        <v>3.0343309341164856E-3</v>
      </c>
      <c r="M128" s="79">
        <f t="shared" ca="1" si="18"/>
        <v>18747178307619.57</v>
      </c>
      <c r="N128" s="79">
        <f t="shared" ca="1" si="19"/>
        <v>4403411975559.3164</v>
      </c>
      <c r="O128" s="79">
        <f t="shared" ca="1" si="20"/>
        <v>50825530700.729256</v>
      </c>
      <c r="P128" s="53">
        <f t="shared" ca="1" si="27"/>
        <v>5.5084761360257209E-2</v>
      </c>
      <c r="Q128" s="53"/>
      <c r="R128" s="53"/>
      <c r="S128" s="53"/>
    </row>
    <row r="129" spans="1:19" x14ac:dyDescent="0.2">
      <c r="A129" s="88"/>
      <c r="B129" s="88"/>
      <c r="C129" s="53"/>
      <c r="D129" s="87">
        <f t="shared" si="28"/>
        <v>0</v>
      </c>
      <c r="E129" s="87">
        <f t="shared" si="28"/>
        <v>0</v>
      </c>
      <c r="F129" s="79">
        <f t="shared" si="21"/>
        <v>0</v>
      </c>
      <c r="G129" s="79">
        <f t="shared" si="22"/>
        <v>0</v>
      </c>
      <c r="H129" s="79">
        <f t="shared" si="23"/>
        <v>0</v>
      </c>
      <c r="I129" s="79">
        <f t="shared" si="24"/>
        <v>0</v>
      </c>
      <c r="J129" s="79">
        <f t="shared" si="25"/>
        <v>0</v>
      </c>
      <c r="K129" s="79">
        <f t="shared" ca="1" si="17"/>
        <v>-5.5084761360257209E-2</v>
      </c>
      <c r="L129" s="79">
        <f t="shared" ca="1" si="26"/>
        <v>3.0343309341164856E-3</v>
      </c>
      <c r="M129" s="79">
        <f t="shared" ca="1" si="18"/>
        <v>18747178307619.57</v>
      </c>
      <c r="N129" s="79">
        <f t="shared" ca="1" si="19"/>
        <v>4403411975559.3164</v>
      </c>
      <c r="O129" s="79">
        <f t="shared" ca="1" si="20"/>
        <v>50825530700.729256</v>
      </c>
      <c r="P129" s="53">
        <f t="shared" ca="1" si="27"/>
        <v>5.5084761360257209E-2</v>
      </c>
      <c r="Q129" s="53"/>
      <c r="R129" s="53"/>
      <c r="S129" s="53"/>
    </row>
    <row r="130" spans="1:19" x14ac:dyDescent="0.2">
      <c r="A130" s="88"/>
      <c r="B130" s="88"/>
      <c r="C130" s="53"/>
      <c r="D130" s="87">
        <f t="shared" ref="D130:E193" si="29">A130/A$18</f>
        <v>0</v>
      </c>
      <c r="E130" s="87">
        <f t="shared" si="29"/>
        <v>0</v>
      </c>
      <c r="F130" s="79">
        <f t="shared" si="21"/>
        <v>0</v>
      </c>
      <c r="G130" s="79">
        <f t="shared" si="22"/>
        <v>0</v>
      </c>
      <c r="H130" s="79">
        <f t="shared" si="23"/>
        <v>0</v>
      </c>
      <c r="I130" s="79">
        <f t="shared" si="24"/>
        <v>0</v>
      </c>
      <c r="J130" s="79">
        <f t="shared" si="25"/>
        <v>0</v>
      </c>
      <c r="K130" s="79">
        <f t="shared" ca="1" si="17"/>
        <v>-5.5084761360257209E-2</v>
      </c>
      <c r="L130" s="79">
        <f t="shared" ca="1" si="26"/>
        <v>3.0343309341164856E-3</v>
      </c>
      <c r="M130" s="79">
        <f t="shared" ca="1" si="18"/>
        <v>18747178307619.57</v>
      </c>
      <c r="N130" s="79">
        <f t="shared" ca="1" si="19"/>
        <v>4403411975559.3164</v>
      </c>
      <c r="O130" s="79">
        <f t="shared" ca="1" si="20"/>
        <v>50825530700.729256</v>
      </c>
      <c r="P130" s="53">
        <f t="shared" ca="1" si="27"/>
        <v>5.5084761360257209E-2</v>
      </c>
      <c r="Q130" s="53"/>
      <c r="R130" s="53"/>
      <c r="S130" s="53"/>
    </row>
    <row r="131" spans="1:19" x14ac:dyDescent="0.2">
      <c r="A131" s="88"/>
      <c r="B131" s="88"/>
      <c r="C131" s="53"/>
      <c r="D131" s="87">
        <f t="shared" si="29"/>
        <v>0</v>
      </c>
      <c r="E131" s="87">
        <f t="shared" si="29"/>
        <v>0</v>
      </c>
      <c r="F131" s="79">
        <f t="shared" si="21"/>
        <v>0</v>
      </c>
      <c r="G131" s="79">
        <f t="shared" si="22"/>
        <v>0</v>
      </c>
      <c r="H131" s="79">
        <f t="shared" si="23"/>
        <v>0</v>
      </c>
      <c r="I131" s="79">
        <f t="shared" si="24"/>
        <v>0</v>
      </c>
      <c r="J131" s="79">
        <f t="shared" si="25"/>
        <v>0</v>
      </c>
      <c r="K131" s="79">
        <f t="shared" ca="1" si="17"/>
        <v>-5.5084761360257209E-2</v>
      </c>
      <c r="L131" s="79">
        <f t="shared" ca="1" si="26"/>
        <v>3.0343309341164856E-3</v>
      </c>
      <c r="M131" s="79">
        <f t="shared" ca="1" si="18"/>
        <v>18747178307619.57</v>
      </c>
      <c r="N131" s="79">
        <f t="shared" ca="1" si="19"/>
        <v>4403411975559.3164</v>
      </c>
      <c r="O131" s="79">
        <f t="shared" ca="1" si="20"/>
        <v>50825530700.729256</v>
      </c>
      <c r="P131" s="53">
        <f t="shared" ca="1" si="27"/>
        <v>5.5084761360257209E-2</v>
      </c>
      <c r="Q131" s="53"/>
      <c r="R131" s="53"/>
      <c r="S131" s="53"/>
    </row>
    <row r="132" spans="1:19" x14ac:dyDescent="0.2">
      <c r="A132" s="88"/>
      <c r="B132" s="88"/>
      <c r="C132" s="53"/>
      <c r="D132" s="87">
        <f t="shared" si="29"/>
        <v>0</v>
      </c>
      <c r="E132" s="87">
        <f t="shared" si="29"/>
        <v>0</v>
      </c>
      <c r="F132" s="79">
        <f t="shared" si="21"/>
        <v>0</v>
      </c>
      <c r="G132" s="79">
        <f t="shared" si="22"/>
        <v>0</v>
      </c>
      <c r="H132" s="79">
        <f t="shared" si="23"/>
        <v>0</v>
      </c>
      <c r="I132" s="79">
        <f t="shared" si="24"/>
        <v>0</v>
      </c>
      <c r="J132" s="79">
        <f t="shared" si="25"/>
        <v>0</v>
      </c>
      <c r="K132" s="79">
        <f t="shared" ca="1" si="17"/>
        <v>-5.5084761360257209E-2</v>
      </c>
      <c r="L132" s="79">
        <f t="shared" ca="1" si="26"/>
        <v>3.0343309341164856E-3</v>
      </c>
      <c r="M132" s="79">
        <f t="shared" ca="1" si="18"/>
        <v>18747178307619.57</v>
      </c>
      <c r="N132" s="79">
        <f t="shared" ca="1" si="19"/>
        <v>4403411975559.3164</v>
      </c>
      <c r="O132" s="79">
        <f t="shared" ca="1" si="20"/>
        <v>50825530700.729256</v>
      </c>
      <c r="P132" s="53">
        <f t="shared" ca="1" si="27"/>
        <v>5.5084761360257209E-2</v>
      </c>
      <c r="Q132" s="53"/>
      <c r="R132" s="53"/>
      <c r="S132" s="53"/>
    </row>
    <row r="133" spans="1:19" x14ac:dyDescent="0.2">
      <c r="A133" s="88"/>
      <c r="B133" s="88"/>
      <c r="C133" s="53"/>
      <c r="D133" s="87">
        <f t="shared" si="29"/>
        <v>0</v>
      </c>
      <c r="E133" s="87">
        <f t="shared" si="29"/>
        <v>0</v>
      </c>
      <c r="F133" s="79">
        <f t="shared" si="21"/>
        <v>0</v>
      </c>
      <c r="G133" s="79">
        <f t="shared" si="22"/>
        <v>0</v>
      </c>
      <c r="H133" s="79">
        <f t="shared" si="23"/>
        <v>0</v>
      </c>
      <c r="I133" s="79">
        <f t="shared" si="24"/>
        <v>0</v>
      </c>
      <c r="J133" s="79">
        <f t="shared" si="25"/>
        <v>0</v>
      </c>
      <c r="K133" s="79">
        <f t="shared" ca="1" si="17"/>
        <v>-5.5084761360257209E-2</v>
      </c>
      <c r="L133" s="79">
        <f t="shared" ca="1" si="26"/>
        <v>3.0343309341164856E-3</v>
      </c>
      <c r="M133" s="79">
        <f t="shared" ca="1" si="18"/>
        <v>18747178307619.57</v>
      </c>
      <c r="N133" s="79">
        <f t="shared" ca="1" si="19"/>
        <v>4403411975559.3164</v>
      </c>
      <c r="O133" s="79">
        <f t="shared" ca="1" si="20"/>
        <v>50825530700.729256</v>
      </c>
      <c r="P133" s="53">
        <f t="shared" ca="1" si="27"/>
        <v>5.5084761360257209E-2</v>
      </c>
      <c r="Q133" s="53"/>
      <c r="R133" s="53"/>
      <c r="S133" s="53"/>
    </row>
    <row r="134" spans="1:19" x14ac:dyDescent="0.2">
      <c r="A134" s="88"/>
      <c r="B134" s="88"/>
      <c r="C134" s="53"/>
      <c r="D134" s="87">
        <f t="shared" si="29"/>
        <v>0</v>
      </c>
      <c r="E134" s="87">
        <f t="shared" si="29"/>
        <v>0</v>
      </c>
      <c r="F134" s="79">
        <f t="shared" si="21"/>
        <v>0</v>
      </c>
      <c r="G134" s="79">
        <f t="shared" si="22"/>
        <v>0</v>
      </c>
      <c r="H134" s="79">
        <f t="shared" si="23"/>
        <v>0</v>
      </c>
      <c r="I134" s="79">
        <f t="shared" si="24"/>
        <v>0</v>
      </c>
      <c r="J134" s="79">
        <f t="shared" si="25"/>
        <v>0</v>
      </c>
      <c r="K134" s="79">
        <f t="shared" ca="1" si="17"/>
        <v>-5.5084761360257209E-2</v>
      </c>
      <c r="L134" s="79">
        <f t="shared" ca="1" si="26"/>
        <v>3.0343309341164856E-3</v>
      </c>
      <c r="M134" s="79">
        <f t="shared" ca="1" si="18"/>
        <v>18747178307619.57</v>
      </c>
      <c r="N134" s="79">
        <f t="shared" ca="1" si="19"/>
        <v>4403411975559.3164</v>
      </c>
      <c r="O134" s="79">
        <f t="shared" ca="1" si="20"/>
        <v>50825530700.729256</v>
      </c>
      <c r="P134" s="53">
        <f t="shared" ca="1" si="27"/>
        <v>5.5084761360257209E-2</v>
      </c>
      <c r="Q134" s="53"/>
      <c r="R134" s="53"/>
      <c r="S134" s="53"/>
    </row>
    <row r="135" spans="1:19" x14ac:dyDescent="0.2">
      <c r="A135" s="88"/>
      <c r="B135" s="88"/>
      <c r="C135" s="53"/>
      <c r="D135" s="87">
        <f t="shared" si="29"/>
        <v>0</v>
      </c>
      <c r="E135" s="87">
        <f t="shared" si="29"/>
        <v>0</v>
      </c>
      <c r="F135" s="79">
        <f t="shared" si="21"/>
        <v>0</v>
      </c>
      <c r="G135" s="79">
        <f t="shared" si="22"/>
        <v>0</v>
      </c>
      <c r="H135" s="79">
        <f t="shared" si="23"/>
        <v>0</v>
      </c>
      <c r="I135" s="79">
        <f t="shared" si="24"/>
        <v>0</v>
      </c>
      <c r="J135" s="79">
        <f t="shared" si="25"/>
        <v>0</v>
      </c>
      <c r="K135" s="79">
        <f t="shared" ca="1" si="17"/>
        <v>-5.5084761360257209E-2</v>
      </c>
      <c r="L135" s="79">
        <f t="shared" ca="1" si="26"/>
        <v>3.0343309341164856E-3</v>
      </c>
      <c r="M135" s="79">
        <f t="shared" ca="1" si="18"/>
        <v>18747178307619.57</v>
      </c>
      <c r="N135" s="79">
        <f t="shared" ca="1" si="19"/>
        <v>4403411975559.3164</v>
      </c>
      <c r="O135" s="79">
        <f t="shared" ca="1" si="20"/>
        <v>50825530700.729256</v>
      </c>
      <c r="P135" s="53">
        <f t="shared" ca="1" si="27"/>
        <v>5.5084761360257209E-2</v>
      </c>
      <c r="Q135" s="53"/>
      <c r="R135" s="53"/>
      <c r="S135" s="53"/>
    </row>
    <row r="136" spans="1:19" x14ac:dyDescent="0.2">
      <c r="A136" s="88"/>
      <c r="B136" s="88"/>
      <c r="C136" s="53"/>
      <c r="D136" s="87">
        <f t="shared" si="29"/>
        <v>0</v>
      </c>
      <c r="E136" s="87">
        <f t="shared" si="29"/>
        <v>0</v>
      </c>
      <c r="F136" s="79">
        <f t="shared" si="21"/>
        <v>0</v>
      </c>
      <c r="G136" s="79">
        <f t="shared" si="22"/>
        <v>0</v>
      </c>
      <c r="H136" s="79">
        <f t="shared" si="23"/>
        <v>0</v>
      </c>
      <c r="I136" s="79">
        <f t="shared" si="24"/>
        <v>0</v>
      </c>
      <c r="J136" s="79">
        <f t="shared" si="25"/>
        <v>0</v>
      </c>
      <c r="K136" s="79">
        <f t="shared" ca="1" si="17"/>
        <v>-5.5084761360257209E-2</v>
      </c>
      <c r="L136" s="79">
        <f t="shared" ca="1" si="26"/>
        <v>3.0343309341164856E-3</v>
      </c>
      <c r="M136" s="79">
        <f t="shared" ca="1" si="18"/>
        <v>18747178307619.57</v>
      </c>
      <c r="N136" s="79">
        <f t="shared" ca="1" si="19"/>
        <v>4403411975559.3164</v>
      </c>
      <c r="O136" s="79">
        <f t="shared" ca="1" si="20"/>
        <v>50825530700.729256</v>
      </c>
      <c r="P136" s="53">
        <f t="shared" ca="1" si="27"/>
        <v>5.5084761360257209E-2</v>
      </c>
      <c r="Q136" s="53"/>
      <c r="R136" s="53"/>
      <c r="S136" s="53"/>
    </row>
    <row r="137" spans="1:19" x14ac:dyDescent="0.2">
      <c r="A137" s="88"/>
      <c r="B137" s="88"/>
      <c r="C137" s="53"/>
      <c r="D137" s="87">
        <f t="shared" si="29"/>
        <v>0</v>
      </c>
      <c r="E137" s="87">
        <f t="shared" si="29"/>
        <v>0</v>
      </c>
      <c r="F137" s="79">
        <f t="shared" si="21"/>
        <v>0</v>
      </c>
      <c r="G137" s="79">
        <f t="shared" si="22"/>
        <v>0</v>
      </c>
      <c r="H137" s="79">
        <f t="shared" si="23"/>
        <v>0</v>
      </c>
      <c r="I137" s="79">
        <f t="shared" si="24"/>
        <v>0</v>
      </c>
      <c r="J137" s="79">
        <f t="shared" si="25"/>
        <v>0</v>
      </c>
      <c r="K137" s="79">
        <f t="shared" ca="1" si="17"/>
        <v>-5.5084761360257209E-2</v>
      </c>
      <c r="L137" s="79">
        <f t="shared" ca="1" si="26"/>
        <v>3.0343309341164856E-3</v>
      </c>
      <c r="M137" s="79">
        <f t="shared" ca="1" si="18"/>
        <v>18747178307619.57</v>
      </c>
      <c r="N137" s="79">
        <f t="shared" ca="1" si="19"/>
        <v>4403411975559.3164</v>
      </c>
      <c r="O137" s="79">
        <f t="shared" ca="1" si="20"/>
        <v>50825530700.729256</v>
      </c>
      <c r="P137" s="53">
        <f t="shared" ca="1" si="27"/>
        <v>5.5084761360257209E-2</v>
      </c>
      <c r="Q137" s="53"/>
      <c r="R137" s="53"/>
      <c r="S137" s="53"/>
    </row>
    <row r="138" spans="1:19" x14ac:dyDescent="0.2">
      <c r="A138" s="88"/>
      <c r="B138" s="88"/>
      <c r="C138" s="53"/>
      <c r="D138" s="87">
        <f t="shared" si="29"/>
        <v>0</v>
      </c>
      <c r="E138" s="87">
        <f t="shared" si="29"/>
        <v>0</v>
      </c>
      <c r="F138" s="79">
        <f t="shared" si="21"/>
        <v>0</v>
      </c>
      <c r="G138" s="79">
        <f t="shared" si="22"/>
        <v>0</v>
      </c>
      <c r="H138" s="79">
        <f t="shared" si="23"/>
        <v>0</v>
      </c>
      <c r="I138" s="79">
        <f t="shared" si="24"/>
        <v>0</v>
      </c>
      <c r="J138" s="79">
        <f t="shared" si="25"/>
        <v>0</v>
      </c>
      <c r="K138" s="79">
        <f t="shared" ca="1" si="17"/>
        <v>-5.5084761360257209E-2</v>
      </c>
      <c r="L138" s="79">
        <f t="shared" ca="1" si="26"/>
        <v>3.0343309341164856E-3</v>
      </c>
      <c r="M138" s="79">
        <f t="shared" ca="1" si="18"/>
        <v>18747178307619.57</v>
      </c>
      <c r="N138" s="79">
        <f t="shared" ca="1" si="19"/>
        <v>4403411975559.3164</v>
      </c>
      <c r="O138" s="79">
        <f t="shared" ca="1" si="20"/>
        <v>50825530700.729256</v>
      </c>
      <c r="P138" s="53">
        <f t="shared" ca="1" si="27"/>
        <v>5.5084761360257209E-2</v>
      </c>
      <c r="Q138" s="53"/>
      <c r="R138" s="53"/>
      <c r="S138" s="53"/>
    </row>
    <row r="139" spans="1:19" x14ac:dyDescent="0.2">
      <c r="A139" s="88"/>
      <c r="B139" s="88"/>
      <c r="C139" s="53"/>
      <c r="D139" s="87">
        <f t="shared" si="29"/>
        <v>0</v>
      </c>
      <c r="E139" s="87">
        <f t="shared" si="29"/>
        <v>0</v>
      </c>
      <c r="F139" s="79">
        <f t="shared" si="21"/>
        <v>0</v>
      </c>
      <c r="G139" s="79">
        <f t="shared" si="22"/>
        <v>0</v>
      </c>
      <c r="H139" s="79">
        <f t="shared" si="23"/>
        <v>0</v>
      </c>
      <c r="I139" s="79">
        <f t="shared" si="24"/>
        <v>0</v>
      </c>
      <c r="J139" s="79">
        <f t="shared" si="25"/>
        <v>0</v>
      </c>
      <c r="K139" s="79">
        <f t="shared" ca="1" si="17"/>
        <v>-5.5084761360257209E-2</v>
      </c>
      <c r="L139" s="79">
        <f t="shared" ca="1" si="26"/>
        <v>3.0343309341164856E-3</v>
      </c>
      <c r="M139" s="79">
        <f t="shared" ca="1" si="18"/>
        <v>18747178307619.57</v>
      </c>
      <c r="N139" s="79">
        <f t="shared" ca="1" si="19"/>
        <v>4403411975559.3164</v>
      </c>
      <c r="O139" s="79">
        <f t="shared" ca="1" si="20"/>
        <v>50825530700.729256</v>
      </c>
      <c r="P139" s="53">
        <f t="shared" ca="1" si="27"/>
        <v>5.5084761360257209E-2</v>
      </c>
      <c r="Q139" s="53"/>
      <c r="R139" s="53"/>
      <c r="S139" s="53"/>
    </row>
    <row r="140" spans="1:19" x14ac:dyDescent="0.2">
      <c r="A140" s="88"/>
      <c r="B140" s="88"/>
      <c r="C140" s="53"/>
      <c r="D140" s="87">
        <f t="shared" si="29"/>
        <v>0</v>
      </c>
      <c r="E140" s="87">
        <f t="shared" si="29"/>
        <v>0</v>
      </c>
      <c r="F140" s="79">
        <f t="shared" si="21"/>
        <v>0</v>
      </c>
      <c r="G140" s="79">
        <f t="shared" si="22"/>
        <v>0</v>
      </c>
      <c r="H140" s="79">
        <f t="shared" si="23"/>
        <v>0</v>
      </c>
      <c r="I140" s="79">
        <f t="shared" si="24"/>
        <v>0</v>
      </c>
      <c r="J140" s="79">
        <f t="shared" si="25"/>
        <v>0</v>
      </c>
      <c r="K140" s="79">
        <f t="shared" ca="1" si="17"/>
        <v>-5.5084761360257209E-2</v>
      </c>
      <c r="L140" s="79">
        <f t="shared" ca="1" si="26"/>
        <v>3.0343309341164856E-3</v>
      </c>
      <c r="M140" s="79">
        <f t="shared" ca="1" si="18"/>
        <v>18747178307619.57</v>
      </c>
      <c r="N140" s="79">
        <f t="shared" ca="1" si="19"/>
        <v>4403411975559.3164</v>
      </c>
      <c r="O140" s="79">
        <f t="shared" ca="1" si="20"/>
        <v>50825530700.729256</v>
      </c>
      <c r="P140" s="53">
        <f t="shared" ca="1" si="27"/>
        <v>5.5084761360257209E-2</v>
      </c>
      <c r="Q140" s="53"/>
      <c r="R140" s="53"/>
      <c r="S140" s="53"/>
    </row>
    <row r="141" spans="1:19" x14ac:dyDescent="0.2">
      <c r="A141" s="88"/>
      <c r="B141" s="88"/>
      <c r="C141" s="53"/>
      <c r="D141" s="87">
        <f t="shared" si="29"/>
        <v>0</v>
      </c>
      <c r="E141" s="87">
        <f t="shared" si="29"/>
        <v>0</v>
      </c>
      <c r="F141" s="79">
        <f t="shared" si="21"/>
        <v>0</v>
      </c>
      <c r="G141" s="79">
        <f t="shared" si="22"/>
        <v>0</v>
      </c>
      <c r="H141" s="79">
        <f t="shared" si="23"/>
        <v>0</v>
      </c>
      <c r="I141" s="79">
        <f t="shared" si="24"/>
        <v>0</v>
      </c>
      <c r="J141" s="79">
        <f t="shared" si="25"/>
        <v>0</v>
      </c>
      <c r="K141" s="79">
        <f t="shared" ca="1" si="17"/>
        <v>-5.5084761360257209E-2</v>
      </c>
      <c r="L141" s="79">
        <f t="shared" ca="1" si="26"/>
        <v>3.0343309341164856E-3</v>
      </c>
      <c r="M141" s="79">
        <f t="shared" ca="1" si="18"/>
        <v>18747178307619.57</v>
      </c>
      <c r="N141" s="79">
        <f t="shared" ca="1" si="19"/>
        <v>4403411975559.3164</v>
      </c>
      <c r="O141" s="79">
        <f t="shared" ca="1" si="20"/>
        <v>50825530700.729256</v>
      </c>
      <c r="P141" s="53">
        <f t="shared" ca="1" si="27"/>
        <v>5.5084761360257209E-2</v>
      </c>
      <c r="Q141" s="53"/>
      <c r="R141" s="53"/>
      <c r="S141" s="53"/>
    </row>
    <row r="142" spans="1:19" x14ac:dyDescent="0.2">
      <c r="A142" s="88"/>
      <c r="B142" s="88"/>
      <c r="C142" s="53"/>
      <c r="D142" s="87">
        <f t="shared" si="29"/>
        <v>0</v>
      </c>
      <c r="E142" s="87">
        <f t="shared" si="29"/>
        <v>0</v>
      </c>
      <c r="F142" s="79">
        <f t="shared" si="21"/>
        <v>0</v>
      </c>
      <c r="G142" s="79">
        <f t="shared" si="22"/>
        <v>0</v>
      </c>
      <c r="H142" s="79">
        <f t="shared" si="23"/>
        <v>0</v>
      </c>
      <c r="I142" s="79">
        <f t="shared" si="24"/>
        <v>0</v>
      </c>
      <c r="J142" s="79">
        <f t="shared" si="25"/>
        <v>0</v>
      </c>
      <c r="K142" s="79">
        <f t="shared" ca="1" si="17"/>
        <v>-5.5084761360257209E-2</v>
      </c>
      <c r="L142" s="79">
        <f t="shared" ca="1" si="26"/>
        <v>3.0343309341164856E-3</v>
      </c>
      <c r="M142" s="79">
        <f t="shared" ca="1" si="18"/>
        <v>18747178307619.57</v>
      </c>
      <c r="N142" s="79">
        <f t="shared" ca="1" si="19"/>
        <v>4403411975559.3164</v>
      </c>
      <c r="O142" s="79">
        <f t="shared" ca="1" si="20"/>
        <v>50825530700.729256</v>
      </c>
      <c r="P142" s="53">
        <f t="shared" ca="1" si="27"/>
        <v>5.5084761360257209E-2</v>
      </c>
      <c r="Q142" s="53"/>
      <c r="R142" s="53"/>
      <c r="S142" s="53"/>
    </row>
    <row r="143" spans="1:19" x14ac:dyDescent="0.2">
      <c r="A143" s="88"/>
      <c r="B143" s="88"/>
      <c r="C143" s="53"/>
      <c r="D143" s="87">
        <f t="shared" si="29"/>
        <v>0</v>
      </c>
      <c r="E143" s="87">
        <f t="shared" si="29"/>
        <v>0</v>
      </c>
      <c r="F143" s="79">
        <f t="shared" si="21"/>
        <v>0</v>
      </c>
      <c r="G143" s="79">
        <f t="shared" si="22"/>
        <v>0</v>
      </c>
      <c r="H143" s="79">
        <f t="shared" si="23"/>
        <v>0</v>
      </c>
      <c r="I143" s="79">
        <f t="shared" si="24"/>
        <v>0</v>
      </c>
      <c r="J143" s="79">
        <f t="shared" si="25"/>
        <v>0</v>
      </c>
      <c r="K143" s="79">
        <f t="shared" ca="1" si="17"/>
        <v>-5.5084761360257209E-2</v>
      </c>
      <c r="L143" s="79">
        <f t="shared" ca="1" si="26"/>
        <v>3.0343309341164856E-3</v>
      </c>
      <c r="M143" s="79">
        <f t="shared" ca="1" si="18"/>
        <v>18747178307619.57</v>
      </c>
      <c r="N143" s="79">
        <f t="shared" ca="1" si="19"/>
        <v>4403411975559.3164</v>
      </c>
      <c r="O143" s="79">
        <f t="shared" ca="1" si="20"/>
        <v>50825530700.729256</v>
      </c>
      <c r="P143" s="53">
        <f t="shared" ca="1" si="27"/>
        <v>5.5084761360257209E-2</v>
      </c>
      <c r="Q143" s="53"/>
      <c r="R143" s="53"/>
      <c r="S143" s="53"/>
    </row>
    <row r="144" spans="1:19" x14ac:dyDescent="0.2">
      <c r="A144" s="88"/>
      <c r="B144" s="88"/>
      <c r="C144" s="53"/>
      <c r="D144" s="87">
        <f t="shared" si="29"/>
        <v>0</v>
      </c>
      <c r="E144" s="87">
        <f t="shared" si="29"/>
        <v>0</v>
      </c>
      <c r="F144" s="79">
        <f t="shared" si="21"/>
        <v>0</v>
      </c>
      <c r="G144" s="79">
        <f t="shared" si="22"/>
        <v>0</v>
      </c>
      <c r="H144" s="79">
        <f t="shared" si="23"/>
        <v>0</v>
      </c>
      <c r="I144" s="79">
        <f t="shared" si="24"/>
        <v>0</v>
      </c>
      <c r="J144" s="79">
        <f t="shared" si="25"/>
        <v>0</v>
      </c>
      <c r="K144" s="79">
        <f t="shared" ca="1" si="17"/>
        <v>-5.5084761360257209E-2</v>
      </c>
      <c r="L144" s="79">
        <f t="shared" ca="1" si="26"/>
        <v>3.0343309341164856E-3</v>
      </c>
      <c r="M144" s="79">
        <f t="shared" ca="1" si="18"/>
        <v>18747178307619.57</v>
      </c>
      <c r="N144" s="79">
        <f t="shared" ca="1" si="19"/>
        <v>4403411975559.3164</v>
      </c>
      <c r="O144" s="79">
        <f t="shared" ca="1" si="20"/>
        <v>50825530700.729256</v>
      </c>
      <c r="P144" s="53">
        <f t="shared" ca="1" si="27"/>
        <v>5.5084761360257209E-2</v>
      </c>
      <c r="Q144" s="53"/>
      <c r="R144" s="53"/>
      <c r="S144" s="53"/>
    </row>
    <row r="145" spans="1:19" x14ac:dyDescent="0.2">
      <c r="A145" s="88"/>
      <c r="B145" s="88"/>
      <c r="C145" s="53"/>
      <c r="D145" s="87">
        <f t="shared" si="29"/>
        <v>0</v>
      </c>
      <c r="E145" s="87">
        <f t="shared" si="29"/>
        <v>0</v>
      </c>
      <c r="F145" s="79">
        <f t="shared" si="21"/>
        <v>0</v>
      </c>
      <c r="G145" s="79">
        <f t="shared" si="22"/>
        <v>0</v>
      </c>
      <c r="H145" s="79">
        <f t="shared" si="23"/>
        <v>0</v>
      </c>
      <c r="I145" s="79">
        <f t="shared" si="24"/>
        <v>0</v>
      </c>
      <c r="J145" s="79">
        <f t="shared" si="25"/>
        <v>0</v>
      </c>
      <c r="K145" s="79">
        <f t="shared" ca="1" si="17"/>
        <v>-5.5084761360257209E-2</v>
      </c>
      <c r="L145" s="79">
        <f t="shared" ca="1" si="26"/>
        <v>3.0343309341164856E-3</v>
      </c>
      <c r="M145" s="79">
        <f t="shared" ca="1" si="18"/>
        <v>18747178307619.57</v>
      </c>
      <c r="N145" s="79">
        <f t="shared" ca="1" si="19"/>
        <v>4403411975559.3164</v>
      </c>
      <c r="O145" s="79">
        <f t="shared" ca="1" si="20"/>
        <v>50825530700.729256</v>
      </c>
      <c r="P145" s="53">
        <f t="shared" ca="1" si="27"/>
        <v>5.5084761360257209E-2</v>
      </c>
      <c r="Q145" s="53"/>
      <c r="R145" s="53"/>
      <c r="S145" s="53"/>
    </row>
    <row r="146" spans="1:19" x14ac:dyDescent="0.2">
      <c r="A146" s="88"/>
      <c r="B146" s="88"/>
      <c r="C146" s="53"/>
      <c r="D146" s="87">
        <f t="shared" si="29"/>
        <v>0</v>
      </c>
      <c r="E146" s="87">
        <f t="shared" si="29"/>
        <v>0</v>
      </c>
      <c r="F146" s="79">
        <f t="shared" si="21"/>
        <v>0</v>
      </c>
      <c r="G146" s="79">
        <f t="shared" si="22"/>
        <v>0</v>
      </c>
      <c r="H146" s="79">
        <f t="shared" si="23"/>
        <v>0</v>
      </c>
      <c r="I146" s="79">
        <f t="shared" si="24"/>
        <v>0</v>
      </c>
      <c r="J146" s="79">
        <f t="shared" si="25"/>
        <v>0</v>
      </c>
      <c r="K146" s="79">
        <f t="shared" ref="K146:K209" ca="1" si="30">+E$4+E$5*D146+E$6*D146^2</f>
        <v>-5.5084761360257209E-2</v>
      </c>
      <c r="L146" s="79">
        <f t="shared" ca="1" si="26"/>
        <v>3.0343309341164856E-3</v>
      </c>
      <c r="M146" s="79">
        <f t="shared" ref="M146:M209" ca="1" si="31">(M$1-M$2*D146+M$3*F146)^2</f>
        <v>18747178307619.57</v>
      </c>
      <c r="N146" s="79">
        <f t="shared" ref="N146:N209" ca="1" si="32">(-M$2+M$4*D146-M$5*F146)^2</f>
        <v>4403411975559.3164</v>
      </c>
      <c r="O146" s="79">
        <f t="shared" ref="O146:O209" ca="1" si="33">+(M$3-D146*M$5+F146*M$6)^2</f>
        <v>50825530700.729256</v>
      </c>
      <c r="P146" s="53">
        <f t="shared" ca="1" si="27"/>
        <v>5.5084761360257209E-2</v>
      </c>
      <c r="Q146" s="53"/>
      <c r="R146" s="53"/>
      <c r="S146" s="53"/>
    </row>
    <row r="147" spans="1:19" x14ac:dyDescent="0.2">
      <c r="A147" s="88"/>
      <c r="B147" s="88"/>
      <c r="C147" s="53"/>
      <c r="D147" s="87">
        <f t="shared" si="29"/>
        <v>0</v>
      </c>
      <c r="E147" s="87">
        <f t="shared" si="29"/>
        <v>0</v>
      </c>
      <c r="F147" s="79">
        <f t="shared" ref="F147:F210" si="34">D147*D147</f>
        <v>0</v>
      </c>
      <c r="G147" s="79">
        <f t="shared" ref="G147:G210" si="35">D147*F147</f>
        <v>0</v>
      </c>
      <c r="H147" s="79">
        <f t="shared" ref="H147:H210" si="36">F147*F147</f>
        <v>0</v>
      </c>
      <c r="I147" s="79">
        <f t="shared" ref="I147:I210" si="37">E147*D147</f>
        <v>0</v>
      </c>
      <c r="J147" s="79">
        <f t="shared" ref="J147:J210" si="38">I147*D147</f>
        <v>0</v>
      </c>
      <c r="K147" s="79">
        <f t="shared" ca="1" si="30"/>
        <v>-5.5084761360257209E-2</v>
      </c>
      <c r="L147" s="79">
        <f t="shared" ref="L147:L210" ca="1" si="39">+(K147-E147)^2</f>
        <v>3.0343309341164856E-3</v>
      </c>
      <c r="M147" s="79">
        <f t="shared" ca="1" si="31"/>
        <v>18747178307619.57</v>
      </c>
      <c r="N147" s="79">
        <f t="shared" ca="1" si="32"/>
        <v>4403411975559.3164</v>
      </c>
      <c r="O147" s="79">
        <f t="shared" ca="1" si="33"/>
        <v>50825530700.729256</v>
      </c>
      <c r="P147" s="53">
        <f t="shared" ref="P147:P210" ca="1" si="40">+E147-K147</f>
        <v>5.5084761360257209E-2</v>
      </c>
      <c r="Q147" s="53"/>
      <c r="R147" s="53"/>
      <c r="S147" s="53"/>
    </row>
    <row r="148" spans="1:19" x14ac:dyDescent="0.2">
      <c r="A148" s="88"/>
      <c r="B148" s="88"/>
      <c r="C148" s="53"/>
      <c r="D148" s="87">
        <f t="shared" si="29"/>
        <v>0</v>
      </c>
      <c r="E148" s="87">
        <f t="shared" si="29"/>
        <v>0</v>
      </c>
      <c r="F148" s="79">
        <f t="shared" si="34"/>
        <v>0</v>
      </c>
      <c r="G148" s="79">
        <f t="shared" si="35"/>
        <v>0</v>
      </c>
      <c r="H148" s="79">
        <f t="shared" si="36"/>
        <v>0</v>
      </c>
      <c r="I148" s="79">
        <f t="shared" si="37"/>
        <v>0</v>
      </c>
      <c r="J148" s="79">
        <f t="shared" si="38"/>
        <v>0</v>
      </c>
      <c r="K148" s="79">
        <f t="shared" ca="1" si="30"/>
        <v>-5.5084761360257209E-2</v>
      </c>
      <c r="L148" s="79">
        <f t="shared" ca="1" si="39"/>
        <v>3.0343309341164856E-3</v>
      </c>
      <c r="M148" s="79">
        <f t="shared" ca="1" si="31"/>
        <v>18747178307619.57</v>
      </c>
      <c r="N148" s="79">
        <f t="shared" ca="1" si="32"/>
        <v>4403411975559.3164</v>
      </c>
      <c r="O148" s="79">
        <f t="shared" ca="1" si="33"/>
        <v>50825530700.729256</v>
      </c>
      <c r="P148" s="53">
        <f t="shared" ca="1" si="40"/>
        <v>5.5084761360257209E-2</v>
      </c>
      <c r="Q148" s="53"/>
      <c r="R148" s="53"/>
      <c r="S148" s="53"/>
    </row>
    <row r="149" spans="1:19" x14ac:dyDescent="0.2">
      <c r="A149" s="88"/>
      <c r="B149" s="88"/>
      <c r="C149" s="53"/>
      <c r="D149" s="87">
        <f t="shared" si="29"/>
        <v>0</v>
      </c>
      <c r="E149" s="87">
        <f t="shared" si="29"/>
        <v>0</v>
      </c>
      <c r="F149" s="79">
        <f t="shared" si="34"/>
        <v>0</v>
      </c>
      <c r="G149" s="79">
        <f t="shared" si="35"/>
        <v>0</v>
      </c>
      <c r="H149" s="79">
        <f t="shared" si="36"/>
        <v>0</v>
      </c>
      <c r="I149" s="79">
        <f t="shared" si="37"/>
        <v>0</v>
      </c>
      <c r="J149" s="79">
        <f t="shared" si="38"/>
        <v>0</v>
      </c>
      <c r="K149" s="79">
        <f t="shared" ca="1" si="30"/>
        <v>-5.5084761360257209E-2</v>
      </c>
      <c r="L149" s="79">
        <f t="shared" ca="1" si="39"/>
        <v>3.0343309341164856E-3</v>
      </c>
      <c r="M149" s="79">
        <f t="shared" ca="1" si="31"/>
        <v>18747178307619.57</v>
      </c>
      <c r="N149" s="79">
        <f t="shared" ca="1" si="32"/>
        <v>4403411975559.3164</v>
      </c>
      <c r="O149" s="79">
        <f t="shared" ca="1" si="33"/>
        <v>50825530700.729256</v>
      </c>
      <c r="P149" s="53">
        <f t="shared" ca="1" si="40"/>
        <v>5.5084761360257209E-2</v>
      </c>
      <c r="Q149" s="53"/>
      <c r="R149" s="53"/>
      <c r="S149" s="53"/>
    </row>
    <row r="150" spans="1:19" x14ac:dyDescent="0.2">
      <c r="A150" s="88"/>
      <c r="B150" s="88"/>
      <c r="C150" s="53"/>
      <c r="D150" s="87">
        <f t="shared" si="29"/>
        <v>0</v>
      </c>
      <c r="E150" s="87">
        <f t="shared" si="29"/>
        <v>0</v>
      </c>
      <c r="F150" s="79">
        <f t="shared" si="34"/>
        <v>0</v>
      </c>
      <c r="G150" s="79">
        <f t="shared" si="35"/>
        <v>0</v>
      </c>
      <c r="H150" s="79">
        <f t="shared" si="36"/>
        <v>0</v>
      </c>
      <c r="I150" s="79">
        <f t="shared" si="37"/>
        <v>0</v>
      </c>
      <c r="J150" s="79">
        <f t="shared" si="38"/>
        <v>0</v>
      </c>
      <c r="K150" s="79">
        <f t="shared" ca="1" si="30"/>
        <v>-5.5084761360257209E-2</v>
      </c>
      <c r="L150" s="79">
        <f t="shared" ca="1" si="39"/>
        <v>3.0343309341164856E-3</v>
      </c>
      <c r="M150" s="79">
        <f t="shared" ca="1" si="31"/>
        <v>18747178307619.57</v>
      </c>
      <c r="N150" s="79">
        <f t="shared" ca="1" si="32"/>
        <v>4403411975559.3164</v>
      </c>
      <c r="O150" s="79">
        <f t="shared" ca="1" si="33"/>
        <v>50825530700.729256</v>
      </c>
      <c r="P150" s="53">
        <f t="shared" ca="1" si="40"/>
        <v>5.5084761360257209E-2</v>
      </c>
      <c r="Q150" s="53"/>
      <c r="R150" s="53"/>
      <c r="S150" s="53"/>
    </row>
    <row r="151" spans="1:19" x14ac:dyDescent="0.2">
      <c r="A151" s="88"/>
      <c r="B151" s="88"/>
      <c r="C151" s="53"/>
      <c r="D151" s="87">
        <f t="shared" si="29"/>
        <v>0</v>
      </c>
      <c r="E151" s="87">
        <f t="shared" si="29"/>
        <v>0</v>
      </c>
      <c r="F151" s="79">
        <f t="shared" si="34"/>
        <v>0</v>
      </c>
      <c r="G151" s="79">
        <f t="shared" si="35"/>
        <v>0</v>
      </c>
      <c r="H151" s="79">
        <f t="shared" si="36"/>
        <v>0</v>
      </c>
      <c r="I151" s="79">
        <f t="shared" si="37"/>
        <v>0</v>
      </c>
      <c r="J151" s="79">
        <f t="shared" si="38"/>
        <v>0</v>
      </c>
      <c r="K151" s="79">
        <f t="shared" ca="1" si="30"/>
        <v>-5.5084761360257209E-2</v>
      </c>
      <c r="L151" s="79">
        <f t="shared" ca="1" si="39"/>
        <v>3.0343309341164856E-3</v>
      </c>
      <c r="M151" s="79">
        <f t="shared" ca="1" si="31"/>
        <v>18747178307619.57</v>
      </c>
      <c r="N151" s="79">
        <f t="shared" ca="1" si="32"/>
        <v>4403411975559.3164</v>
      </c>
      <c r="O151" s="79">
        <f t="shared" ca="1" si="33"/>
        <v>50825530700.729256</v>
      </c>
      <c r="P151" s="53">
        <f t="shared" ca="1" si="40"/>
        <v>5.5084761360257209E-2</v>
      </c>
      <c r="Q151" s="53"/>
      <c r="R151" s="53"/>
      <c r="S151" s="53"/>
    </row>
    <row r="152" spans="1:19" x14ac:dyDescent="0.2">
      <c r="A152" s="88"/>
      <c r="B152" s="88"/>
      <c r="C152" s="53"/>
      <c r="D152" s="87">
        <f t="shared" si="29"/>
        <v>0</v>
      </c>
      <c r="E152" s="87">
        <f t="shared" si="29"/>
        <v>0</v>
      </c>
      <c r="F152" s="79">
        <f t="shared" si="34"/>
        <v>0</v>
      </c>
      <c r="G152" s="79">
        <f t="shared" si="35"/>
        <v>0</v>
      </c>
      <c r="H152" s="79">
        <f t="shared" si="36"/>
        <v>0</v>
      </c>
      <c r="I152" s="79">
        <f t="shared" si="37"/>
        <v>0</v>
      </c>
      <c r="J152" s="79">
        <f t="shared" si="38"/>
        <v>0</v>
      </c>
      <c r="K152" s="79">
        <f t="shared" ca="1" si="30"/>
        <v>-5.5084761360257209E-2</v>
      </c>
      <c r="L152" s="79">
        <f t="shared" ca="1" si="39"/>
        <v>3.0343309341164856E-3</v>
      </c>
      <c r="M152" s="79">
        <f t="shared" ca="1" si="31"/>
        <v>18747178307619.57</v>
      </c>
      <c r="N152" s="79">
        <f t="shared" ca="1" si="32"/>
        <v>4403411975559.3164</v>
      </c>
      <c r="O152" s="79">
        <f t="shared" ca="1" si="33"/>
        <v>50825530700.729256</v>
      </c>
      <c r="P152" s="53">
        <f t="shared" ca="1" si="40"/>
        <v>5.5084761360257209E-2</v>
      </c>
      <c r="Q152" s="53"/>
      <c r="R152" s="53"/>
      <c r="S152" s="53"/>
    </row>
    <row r="153" spans="1:19" x14ac:dyDescent="0.2">
      <c r="A153" s="88"/>
      <c r="B153" s="88"/>
      <c r="C153" s="53"/>
      <c r="D153" s="87">
        <f t="shared" si="29"/>
        <v>0</v>
      </c>
      <c r="E153" s="87">
        <f t="shared" si="29"/>
        <v>0</v>
      </c>
      <c r="F153" s="79">
        <f t="shared" si="34"/>
        <v>0</v>
      </c>
      <c r="G153" s="79">
        <f t="shared" si="35"/>
        <v>0</v>
      </c>
      <c r="H153" s="79">
        <f t="shared" si="36"/>
        <v>0</v>
      </c>
      <c r="I153" s="79">
        <f t="shared" si="37"/>
        <v>0</v>
      </c>
      <c r="J153" s="79">
        <f t="shared" si="38"/>
        <v>0</v>
      </c>
      <c r="K153" s="79">
        <f t="shared" ca="1" si="30"/>
        <v>-5.5084761360257209E-2</v>
      </c>
      <c r="L153" s="79">
        <f t="shared" ca="1" si="39"/>
        <v>3.0343309341164856E-3</v>
      </c>
      <c r="M153" s="79">
        <f t="shared" ca="1" si="31"/>
        <v>18747178307619.57</v>
      </c>
      <c r="N153" s="79">
        <f t="shared" ca="1" si="32"/>
        <v>4403411975559.3164</v>
      </c>
      <c r="O153" s="79">
        <f t="shared" ca="1" si="33"/>
        <v>50825530700.729256</v>
      </c>
      <c r="P153" s="53">
        <f t="shared" ca="1" si="40"/>
        <v>5.5084761360257209E-2</v>
      </c>
      <c r="Q153" s="53"/>
      <c r="R153" s="53"/>
      <c r="S153" s="53"/>
    </row>
    <row r="154" spans="1:19" x14ac:dyDescent="0.2">
      <c r="A154" s="88"/>
      <c r="B154" s="88"/>
      <c r="C154" s="53"/>
      <c r="D154" s="87">
        <f t="shared" si="29"/>
        <v>0</v>
      </c>
      <c r="E154" s="87">
        <f t="shared" si="29"/>
        <v>0</v>
      </c>
      <c r="F154" s="79">
        <f t="shared" si="34"/>
        <v>0</v>
      </c>
      <c r="G154" s="79">
        <f t="shared" si="35"/>
        <v>0</v>
      </c>
      <c r="H154" s="79">
        <f t="shared" si="36"/>
        <v>0</v>
      </c>
      <c r="I154" s="79">
        <f t="shared" si="37"/>
        <v>0</v>
      </c>
      <c r="J154" s="79">
        <f t="shared" si="38"/>
        <v>0</v>
      </c>
      <c r="K154" s="79">
        <f t="shared" ca="1" si="30"/>
        <v>-5.5084761360257209E-2</v>
      </c>
      <c r="L154" s="79">
        <f t="shared" ca="1" si="39"/>
        <v>3.0343309341164856E-3</v>
      </c>
      <c r="M154" s="79">
        <f t="shared" ca="1" si="31"/>
        <v>18747178307619.57</v>
      </c>
      <c r="N154" s="79">
        <f t="shared" ca="1" si="32"/>
        <v>4403411975559.3164</v>
      </c>
      <c r="O154" s="79">
        <f t="shared" ca="1" si="33"/>
        <v>50825530700.729256</v>
      </c>
      <c r="P154" s="53">
        <f t="shared" ca="1" si="40"/>
        <v>5.5084761360257209E-2</v>
      </c>
      <c r="Q154" s="53"/>
      <c r="R154" s="53"/>
      <c r="S154" s="53"/>
    </row>
    <row r="155" spans="1:19" x14ac:dyDescent="0.2">
      <c r="A155" s="88"/>
      <c r="B155" s="88"/>
      <c r="C155" s="53"/>
      <c r="D155" s="87">
        <f t="shared" si="29"/>
        <v>0</v>
      </c>
      <c r="E155" s="87">
        <f t="shared" si="29"/>
        <v>0</v>
      </c>
      <c r="F155" s="79">
        <f t="shared" si="34"/>
        <v>0</v>
      </c>
      <c r="G155" s="79">
        <f t="shared" si="35"/>
        <v>0</v>
      </c>
      <c r="H155" s="79">
        <f t="shared" si="36"/>
        <v>0</v>
      </c>
      <c r="I155" s="79">
        <f t="shared" si="37"/>
        <v>0</v>
      </c>
      <c r="J155" s="79">
        <f t="shared" si="38"/>
        <v>0</v>
      </c>
      <c r="K155" s="79">
        <f t="shared" ca="1" si="30"/>
        <v>-5.5084761360257209E-2</v>
      </c>
      <c r="L155" s="79">
        <f t="shared" ca="1" si="39"/>
        <v>3.0343309341164856E-3</v>
      </c>
      <c r="M155" s="79">
        <f t="shared" ca="1" si="31"/>
        <v>18747178307619.57</v>
      </c>
      <c r="N155" s="79">
        <f t="shared" ca="1" si="32"/>
        <v>4403411975559.3164</v>
      </c>
      <c r="O155" s="79">
        <f t="shared" ca="1" si="33"/>
        <v>50825530700.729256</v>
      </c>
      <c r="P155" s="53">
        <f t="shared" ca="1" si="40"/>
        <v>5.5084761360257209E-2</v>
      </c>
      <c r="Q155" s="53"/>
      <c r="R155" s="53"/>
      <c r="S155" s="53"/>
    </row>
    <row r="156" spans="1:19" x14ac:dyDescent="0.2">
      <c r="A156" s="88"/>
      <c r="B156" s="88"/>
      <c r="C156" s="53"/>
      <c r="D156" s="87">
        <f t="shared" si="29"/>
        <v>0</v>
      </c>
      <c r="E156" s="87">
        <f t="shared" si="29"/>
        <v>0</v>
      </c>
      <c r="F156" s="79">
        <f t="shared" si="34"/>
        <v>0</v>
      </c>
      <c r="G156" s="79">
        <f t="shared" si="35"/>
        <v>0</v>
      </c>
      <c r="H156" s="79">
        <f t="shared" si="36"/>
        <v>0</v>
      </c>
      <c r="I156" s="79">
        <f t="shared" si="37"/>
        <v>0</v>
      </c>
      <c r="J156" s="79">
        <f t="shared" si="38"/>
        <v>0</v>
      </c>
      <c r="K156" s="79">
        <f t="shared" ca="1" si="30"/>
        <v>-5.5084761360257209E-2</v>
      </c>
      <c r="L156" s="79">
        <f t="shared" ca="1" si="39"/>
        <v>3.0343309341164856E-3</v>
      </c>
      <c r="M156" s="79">
        <f t="shared" ca="1" si="31"/>
        <v>18747178307619.57</v>
      </c>
      <c r="N156" s="79">
        <f t="shared" ca="1" si="32"/>
        <v>4403411975559.3164</v>
      </c>
      <c r="O156" s="79">
        <f t="shared" ca="1" si="33"/>
        <v>50825530700.729256</v>
      </c>
      <c r="P156" s="53">
        <f t="shared" ca="1" si="40"/>
        <v>5.5084761360257209E-2</v>
      </c>
      <c r="Q156" s="53"/>
      <c r="R156" s="53"/>
      <c r="S156" s="53"/>
    </row>
    <row r="157" spans="1:19" x14ac:dyDescent="0.2">
      <c r="A157" s="88"/>
      <c r="B157" s="88"/>
      <c r="C157" s="53"/>
      <c r="D157" s="87">
        <f t="shared" si="29"/>
        <v>0</v>
      </c>
      <c r="E157" s="87">
        <f t="shared" si="29"/>
        <v>0</v>
      </c>
      <c r="F157" s="79">
        <f t="shared" si="34"/>
        <v>0</v>
      </c>
      <c r="G157" s="79">
        <f t="shared" si="35"/>
        <v>0</v>
      </c>
      <c r="H157" s="79">
        <f t="shared" si="36"/>
        <v>0</v>
      </c>
      <c r="I157" s="79">
        <f t="shared" si="37"/>
        <v>0</v>
      </c>
      <c r="J157" s="79">
        <f t="shared" si="38"/>
        <v>0</v>
      </c>
      <c r="K157" s="79">
        <f t="shared" ca="1" si="30"/>
        <v>-5.5084761360257209E-2</v>
      </c>
      <c r="L157" s="79">
        <f t="shared" ca="1" si="39"/>
        <v>3.0343309341164856E-3</v>
      </c>
      <c r="M157" s="79">
        <f t="shared" ca="1" si="31"/>
        <v>18747178307619.57</v>
      </c>
      <c r="N157" s="79">
        <f t="shared" ca="1" si="32"/>
        <v>4403411975559.3164</v>
      </c>
      <c r="O157" s="79">
        <f t="shared" ca="1" si="33"/>
        <v>50825530700.729256</v>
      </c>
      <c r="P157" s="53">
        <f t="shared" ca="1" si="40"/>
        <v>5.5084761360257209E-2</v>
      </c>
      <c r="Q157" s="53"/>
      <c r="R157" s="53"/>
      <c r="S157" s="53"/>
    </row>
    <row r="158" spans="1:19" x14ac:dyDescent="0.2">
      <c r="C158" s="53"/>
      <c r="D158" s="87">
        <f t="shared" si="29"/>
        <v>0</v>
      </c>
      <c r="E158" s="87">
        <f t="shared" si="29"/>
        <v>0</v>
      </c>
      <c r="F158" s="79">
        <f t="shared" si="34"/>
        <v>0</v>
      </c>
      <c r="G158" s="79">
        <f t="shared" si="35"/>
        <v>0</v>
      </c>
      <c r="H158" s="79">
        <f t="shared" si="36"/>
        <v>0</v>
      </c>
      <c r="I158" s="79">
        <f t="shared" si="37"/>
        <v>0</v>
      </c>
      <c r="J158" s="79">
        <f t="shared" si="38"/>
        <v>0</v>
      </c>
      <c r="K158" s="79">
        <f t="shared" ca="1" si="30"/>
        <v>-5.5084761360257209E-2</v>
      </c>
      <c r="L158" s="79">
        <f t="shared" ca="1" si="39"/>
        <v>3.0343309341164856E-3</v>
      </c>
      <c r="M158" s="79">
        <f t="shared" ca="1" si="31"/>
        <v>18747178307619.57</v>
      </c>
      <c r="N158" s="79">
        <f t="shared" ca="1" si="32"/>
        <v>4403411975559.3164</v>
      </c>
      <c r="O158" s="79">
        <f t="shared" ca="1" si="33"/>
        <v>50825530700.729256</v>
      </c>
      <c r="P158" s="53">
        <f t="shared" ca="1" si="40"/>
        <v>5.5084761360257209E-2</v>
      </c>
      <c r="Q158" s="53"/>
      <c r="R158" s="53"/>
      <c r="S158" s="53"/>
    </row>
    <row r="159" spans="1:19" x14ac:dyDescent="0.2">
      <c r="C159" s="53"/>
      <c r="D159" s="87">
        <f t="shared" si="29"/>
        <v>0</v>
      </c>
      <c r="E159" s="87">
        <f t="shared" si="29"/>
        <v>0</v>
      </c>
      <c r="F159" s="79">
        <f t="shared" si="34"/>
        <v>0</v>
      </c>
      <c r="G159" s="79">
        <f t="shared" si="35"/>
        <v>0</v>
      </c>
      <c r="H159" s="79">
        <f t="shared" si="36"/>
        <v>0</v>
      </c>
      <c r="I159" s="79">
        <f t="shared" si="37"/>
        <v>0</v>
      </c>
      <c r="J159" s="79">
        <f t="shared" si="38"/>
        <v>0</v>
      </c>
      <c r="K159" s="79">
        <f t="shared" ca="1" si="30"/>
        <v>-5.5084761360257209E-2</v>
      </c>
      <c r="L159" s="79">
        <f t="shared" ca="1" si="39"/>
        <v>3.0343309341164856E-3</v>
      </c>
      <c r="M159" s="79">
        <f t="shared" ca="1" si="31"/>
        <v>18747178307619.57</v>
      </c>
      <c r="N159" s="79">
        <f t="shared" ca="1" si="32"/>
        <v>4403411975559.3164</v>
      </c>
      <c r="O159" s="79">
        <f t="shared" ca="1" si="33"/>
        <v>50825530700.729256</v>
      </c>
      <c r="P159" s="53">
        <f t="shared" ca="1" si="40"/>
        <v>5.5084761360257209E-2</v>
      </c>
      <c r="Q159" s="53"/>
      <c r="R159" s="53"/>
      <c r="S159" s="53"/>
    </row>
    <row r="160" spans="1:19" x14ac:dyDescent="0.2">
      <c r="C160" s="53"/>
      <c r="D160" s="87">
        <f t="shared" si="29"/>
        <v>0</v>
      </c>
      <c r="E160" s="87">
        <f t="shared" si="29"/>
        <v>0</v>
      </c>
      <c r="F160" s="79">
        <f t="shared" si="34"/>
        <v>0</v>
      </c>
      <c r="G160" s="79">
        <f t="shared" si="35"/>
        <v>0</v>
      </c>
      <c r="H160" s="79">
        <f t="shared" si="36"/>
        <v>0</v>
      </c>
      <c r="I160" s="79">
        <f t="shared" si="37"/>
        <v>0</v>
      </c>
      <c r="J160" s="79">
        <f t="shared" si="38"/>
        <v>0</v>
      </c>
      <c r="K160" s="79">
        <f t="shared" ca="1" si="30"/>
        <v>-5.5084761360257209E-2</v>
      </c>
      <c r="L160" s="79">
        <f t="shared" ca="1" si="39"/>
        <v>3.0343309341164856E-3</v>
      </c>
      <c r="M160" s="79">
        <f t="shared" ca="1" si="31"/>
        <v>18747178307619.57</v>
      </c>
      <c r="N160" s="79">
        <f t="shared" ca="1" si="32"/>
        <v>4403411975559.3164</v>
      </c>
      <c r="O160" s="79">
        <f t="shared" ca="1" si="33"/>
        <v>50825530700.729256</v>
      </c>
      <c r="P160" s="53">
        <f t="shared" ca="1" si="40"/>
        <v>5.5084761360257209E-2</v>
      </c>
      <c r="Q160" s="53"/>
      <c r="R160" s="53"/>
      <c r="S160" s="53"/>
    </row>
    <row r="161" spans="4:16" x14ac:dyDescent="0.2">
      <c r="D161" s="87">
        <f t="shared" si="29"/>
        <v>0</v>
      </c>
      <c r="E161" s="87">
        <f t="shared" si="29"/>
        <v>0</v>
      </c>
      <c r="F161" s="79">
        <f t="shared" si="34"/>
        <v>0</v>
      </c>
      <c r="G161" s="79">
        <f t="shared" si="35"/>
        <v>0</v>
      </c>
      <c r="H161" s="79">
        <f t="shared" si="36"/>
        <v>0</v>
      </c>
      <c r="I161" s="79">
        <f t="shared" si="37"/>
        <v>0</v>
      </c>
      <c r="J161" s="79">
        <f t="shared" si="38"/>
        <v>0</v>
      </c>
      <c r="K161" s="79">
        <f t="shared" ca="1" si="30"/>
        <v>-5.5084761360257209E-2</v>
      </c>
      <c r="L161" s="79">
        <f t="shared" ca="1" si="39"/>
        <v>3.0343309341164856E-3</v>
      </c>
      <c r="M161" s="79">
        <f t="shared" ca="1" si="31"/>
        <v>18747178307619.57</v>
      </c>
      <c r="N161" s="79">
        <f t="shared" ca="1" si="32"/>
        <v>4403411975559.3164</v>
      </c>
      <c r="O161" s="79">
        <f t="shared" ca="1" si="33"/>
        <v>50825530700.729256</v>
      </c>
      <c r="P161" s="53">
        <f t="shared" ca="1" si="40"/>
        <v>5.5084761360257209E-2</v>
      </c>
    </row>
    <row r="162" spans="4:16" x14ac:dyDescent="0.2">
      <c r="D162" s="87">
        <f t="shared" si="29"/>
        <v>0</v>
      </c>
      <c r="E162" s="87">
        <f t="shared" si="29"/>
        <v>0</v>
      </c>
      <c r="F162" s="79">
        <f t="shared" si="34"/>
        <v>0</v>
      </c>
      <c r="G162" s="79">
        <f t="shared" si="35"/>
        <v>0</v>
      </c>
      <c r="H162" s="79">
        <f t="shared" si="36"/>
        <v>0</v>
      </c>
      <c r="I162" s="79">
        <f t="shared" si="37"/>
        <v>0</v>
      </c>
      <c r="J162" s="79">
        <f t="shared" si="38"/>
        <v>0</v>
      </c>
      <c r="K162" s="79">
        <f t="shared" ca="1" si="30"/>
        <v>-5.5084761360257209E-2</v>
      </c>
      <c r="L162" s="79">
        <f t="shared" ca="1" si="39"/>
        <v>3.0343309341164856E-3</v>
      </c>
      <c r="M162" s="79">
        <f t="shared" ca="1" si="31"/>
        <v>18747178307619.57</v>
      </c>
      <c r="N162" s="79">
        <f t="shared" ca="1" si="32"/>
        <v>4403411975559.3164</v>
      </c>
      <c r="O162" s="79">
        <f t="shared" ca="1" si="33"/>
        <v>50825530700.729256</v>
      </c>
      <c r="P162" s="53">
        <f t="shared" ca="1" si="40"/>
        <v>5.5084761360257209E-2</v>
      </c>
    </row>
    <row r="163" spans="4:16" x14ac:dyDescent="0.2">
      <c r="D163" s="87">
        <f t="shared" si="29"/>
        <v>0</v>
      </c>
      <c r="E163" s="87">
        <f t="shared" si="29"/>
        <v>0</v>
      </c>
      <c r="F163" s="79">
        <f t="shared" si="34"/>
        <v>0</v>
      </c>
      <c r="G163" s="79">
        <f t="shared" si="35"/>
        <v>0</v>
      </c>
      <c r="H163" s="79">
        <f t="shared" si="36"/>
        <v>0</v>
      </c>
      <c r="I163" s="79">
        <f t="shared" si="37"/>
        <v>0</v>
      </c>
      <c r="J163" s="79">
        <f t="shared" si="38"/>
        <v>0</v>
      </c>
      <c r="K163" s="79">
        <f t="shared" ca="1" si="30"/>
        <v>-5.5084761360257209E-2</v>
      </c>
      <c r="L163" s="79">
        <f t="shared" ca="1" si="39"/>
        <v>3.0343309341164856E-3</v>
      </c>
      <c r="M163" s="79">
        <f t="shared" ca="1" si="31"/>
        <v>18747178307619.57</v>
      </c>
      <c r="N163" s="79">
        <f t="shared" ca="1" si="32"/>
        <v>4403411975559.3164</v>
      </c>
      <c r="O163" s="79">
        <f t="shared" ca="1" si="33"/>
        <v>50825530700.729256</v>
      </c>
      <c r="P163" s="53">
        <f t="shared" ca="1" si="40"/>
        <v>5.5084761360257209E-2</v>
      </c>
    </row>
    <row r="164" spans="4:16" x14ac:dyDescent="0.2">
      <c r="D164" s="87">
        <f t="shared" si="29"/>
        <v>0</v>
      </c>
      <c r="E164" s="87">
        <f t="shared" si="29"/>
        <v>0</v>
      </c>
      <c r="F164" s="79">
        <f t="shared" si="34"/>
        <v>0</v>
      </c>
      <c r="G164" s="79">
        <f t="shared" si="35"/>
        <v>0</v>
      </c>
      <c r="H164" s="79">
        <f t="shared" si="36"/>
        <v>0</v>
      </c>
      <c r="I164" s="79">
        <f t="shared" si="37"/>
        <v>0</v>
      </c>
      <c r="J164" s="79">
        <f t="shared" si="38"/>
        <v>0</v>
      </c>
      <c r="K164" s="79">
        <f t="shared" ca="1" si="30"/>
        <v>-5.5084761360257209E-2</v>
      </c>
      <c r="L164" s="79">
        <f t="shared" ca="1" si="39"/>
        <v>3.0343309341164856E-3</v>
      </c>
      <c r="M164" s="79">
        <f t="shared" ca="1" si="31"/>
        <v>18747178307619.57</v>
      </c>
      <c r="N164" s="79">
        <f t="shared" ca="1" si="32"/>
        <v>4403411975559.3164</v>
      </c>
      <c r="O164" s="79">
        <f t="shared" ca="1" si="33"/>
        <v>50825530700.729256</v>
      </c>
      <c r="P164" s="53">
        <f t="shared" ca="1" si="40"/>
        <v>5.5084761360257209E-2</v>
      </c>
    </row>
    <row r="165" spans="4:16" x14ac:dyDescent="0.2">
      <c r="D165" s="87">
        <f t="shared" si="29"/>
        <v>0</v>
      </c>
      <c r="E165" s="87">
        <f t="shared" si="29"/>
        <v>0</v>
      </c>
      <c r="F165" s="79">
        <f t="shared" si="34"/>
        <v>0</v>
      </c>
      <c r="G165" s="79">
        <f t="shared" si="35"/>
        <v>0</v>
      </c>
      <c r="H165" s="79">
        <f t="shared" si="36"/>
        <v>0</v>
      </c>
      <c r="I165" s="79">
        <f t="shared" si="37"/>
        <v>0</v>
      </c>
      <c r="J165" s="79">
        <f t="shared" si="38"/>
        <v>0</v>
      </c>
      <c r="K165" s="79">
        <f t="shared" ca="1" si="30"/>
        <v>-5.5084761360257209E-2</v>
      </c>
      <c r="L165" s="79">
        <f t="shared" ca="1" si="39"/>
        <v>3.0343309341164856E-3</v>
      </c>
      <c r="M165" s="79">
        <f t="shared" ca="1" si="31"/>
        <v>18747178307619.57</v>
      </c>
      <c r="N165" s="79">
        <f t="shared" ca="1" si="32"/>
        <v>4403411975559.3164</v>
      </c>
      <c r="O165" s="79">
        <f t="shared" ca="1" si="33"/>
        <v>50825530700.729256</v>
      </c>
      <c r="P165" s="53">
        <f t="shared" ca="1" si="40"/>
        <v>5.5084761360257209E-2</v>
      </c>
    </row>
    <row r="166" spans="4:16" x14ac:dyDescent="0.2">
      <c r="D166" s="87">
        <f t="shared" si="29"/>
        <v>0</v>
      </c>
      <c r="E166" s="87">
        <f t="shared" si="29"/>
        <v>0</v>
      </c>
      <c r="F166" s="79">
        <f t="shared" si="34"/>
        <v>0</v>
      </c>
      <c r="G166" s="79">
        <f t="shared" si="35"/>
        <v>0</v>
      </c>
      <c r="H166" s="79">
        <f t="shared" si="36"/>
        <v>0</v>
      </c>
      <c r="I166" s="79">
        <f t="shared" si="37"/>
        <v>0</v>
      </c>
      <c r="J166" s="79">
        <f t="shared" si="38"/>
        <v>0</v>
      </c>
      <c r="K166" s="79">
        <f t="shared" ca="1" si="30"/>
        <v>-5.5084761360257209E-2</v>
      </c>
      <c r="L166" s="79">
        <f t="shared" ca="1" si="39"/>
        <v>3.0343309341164856E-3</v>
      </c>
      <c r="M166" s="79">
        <f t="shared" ca="1" si="31"/>
        <v>18747178307619.57</v>
      </c>
      <c r="N166" s="79">
        <f t="shared" ca="1" si="32"/>
        <v>4403411975559.3164</v>
      </c>
      <c r="O166" s="79">
        <f t="shared" ca="1" si="33"/>
        <v>50825530700.729256</v>
      </c>
      <c r="P166" s="53">
        <f t="shared" ca="1" si="40"/>
        <v>5.5084761360257209E-2</v>
      </c>
    </row>
    <row r="167" spans="4:16" x14ac:dyDescent="0.2">
      <c r="D167" s="87">
        <f t="shared" si="29"/>
        <v>0</v>
      </c>
      <c r="E167" s="87">
        <f t="shared" si="29"/>
        <v>0</v>
      </c>
      <c r="F167" s="79">
        <f t="shared" si="34"/>
        <v>0</v>
      </c>
      <c r="G167" s="79">
        <f t="shared" si="35"/>
        <v>0</v>
      </c>
      <c r="H167" s="79">
        <f t="shared" si="36"/>
        <v>0</v>
      </c>
      <c r="I167" s="79">
        <f t="shared" si="37"/>
        <v>0</v>
      </c>
      <c r="J167" s="79">
        <f t="shared" si="38"/>
        <v>0</v>
      </c>
      <c r="K167" s="79">
        <f t="shared" ca="1" si="30"/>
        <v>-5.5084761360257209E-2</v>
      </c>
      <c r="L167" s="79">
        <f t="shared" ca="1" si="39"/>
        <v>3.0343309341164856E-3</v>
      </c>
      <c r="M167" s="79">
        <f t="shared" ca="1" si="31"/>
        <v>18747178307619.57</v>
      </c>
      <c r="N167" s="79">
        <f t="shared" ca="1" si="32"/>
        <v>4403411975559.3164</v>
      </c>
      <c r="O167" s="79">
        <f t="shared" ca="1" si="33"/>
        <v>50825530700.729256</v>
      </c>
      <c r="P167" s="53">
        <f t="shared" ca="1" si="40"/>
        <v>5.5084761360257209E-2</v>
      </c>
    </row>
    <row r="168" spans="4:16" x14ac:dyDescent="0.2">
      <c r="D168" s="87">
        <f t="shared" si="29"/>
        <v>0</v>
      </c>
      <c r="E168" s="87">
        <f t="shared" si="29"/>
        <v>0</v>
      </c>
      <c r="F168" s="79">
        <f t="shared" si="34"/>
        <v>0</v>
      </c>
      <c r="G168" s="79">
        <f t="shared" si="35"/>
        <v>0</v>
      </c>
      <c r="H168" s="79">
        <f t="shared" si="36"/>
        <v>0</v>
      </c>
      <c r="I168" s="79">
        <f t="shared" si="37"/>
        <v>0</v>
      </c>
      <c r="J168" s="79">
        <f t="shared" si="38"/>
        <v>0</v>
      </c>
      <c r="K168" s="79">
        <f t="shared" ca="1" si="30"/>
        <v>-5.5084761360257209E-2</v>
      </c>
      <c r="L168" s="79">
        <f t="shared" ca="1" si="39"/>
        <v>3.0343309341164856E-3</v>
      </c>
      <c r="M168" s="79">
        <f t="shared" ca="1" si="31"/>
        <v>18747178307619.57</v>
      </c>
      <c r="N168" s="79">
        <f t="shared" ca="1" si="32"/>
        <v>4403411975559.3164</v>
      </c>
      <c r="O168" s="79">
        <f t="shared" ca="1" si="33"/>
        <v>50825530700.729256</v>
      </c>
      <c r="P168" s="53">
        <f t="shared" ca="1" si="40"/>
        <v>5.5084761360257209E-2</v>
      </c>
    </row>
    <row r="169" spans="4:16" x14ac:dyDescent="0.2">
      <c r="D169" s="87">
        <f t="shared" si="29"/>
        <v>0</v>
      </c>
      <c r="E169" s="87">
        <f t="shared" si="29"/>
        <v>0</v>
      </c>
      <c r="F169" s="79">
        <f t="shared" si="34"/>
        <v>0</v>
      </c>
      <c r="G169" s="79">
        <f t="shared" si="35"/>
        <v>0</v>
      </c>
      <c r="H169" s="79">
        <f t="shared" si="36"/>
        <v>0</v>
      </c>
      <c r="I169" s="79">
        <f t="shared" si="37"/>
        <v>0</v>
      </c>
      <c r="J169" s="79">
        <f t="shared" si="38"/>
        <v>0</v>
      </c>
      <c r="K169" s="79">
        <f t="shared" ca="1" si="30"/>
        <v>-5.5084761360257209E-2</v>
      </c>
      <c r="L169" s="79">
        <f t="shared" ca="1" si="39"/>
        <v>3.0343309341164856E-3</v>
      </c>
      <c r="M169" s="79">
        <f t="shared" ca="1" si="31"/>
        <v>18747178307619.57</v>
      </c>
      <c r="N169" s="79">
        <f t="shared" ca="1" si="32"/>
        <v>4403411975559.3164</v>
      </c>
      <c r="O169" s="79">
        <f t="shared" ca="1" si="33"/>
        <v>50825530700.729256</v>
      </c>
      <c r="P169" s="53">
        <f t="shared" ca="1" si="40"/>
        <v>5.5084761360257209E-2</v>
      </c>
    </row>
    <row r="170" spans="4:16" x14ac:dyDescent="0.2">
      <c r="D170" s="87">
        <f t="shared" si="29"/>
        <v>0</v>
      </c>
      <c r="E170" s="87">
        <f t="shared" si="29"/>
        <v>0</v>
      </c>
      <c r="F170" s="79">
        <f t="shared" si="34"/>
        <v>0</v>
      </c>
      <c r="G170" s="79">
        <f t="shared" si="35"/>
        <v>0</v>
      </c>
      <c r="H170" s="79">
        <f t="shared" si="36"/>
        <v>0</v>
      </c>
      <c r="I170" s="79">
        <f t="shared" si="37"/>
        <v>0</v>
      </c>
      <c r="J170" s="79">
        <f t="shared" si="38"/>
        <v>0</v>
      </c>
      <c r="K170" s="79">
        <f t="shared" ca="1" si="30"/>
        <v>-5.5084761360257209E-2</v>
      </c>
      <c r="L170" s="79">
        <f t="shared" ca="1" si="39"/>
        <v>3.0343309341164856E-3</v>
      </c>
      <c r="M170" s="79">
        <f t="shared" ca="1" si="31"/>
        <v>18747178307619.57</v>
      </c>
      <c r="N170" s="79">
        <f t="shared" ca="1" si="32"/>
        <v>4403411975559.3164</v>
      </c>
      <c r="O170" s="79">
        <f t="shared" ca="1" si="33"/>
        <v>50825530700.729256</v>
      </c>
      <c r="P170" s="53">
        <f t="shared" ca="1" si="40"/>
        <v>5.5084761360257209E-2</v>
      </c>
    </row>
    <row r="171" spans="4:16" x14ac:dyDescent="0.2">
      <c r="D171" s="87">
        <f t="shared" si="29"/>
        <v>0</v>
      </c>
      <c r="E171" s="87">
        <f t="shared" si="29"/>
        <v>0</v>
      </c>
      <c r="F171" s="79">
        <f t="shared" si="34"/>
        <v>0</v>
      </c>
      <c r="G171" s="79">
        <f t="shared" si="35"/>
        <v>0</v>
      </c>
      <c r="H171" s="79">
        <f t="shared" si="36"/>
        <v>0</v>
      </c>
      <c r="I171" s="79">
        <f t="shared" si="37"/>
        <v>0</v>
      </c>
      <c r="J171" s="79">
        <f t="shared" si="38"/>
        <v>0</v>
      </c>
      <c r="K171" s="79">
        <f t="shared" ca="1" si="30"/>
        <v>-5.5084761360257209E-2</v>
      </c>
      <c r="L171" s="79">
        <f t="shared" ca="1" si="39"/>
        <v>3.0343309341164856E-3</v>
      </c>
      <c r="M171" s="79">
        <f t="shared" ca="1" si="31"/>
        <v>18747178307619.57</v>
      </c>
      <c r="N171" s="79">
        <f t="shared" ca="1" si="32"/>
        <v>4403411975559.3164</v>
      </c>
      <c r="O171" s="79">
        <f t="shared" ca="1" si="33"/>
        <v>50825530700.729256</v>
      </c>
      <c r="P171" s="53">
        <f t="shared" ca="1" si="40"/>
        <v>5.5084761360257209E-2</v>
      </c>
    </row>
    <row r="172" spans="4:16" x14ac:dyDescent="0.2">
      <c r="D172" s="87">
        <f t="shared" si="29"/>
        <v>0</v>
      </c>
      <c r="E172" s="87">
        <f t="shared" si="29"/>
        <v>0</v>
      </c>
      <c r="F172" s="79">
        <f t="shared" si="34"/>
        <v>0</v>
      </c>
      <c r="G172" s="79">
        <f t="shared" si="35"/>
        <v>0</v>
      </c>
      <c r="H172" s="79">
        <f t="shared" si="36"/>
        <v>0</v>
      </c>
      <c r="I172" s="79">
        <f t="shared" si="37"/>
        <v>0</v>
      </c>
      <c r="J172" s="79">
        <f t="shared" si="38"/>
        <v>0</v>
      </c>
      <c r="K172" s="79">
        <f t="shared" ca="1" si="30"/>
        <v>-5.5084761360257209E-2</v>
      </c>
      <c r="L172" s="79">
        <f t="shared" ca="1" si="39"/>
        <v>3.0343309341164856E-3</v>
      </c>
      <c r="M172" s="79">
        <f t="shared" ca="1" si="31"/>
        <v>18747178307619.57</v>
      </c>
      <c r="N172" s="79">
        <f t="shared" ca="1" si="32"/>
        <v>4403411975559.3164</v>
      </c>
      <c r="O172" s="79">
        <f t="shared" ca="1" si="33"/>
        <v>50825530700.729256</v>
      </c>
      <c r="P172" s="53">
        <f t="shared" ca="1" si="40"/>
        <v>5.5084761360257209E-2</v>
      </c>
    </row>
    <row r="173" spans="4:16" x14ac:dyDescent="0.2">
      <c r="D173" s="87">
        <f t="shared" si="29"/>
        <v>0</v>
      </c>
      <c r="E173" s="87">
        <f t="shared" si="29"/>
        <v>0</v>
      </c>
      <c r="F173" s="79">
        <f t="shared" si="34"/>
        <v>0</v>
      </c>
      <c r="G173" s="79">
        <f t="shared" si="35"/>
        <v>0</v>
      </c>
      <c r="H173" s="79">
        <f t="shared" si="36"/>
        <v>0</v>
      </c>
      <c r="I173" s="79">
        <f t="shared" si="37"/>
        <v>0</v>
      </c>
      <c r="J173" s="79">
        <f t="shared" si="38"/>
        <v>0</v>
      </c>
      <c r="K173" s="79">
        <f t="shared" ca="1" si="30"/>
        <v>-5.5084761360257209E-2</v>
      </c>
      <c r="L173" s="79">
        <f t="shared" ca="1" si="39"/>
        <v>3.0343309341164856E-3</v>
      </c>
      <c r="M173" s="79">
        <f t="shared" ca="1" si="31"/>
        <v>18747178307619.57</v>
      </c>
      <c r="N173" s="79">
        <f t="shared" ca="1" si="32"/>
        <v>4403411975559.3164</v>
      </c>
      <c r="O173" s="79">
        <f t="shared" ca="1" si="33"/>
        <v>50825530700.729256</v>
      </c>
      <c r="P173" s="53">
        <f t="shared" ca="1" si="40"/>
        <v>5.5084761360257209E-2</v>
      </c>
    </row>
    <row r="174" spans="4:16" x14ac:dyDescent="0.2">
      <c r="D174" s="87">
        <f t="shared" si="29"/>
        <v>0</v>
      </c>
      <c r="E174" s="87">
        <f t="shared" si="29"/>
        <v>0</v>
      </c>
      <c r="F174" s="79">
        <f t="shared" si="34"/>
        <v>0</v>
      </c>
      <c r="G174" s="79">
        <f t="shared" si="35"/>
        <v>0</v>
      </c>
      <c r="H174" s="79">
        <f t="shared" si="36"/>
        <v>0</v>
      </c>
      <c r="I174" s="79">
        <f t="shared" si="37"/>
        <v>0</v>
      </c>
      <c r="J174" s="79">
        <f t="shared" si="38"/>
        <v>0</v>
      </c>
      <c r="K174" s="79">
        <f t="shared" ca="1" si="30"/>
        <v>-5.5084761360257209E-2</v>
      </c>
      <c r="L174" s="79">
        <f t="shared" ca="1" si="39"/>
        <v>3.0343309341164856E-3</v>
      </c>
      <c r="M174" s="79">
        <f t="shared" ca="1" si="31"/>
        <v>18747178307619.57</v>
      </c>
      <c r="N174" s="79">
        <f t="shared" ca="1" si="32"/>
        <v>4403411975559.3164</v>
      </c>
      <c r="O174" s="79">
        <f t="shared" ca="1" si="33"/>
        <v>50825530700.729256</v>
      </c>
      <c r="P174" s="53">
        <f t="shared" ca="1" si="40"/>
        <v>5.5084761360257209E-2</v>
      </c>
    </row>
    <row r="175" spans="4:16" x14ac:dyDescent="0.2">
      <c r="D175" s="87">
        <f t="shared" si="29"/>
        <v>0</v>
      </c>
      <c r="E175" s="87">
        <f t="shared" si="29"/>
        <v>0</v>
      </c>
      <c r="F175" s="79">
        <f t="shared" si="34"/>
        <v>0</v>
      </c>
      <c r="G175" s="79">
        <f t="shared" si="35"/>
        <v>0</v>
      </c>
      <c r="H175" s="79">
        <f t="shared" si="36"/>
        <v>0</v>
      </c>
      <c r="I175" s="79">
        <f t="shared" si="37"/>
        <v>0</v>
      </c>
      <c r="J175" s="79">
        <f t="shared" si="38"/>
        <v>0</v>
      </c>
      <c r="K175" s="79">
        <f t="shared" ca="1" si="30"/>
        <v>-5.5084761360257209E-2</v>
      </c>
      <c r="L175" s="79">
        <f t="shared" ca="1" si="39"/>
        <v>3.0343309341164856E-3</v>
      </c>
      <c r="M175" s="79">
        <f t="shared" ca="1" si="31"/>
        <v>18747178307619.57</v>
      </c>
      <c r="N175" s="79">
        <f t="shared" ca="1" si="32"/>
        <v>4403411975559.3164</v>
      </c>
      <c r="O175" s="79">
        <f t="shared" ca="1" si="33"/>
        <v>50825530700.729256</v>
      </c>
      <c r="P175" s="53">
        <f t="shared" ca="1" si="40"/>
        <v>5.5084761360257209E-2</v>
      </c>
    </row>
    <row r="176" spans="4:16" x14ac:dyDescent="0.2">
      <c r="D176" s="87">
        <f t="shared" si="29"/>
        <v>0</v>
      </c>
      <c r="E176" s="87">
        <f t="shared" si="29"/>
        <v>0</v>
      </c>
      <c r="F176" s="79">
        <f t="shared" si="34"/>
        <v>0</v>
      </c>
      <c r="G176" s="79">
        <f t="shared" si="35"/>
        <v>0</v>
      </c>
      <c r="H176" s="79">
        <f t="shared" si="36"/>
        <v>0</v>
      </c>
      <c r="I176" s="79">
        <f t="shared" si="37"/>
        <v>0</v>
      </c>
      <c r="J176" s="79">
        <f t="shared" si="38"/>
        <v>0</v>
      </c>
      <c r="K176" s="79">
        <f t="shared" ca="1" si="30"/>
        <v>-5.5084761360257209E-2</v>
      </c>
      <c r="L176" s="79">
        <f t="shared" ca="1" si="39"/>
        <v>3.0343309341164856E-3</v>
      </c>
      <c r="M176" s="79">
        <f t="shared" ca="1" si="31"/>
        <v>18747178307619.57</v>
      </c>
      <c r="N176" s="79">
        <f t="shared" ca="1" si="32"/>
        <v>4403411975559.3164</v>
      </c>
      <c r="O176" s="79">
        <f t="shared" ca="1" si="33"/>
        <v>50825530700.729256</v>
      </c>
      <c r="P176" s="53">
        <f t="shared" ca="1" si="40"/>
        <v>5.5084761360257209E-2</v>
      </c>
    </row>
    <row r="177" spans="4:16" x14ac:dyDescent="0.2">
      <c r="D177" s="87">
        <f t="shared" si="29"/>
        <v>0</v>
      </c>
      <c r="E177" s="87">
        <f t="shared" si="29"/>
        <v>0</v>
      </c>
      <c r="F177" s="79">
        <f t="shared" si="34"/>
        <v>0</v>
      </c>
      <c r="G177" s="79">
        <f t="shared" si="35"/>
        <v>0</v>
      </c>
      <c r="H177" s="79">
        <f t="shared" si="36"/>
        <v>0</v>
      </c>
      <c r="I177" s="79">
        <f t="shared" si="37"/>
        <v>0</v>
      </c>
      <c r="J177" s="79">
        <f t="shared" si="38"/>
        <v>0</v>
      </c>
      <c r="K177" s="79">
        <f t="shared" ca="1" si="30"/>
        <v>-5.5084761360257209E-2</v>
      </c>
      <c r="L177" s="79">
        <f t="shared" ca="1" si="39"/>
        <v>3.0343309341164856E-3</v>
      </c>
      <c r="M177" s="79">
        <f t="shared" ca="1" si="31"/>
        <v>18747178307619.57</v>
      </c>
      <c r="N177" s="79">
        <f t="shared" ca="1" si="32"/>
        <v>4403411975559.3164</v>
      </c>
      <c r="O177" s="79">
        <f t="shared" ca="1" si="33"/>
        <v>50825530700.729256</v>
      </c>
      <c r="P177" s="53">
        <f t="shared" ca="1" si="40"/>
        <v>5.5084761360257209E-2</v>
      </c>
    </row>
    <row r="178" spans="4:16" x14ac:dyDescent="0.2">
      <c r="D178" s="87">
        <f t="shared" si="29"/>
        <v>0</v>
      </c>
      <c r="E178" s="87">
        <f t="shared" si="29"/>
        <v>0</v>
      </c>
      <c r="F178" s="79">
        <f t="shared" si="34"/>
        <v>0</v>
      </c>
      <c r="G178" s="79">
        <f t="shared" si="35"/>
        <v>0</v>
      </c>
      <c r="H178" s="79">
        <f t="shared" si="36"/>
        <v>0</v>
      </c>
      <c r="I178" s="79">
        <f t="shared" si="37"/>
        <v>0</v>
      </c>
      <c r="J178" s="79">
        <f t="shared" si="38"/>
        <v>0</v>
      </c>
      <c r="K178" s="79">
        <f t="shared" ca="1" si="30"/>
        <v>-5.5084761360257209E-2</v>
      </c>
      <c r="L178" s="79">
        <f t="shared" ca="1" si="39"/>
        <v>3.0343309341164856E-3</v>
      </c>
      <c r="M178" s="79">
        <f t="shared" ca="1" si="31"/>
        <v>18747178307619.57</v>
      </c>
      <c r="N178" s="79">
        <f t="shared" ca="1" si="32"/>
        <v>4403411975559.3164</v>
      </c>
      <c r="O178" s="79">
        <f t="shared" ca="1" si="33"/>
        <v>50825530700.729256</v>
      </c>
      <c r="P178" s="53">
        <f t="shared" ca="1" si="40"/>
        <v>5.5084761360257209E-2</v>
      </c>
    </row>
    <row r="179" spans="4:16" x14ac:dyDescent="0.2">
      <c r="D179" s="87">
        <f t="shared" si="29"/>
        <v>0</v>
      </c>
      <c r="E179" s="87">
        <f t="shared" si="29"/>
        <v>0</v>
      </c>
      <c r="F179" s="79">
        <f t="shared" si="34"/>
        <v>0</v>
      </c>
      <c r="G179" s="79">
        <f t="shared" si="35"/>
        <v>0</v>
      </c>
      <c r="H179" s="79">
        <f t="shared" si="36"/>
        <v>0</v>
      </c>
      <c r="I179" s="79">
        <f t="shared" si="37"/>
        <v>0</v>
      </c>
      <c r="J179" s="79">
        <f t="shared" si="38"/>
        <v>0</v>
      </c>
      <c r="K179" s="79">
        <f t="shared" ca="1" si="30"/>
        <v>-5.5084761360257209E-2</v>
      </c>
      <c r="L179" s="79">
        <f t="shared" ca="1" si="39"/>
        <v>3.0343309341164856E-3</v>
      </c>
      <c r="M179" s="79">
        <f t="shared" ca="1" si="31"/>
        <v>18747178307619.57</v>
      </c>
      <c r="N179" s="79">
        <f t="shared" ca="1" si="32"/>
        <v>4403411975559.3164</v>
      </c>
      <c r="O179" s="79">
        <f t="shared" ca="1" si="33"/>
        <v>50825530700.729256</v>
      </c>
      <c r="P179" s="53">
        <f t="shared" ca="1" si="40"/>
        <v>5.5084761360257209E-2</v>
      </c>
    </row>
    <row r="180" spans="4:16" x14ac:dyDescent="0.2">
      <c r="D180" s="87">
        <f t="shared" si="29"/>
        <v>0</v>
      </c>
      <c r="E180" s="87">
        <f t="shared" si="29"/>
        <v>0</v>
      </c>
      <c r="F180" s="79">
        <f t="shared" si="34"/>
        <v>0</v>
      </c>
      <c r="G180" s="79">
        <f t="shared" si="35"/>
        <v>0</v>
      </c>
      <c r="H180" s="79">
        <f t="shared" si="36"/>
        <v>0</v>
      </c>
      <c r="I180" s="79">
        <f t="shared" si="37"/>
        <v>0</v>
      </c>
      <c r="J180" s="79">
        <f t="shared" si="38"/>
        <v>0</v>
      </c>
      <c r="K180" s="79">
        <f t="shared" ca="1" si="30"/>
        <v>-5.5084761360257209E-2</v>
      </c>
      <c r="L180" s="79">
        <f t="shared" ca="1" si="39"/>
        <v>3.0343309341164856E-3</v>
      </c>
      <c r="M180" s="79">
        <f t="shared" ca="1" si="31"/>
        <v>18747178307619.57</v>
      </c>
      <c r="N180" s="79">
        <f t="shared" ca="1" si="32"/>
        <v>4403411975559.3164</v>
      </c>
      <c r="O180" s="79">
        <f t="shared" ca="1" si="33"/>
        <v>50825530700.729256</v>
      </c>
      <c r="P180" s="53">
        <f t="shared" ca="1" si="40"/>
        <v>5.5084761360257209E-2</v>
      </c>
    </row>
    <row r="181" spans="4:16" x14ac:dyDescent="0.2">
      <c r="D181" s="87">
        <f t="shared" si="29"/>
        <v>0</v>
      </c>
      <c r="E181" s="87">
        <f t="shared" si="29"/>
        <v>0</v>
      </c>
      <c r="F181" s="79">
        <f t="shared" si="34"/>
        <v>0</v>
      </c>
      <c r="G181" s="79">
        <f t="shared" si="35"/>
        <v>0</v>
      </c>
      <c r="H181" s="79">
        <f t="shared" si="36"/>
        <v>0</v>
      </c>
      <c r="I181" s="79">
        <f t="shared" si="37"/>
        <v>0</v>
      </c>
      <c r="J181" s="79">
        <f t="shared" si="38"/>
        <v>0</v>
      </c>
      <c r="K181" s="79">
        <f t="shared" ca="1" si="30"/>
        <v>-5.5084761360257209E-2</v>
      </c>
      <c r="L181" s="79">
        <f t="shared" ca="1" si="39"/>
        <v>3.0343309341164856E-3</v>
      </c>
      <c r="M181" s="79">
        <f t="shared" ca="1" si="31"/>
        <v>18747178307619.57</v>
      </c>
      <c r="N181" s="79">
        <f t="shared" ca="1" si="32"/>
        <v>4403411975559.3164</v>
      </c>
      <c r="O181" s="79">
        <f t="shared" ca="1" si="33"/>
        <v>50825530700.729256</v>
      </c>
      <c r="P181" s="53">
        <f t="shared" ca="1" si="40"/>
        <v>5.5084761360257209E-2</v>
      </c>
    </row>
    <row r="182" spans="4:16" x14ac:dyDescent="0.2">
      <c r="D182" s="87">
        <f t="shared" si="29"/>
        <v>0</v>
      </c>
      <c r="E182" s="87">
        <f t="shared" si="29"/>
        <v>0</v>
      </c>
      <c r="F182" s="79">
        <f t="shared" si="34"/>
        <v>0</v>
      </c>
      <c r="G182" s="79">
        <f t="shared" si="35"/>
        <v>0</v>
      </c>
      <c r="H182" s="79">
        <f t="shared" si="36"/>
        <v>0</v>
      </c>
      <c r="I182" s="79">
        <f t="shared" si="37"/>
        <v>0</v>
      </c>
      <c r="J182" s="79">
        <f t="shared" si="38"/>
        <v>0</v>
      </c>
      <c r="K182" s="79">
        <f t="shared" ca="1" si="30"/>
        <v>-5.5084761360257209E-2</v>
      </c>
      <c r="L182" s="79">
        <f t="shared" ca="1" si="39"/>
        <v>3.0343309341164856E-3</v>
      </c>
      <c r="M182" s="79">
        <f t="shared" ca="1" si="31"/>
        <v>18747178307619.57</v>
      </c>
      <c r="N182" s="79">
        <f t="shared" ca="1" si="32"/>
        <v>4403411975559.3164</v>
      </c>
      <c r="O182" s="79">
        <f t="shared" ca="1" si="33"/>
        <v>50825530700.729256</v>
      </c>
      <c r="P182" s="53">
        <f t="shared" ca="1" si="40"/>
        <v>5.5084761360257209E-2</v>
      </c>
    </row>
    <row r="183" spans="4:16" x14ac:dyDescent="0.2">
      <c r="D183" s="87">
        <f t="shared" si="29"/>
        <v>0</v>
      </c>
      <c r="E183" s="87">
        <f t="shared" si="29"/>
        <v>0</v>
      </c>
      <c r="F183" s="79">
        <f t="shared" si="34"/>
        <v>0</v>
      </c>
      <c r="G183" s="79">
        <f t="shared" si="35"/>
        <v>0</v>
      </c>
      <c r="H183" s="79">
        <f t="shared" si="36"/>
        <v>0</v>
      </c>
      <c r="I183" s="79">
        <f t="shared" si="37"/>
        <v>0</v>
      </c>
      <c r="J183" s="79">
        <f t="shared" si="38"/>
        <v>0</v>
      </c>
      <c r="K183" s="79">
        <f t="shared" ca="1" si="30"/>
        <v>-5.5084761360257209E-2</v>
      </c>
      <c r="L183" s="79">
        <f t="shared" ca="1" si="39"/>
        <v>3.0343309341164856E-3</v>
      </c>
      <c r="M183" s="79">
        <f t="shared" ca="1" si="31"/>
        <v>18747178307619.57</v>
      </c>
      <c r="N183" s="79">
        <f t="shared" ca="1" si="32"/>
        <v>4403411975559.3164</v>
      </c>
      <c r="O183" s="79">
        <f t="shared" ca="1" si="33"/>
        <v>50825530700.729256</v>
      </c>
      <c r="P183" s="53">
        <f t="shared" ca="1" si="40"/>
        <v>5.5084761360257209E-2</v>
      </c>
    </row>
    <row r="184" spans="4:16" x14ac:dyDescent="0.2">
      <c r="D184" s="87">
        <f t="shared" si="29"/>
        <v>0</v>
      </c>
      <c r="E184" s="87">
        <f t="shared" si="29"/>
        <v>0</v>
      </c>
      <c r="F184" s="79">
        <f t="shared" si="34"/>
        <v>0</v>
      </c>
      <c r="G184" s="79">
        <f t="shared" si="35"/>
        <v>0</v>
      </c>
      <c r="H184" s="79">
        <f t="shared" si="36"/>
        <v>0</v>
      </c>
      <c r="I184" s="79">
        <f t="shared" si="37"/>
        <v>0</v>
      </c>
      <c r="J184" s="79">
        <f t="shared" si="38"/>
        <v>0</v>
      </c>
      <c r="K184" s="79">
        <f t="shared" ca="1" si="30"/>
        <v>-5.5084761360257209E-2</v>
      </c>
      <c r="L184" s="79">
        <f t="shared" ca="1" si="39"/>
        <v>3.0343309341164856E-3</v>
      </c>
      <c r="M184" s="79">
        <f t="shared" ca="1" si="31"/>
        <v>18747178307619.57</v>
      </c>
      <c r="N184" s="79">
        <f t="shared" ca="1" si="32"/>
        <v>4403411975559.3164</v>
      </c>
      <c r="O184" s="79">
        <f t="shared" ca="1" si="33"/>
        <v>50825530700.729256</v>
      </c>
      <c r="P184" s="53">
        <f t="shared" ca="1" si="40"/>
        <v>5.5084761360257209E-2</v>
      </c>
    </row>
    <row r="185" spans="4:16" x14ac:dyDescent="0.2">
      <c r="D185" s="87">
        <f t="shared" si="29"/>
        <v>0</v>
      </c>
      <c r="E185" s="87">
        <f t="shared" si="29"/>
        <v>0</v>
      </c>
      <c r="F185" s="79">
        <f t="shared" si="34"/>
        <v>0</v>
      </c>
      <c r="G185" s="79">
        <f t="shared" si="35"/>
        <v>0</v>
      </c>
      <c r="H185" s="79">
        <f t="shared" si="36"/>
        <v>0</v>
      </c>
      <c r="I185" s="79">
        <f t="shared" si="37"/>
        <v>0</v>
      </c>
      <c r="J185" s="79">
        <f t="shared" si="38"/>
        <v>0</v>
      </c>
      <c r="K185" s="79">
        <f t="shared" ca="1" si="30"/>
        <v>-5.5084761360257209E-2</v>
      </c>
      <c r="L185" s="79">
        <f t="shared" ca="1" si="39"/>
        <v>3.0343309341164856E-3</v>
      </c>
      <c r="M185" s="79">
        <f t="shared" ca="1" si="31"/>
        <v>18747178307619.57</v>
      </c>
      <c r="N185" s="79">
        <f t="shared" ca="1" si="32"/>
        <v>4403411975559.3164</v>
      </c>
      <c r="O185" s="79">
        <f t="shared" ca="1" si="33"/>
        <v>50825530700.729256</v>
      </c>
      <c r="P185" s="53">
        <f t="shared" ca="1" si="40"/>
        <v>5.5084761360257209E-2</v>
      </c>
    </row>
    <row r="186" spans="4:16" x14ac:dyDescent="0.2">
      <c r="D186" s="87">
        <f t="shared" si="29"/>
        <v>0</v>
      </c>
      <c r="E186" s="87">
        <f t="shared" si="29"/>
        <v>0</v>
      </c>
      <c r="F186" s="79">
        <f t="shared" si="34"/>
        <v>0</v>
      </c>
      <c r="G186" s="79">
        <f t="shared" si="35"/>
        <v>0</v>
      </c>
      <c r="H186" s="79">
        <f t="shared" si="36"/>
        <v>0</v>
      </c>
      <c r="I186" s="79">
        <f t="shared" si="37"/>
        <v>0</v>
      </c>
      <c r="J186" s="79">
        <f t="shared" si="38"/>
        <v>0</v>
      </c>
      <c r="K186" s="79">
        <f t="shared" ca="1" si="30"/>
        <v>-5.5084761360257209E-2</v>
      </c>
      <c r="L186" s="79">
        <f t="shared" ca="1" si="39"/>
        <v>3.0343309341164856E-3</v>
      </c>
      <c r="M186" s="79">
        <f t="shared" ca="1" si="31"/>
        <v>18747178307619.57</v>
      </c>
      <c r="N186" s="79">
        <f t="shared" ca="1" si="32"/>
        <v>4403411975559.3164</v>
      </c>
      <c r="O186" s="79">
        <f t="shared" ca="1" si="33"/>
        <v>50825530700.729256</v>
      </c>
      <c r="P186" s="53">
        <f t="shared" ca="1" si="40"/>
        <v>5.5084761360257209E-2</v>
      </c>
    </row>
    <row r="187" spans="4:16" x14ac:dyDescent="0.2">
      <c r="D187" s="87">
        <f t="shared" si="29"/>
        <v>0</v>
      </c>
      <c r="E187" s="87">
        <f t="shared" si="29"/>
        <v>0</v>
      </c>
      <c r="F187" s="79">
        <f t="shared" si="34"/>
        <v>0</v>
      </c>
      <c r="G187" s="79">
        <f t="shared" si="35"/>
        <v>0</v>
      </c>
      <c r="H187" s="79">
        <f t="shared" si="36"/>
        <v>0</v>
      </c>
      <c r="I187" s="79">
        <f t="shared" si="37"/>
        <v>0</v>
      </c>
      <c r="J187" s="79">
        <f t="shared" si="38"/>
        <v>0</v>
      </c>
      <c r="K187" s="79">
        <f t="shared" ca="1" si="30"/>
        <v>-5.5084761360257209E-2</v>
      </c>
      <c r="L187" s="79">
        <f t="shared" ca="1" si="39"/>
        <v>3.0343309341164856E-3</v>
      </c>
      <c r="M187" s="79">
        <f t="shared" ca="1" si="31"/>
        <v>18747178307619.57</v>
      </c>
      <c r="N187" s="79">
        <f t="shared" ca="1" si="32"/>
        <v>4403411975559.3164</v>
      </c>
      <c r="O187" s="79">
        <f t="shared" ca="1" si="33"/>
        <v>50825530700.729256</v>
      </c>
      <c r="P187" s="53">
        <f t="shared" ca="1" si="40"/>
        <v>5.5084761360257209E-2</v>
      </c>
    </row>
    <row r="188" spans="4:16" x14ac:dyDescent="0.2">
      <c r="D188" s="87">
        <f t="shared" si="29"/>
        <v>0</v>
      </c>
      <c r="E188" s="87">
        <f t="shared" si="29"/>
        <v>0</v>
      </c>
      <c r="F188" s="79">
        <f t="shared" si="34"/>
        <v>0</v>
      </c>
      <c r="G188" s="79">
        <f t="shared" si="35"/>
        <v>0</v>
      </c>
      <c r="H188" s="79">
        <f t="shared" si="36"/>
        <v>0</v>
      </c>
      <c r="I188" s="79">
        <f t="shared" si="37"/>
        <v>0</v>
      </c>
      <c r="J188" s="79">
        <f t="shared" si="38"/>
        <v>0</v>
      </c>
      <c r="K188" s="79">
        <f t="shared" ca="1" si="30"/>
        <v>-5.5084761360257209E-2</v>
      </c>
      <c r="L188" s="79">
        <f t="shared" ca="1" si="39"/>
        <v>3.0343309341164856E-3</v>
      </c>
      <c r="M188" s="79">
        <f t="shared" ca="1" si="31"/>
        <v>18747178307619.57</v>
      </c>
      <c r="N188" s="79">
        <f t="shared" ca="1" si="32"/>
        <v>4403411975559.3164</v>
      </c>
      <c r="O188" s="79">
        <f t="shared" ca="1" si="33"/>
        <v>50825530700.729256</v>
      </c>
      <c r="P188" s="53">
        <f t="shared" ca="1" si="40"/>
        <v>5.5084761360257209E-2</v>
      </c>
    </row>
    <row r="189" spans="4:16" x14ac:dyDescent="0.2">
      <c r="D189" s="87">
        <f t="shared" si="29"/>
        <v>0</v>
      </c>
      <c r="E189" s="87">
        <f t="shared" si="29"/>
        <v>0</v>
      </c>
      <c r="F189" s="79">
        <f t="shared" si="34"/>
        <v>0</v>
      </c>
      <c r="G189" s="79">
        <f t="shared" si="35"/>
        <v>0</v>
      </c>
      <c r="H189" s="79">
        <f t="shared" si="36"/>
        <v>0</v>
      </c>
      <c r="I189" s="79">
        <f t="shared" si="37"/>
        <v>0</v>
      </c>
      <c r="J189" s="79">
        <f t="shared" si="38"/>
        <v>0</v>
      </c>
      <c r="K189" s="79">
        <f t="shared" ca="1" si="30"/>
        <v>-5.5084761360257209E-2</v>
      </c>
      <c r="L189" s="79">
        <f t="shared" ca="1" si="39"/>
        <v>3.0343309341164856E-3</v>
      </c>
      <c r="M189" s="79">
        <f t="shared" ca="1" si="31"/>
        <v>18747178307619.57</v>
      </c>
      <c r="N189" s="79">
        <f t="shared" ca="1" si="32"/>
        <v>4403411975559.3164</v>
      </c>
      <c r="O189" s="79">
        <f t="shared" ca="1" si="33"/>
        <v>50825530700.729256</v>
      </c>
      <c r="P189" s="53">
        <f t="shared" ca="1" si="40"/>
        <v>5.5084761360257209E-2</v>
      </c>
    </row>
    <row r="190" spans="4:16" x14ac:dyDescent="0.2">
      <c r="D190" s="87">
        <f t="shared" si="29"/>
        <v>0</v>
      </c>
      <c r="E190" s="87">
        <f t="shared" si="29"/>
        <v>0</v>
      </c>
      <c r="F190" s="79">
        <f t="shared" si="34"/>
        <v>0</v>
      </c>
      <c r="G190" s="79">
        <f t="shared" si="35"/>
        <v>0</v>
      </c>
      <c r="H190" s="79">
        <f t="shared" si="36"/>
        <v>0</v>
      </c>
      <c r="I190" s="79">
        <f t="shared" si="37"/>
        <v>0</v>
      </c>
      <c r="J190" s="79">
        <f t="shared" si="38"/>
        <v>0</v>
      </c>
      <c r="K190" s="79">
        <f t="shared" ca="1" si="30"/>
        <v>-5.5084761360257209E-2</v>
      </c>
      <c r="L190" s="79">
        <f t="shared" ca="1" si="39"/>
        <v>3.0343309341164856E-3</v>
      </c>
      <c r="M190" s="79">
        <f t="shared" ca="1" si="31"/>
        <v>18747178307619.57</v>
      </c>
      <c r="N190" s="79">
        <f t="shared" ca="1" si="32"/>
        <v>4403411975559.3164</v>
      </c>
      <c r="O190" s="79">
        <f t="shared" ca="1" si="33"/>
        <v>50825530700.729256</v>
      </c>
      <c r="P190" s="53">
        <f t="shared" ca="1" si="40"/>
        <v>5.5084761360257209E-2</v>
      </c>
    </row>
    <row r="191" spans="4:16" x14ac:dyDescent="0.2">
      <c r="D191" s="87">
        <f t="shared" si="29"/>
        <v>0</v>
      </c>
      <c r="E191" s="87">
        <f t="shared" si="29"/>
        <v>0</v>
      </c>
      <c r="F191" s="79">
        <f t="shared" si="34"/>
        <v>0</v>
      </c>
      <c r="G191" s="79">
        <f t="shared" si="35"/>
        <v>0</v>
      </c>
      <c r="H191" s="79">
        <f t="shared" si="36"/>
        <v>0</v>
      </c>
      <c r="I191" s="79">
        <f t="shared" si="37"/>
        <v>0</v>
      </c>
      <c r="J191" s="79">
        <f t="shared" si="38"/>
        <v>0</v>
      </c>
      <c r="K191" s="79">
        <f t="shared" ca="1" si="30"/>
        <v>-5.5084761360257209E-2</v>
      </c>
      <c r="L191" s="79">
        <f t="shared" ca="1" si="39"/>
        <v>3.0343309341164856E-3</v>
      </c>
      <c r="M191" s="79">
        <f t="shared" ca="1" si="31"/>
        <v>18747178307619.57</v>
      </c>
      <c r="N191" s="79">
        <f t="shared" ca="1" si="32"/>
        <v>4403411975559.3164</v>
      </c>
      <c r="O191" s="79">
        <f t="shared" ca="1" si="33"/>
        <v>50825530700.729256</v>
      </c>
      <c r="P191" s="53">
        <f t="shared" ca="1" si="40"/>
        <v>5.5084761360257209E-2</v>
      </c>
    </row>
    <row r="192" spans="4:16" x14ac:dyDescent="0.2">
      <c r="D192" s="87">
        <f t="shared" si="29"/>
        <v>0</v>
      </c>
      <c r="E192" s="87">
        <f t="shared" si="29"/>
        <v>0</v>
      </c>
      <c r="F192" s="79">
        <f t="shared" si="34"/>
        <v>0</v>
      </c>
      <c r="G192" s="79">
        <f t="shared" si="35"/>
        <v>0</v>
      </c>
      <c r="H192" s="79">
        <f t="shared" si="36"/>
        <v>0</v>
      </c>
      <c r="I192" s="79">
        <f t="shared" si="37"/>
        <v>0</v>
      </c>
      <c r="J192" s="79">
        <f t="shared" si="38"/>
        <v>0</v>
      </c>
      <c r="K192" s="79">
        <f t="shared" ca="1" si="30"/>
        <v>-5.5084761360257209E-2</v>
      </c>
      <c r="L192" s="79">
        <f t="shared" ca="1" si="39"/>
        <v>3.0343309341164856E-3</v>
      </c>
      <c r="M192" s="79">
        <f t="shared" ca="1" si="31"/>
        <v>18747178307619.57</v>
      </c>
      <c r="N192" s="79">
        <f t="shared" ca="1" si="32"/>
        <v>4403411975559.3164</v>
      </c>
      <c r="O192" s="79">
        <f t="shared" ca="1" si="33"/>
        <v>50825530700.729256</v>
      </c>
      <c r="P192" s="53">
        <f t="shared" ca="1" si="40"/>
        <v>5.5084761360257209E-2</v>
      </c>
    </row>
    <row r="193" spans="4:16" x14ac:dyDescent="0.2">
      <c r="D193" s="87">
        <f t="shared" si="29"/>
        <v>0</v>
      </c>
      <c r="E193" s="87">
        <f t="shared" si="29"/>
        <v>0</v>
      </c>
      <c r="F193" s="79">
        <f t="shared" si="34"/>
        <v>0</v>
      </c>
      <c r="G193" s="79">
        <f t="shared" si="35"/>
        <v>0</v>
      </c>
      <c r="H193" s="79">
        <f t="shared" si="36"/>
        <v>0</v>
      </c>
      <c r="I193" s="79">
        <f t="shared" si="37"/>
        <v>0</v>
      </c>
      <c r="J193" s="79">
        <f t="shared" si="38"/>
        <v>0</v>
      </c>
      <c r="K193" s="79">
        <f t="shared" ca="1" si="30"/>
        <v>-5.5084761360257209E-2</v>
      </c>
      <c r="L193" s="79">
        <f t="shared" ca="1" si="39"/>
        <v>3.0343309341164856E-3</v>
      </c>
      <c r="M193" s="79">
        <f t="shared" ca="1" si="31"/>
        <v>18747178307619.57</v>
      </c>
      <c r="N193" s="79">
        <f t="shared" ca="1" si="32"/>
        <v>4403411975559.3164</v>
      </c>
      <c r="O193" s="79">
        <f t="shared" ca="1" si="33"/>
        <v>50825530700.729256</v>
      </c>
      <c r="P193" s="53">
        <f t="shared" ca="1" si="40"/>
        <v>5.5084761360257209E-2</v>
      </c>
    </row>
    <row r="194" spans="4:16" x14ac:dyDescent="0.2">
      <c r="D194" s="87">
        <f t="shared" ref="D194:E209" si="41">A194/A$18</f>
        <v>0</v>
      </c>
      <c r="E194" s="87">
        <f t="shared" si="41"/>
        <v>0</v>
      </c>
      <c r="F194" s="79">
        <f t="shared" si="34"/>
        <v>0</v>
      </c>
      <c r="G194" s="79">
        <f t="shared" si="35"/>
        <v>0</v>
      </c>
      <c r="H194" s="79">
        <f t="shared" si="36"/>
        <v>0</v>
      </c>
      <c r="I194" s="79">
        <f t="shared" si="37"/>
        <v>0</v>
      </c>
      <c r="J194" s="79">
        <f t="shared" si="38"/>
        <v>0</v>
      </c>
      <c r="K194" s="79">
        <f t="shared" ca="1" si="30"/>
        <v>-5.5084761360257209E-2</v>
      </c>
      <c r="L194" s="79">
        <f t="shared" ca="1" si="39"/>
        <v>3.0343309341164856E-3</v>
      </c>
      <c r="M194" s="79">
        <f t="shared" ca="1" si="31"/>
        <v>18747178307619.57</v>
      </c>
      <c r="N194" s="79">
        <f t="shared" ca="1" si="32"/>
        <v>4403411975559.3164</v>
      </c>
      <c r="O194" s="79">
        <f t="shared" ca="1" si="33"/>
        <v>50825530700.729256</v>
      </c>
      <c r="P194" s="53">
        <f t="shared" ca="1" si="40"/>
        <v>5.5084761360257209E-2</v>
      </c>
    </row>
    <row r="195" spans="4:16" x14ac:dyDescent="0.2">
      <c r="D195" s="87">
        <f t="shared" si="41"/>
        <v>0</v>
      </c>
      <c r="E195" s="87">
        <f t="shared" si="41"/>
        <v>0</v>
      </c>
      <c r="F195" s="79">
        <f t="shared" si="34"/>
        <v>0</v>
      </c>
      <c r="G195" s="79">
        <f t="shared" si="35"/>
        <v>0</v>
      </c>
      <c r="H195" s="79">
        <f t="shared" si="36"/>
        <v>0</v>
      </c>
      <c r="I195" s="79">
        <f t="shared" si="37"/>
        <v>0</v>
      </c>
      <c r="J195" s="79">
        <f t="shared" si="38"/>
        <v>0</v>
      </c>
      <c r="K195" s="79">
        <f t="shared" ca="1" si="30"/>
        <v>-5.5084761360257209E-2</v>
      </c>
      <c r="L195" s="79">
        <f t="shared" ca="1" si="39"/>
        <v>3.0343309341164856E-3</v>
      </c>
      <c r="M195" s="79">
        <f t="shared" ca="1" si="31"/>
        <v>18747178307619.57</v>
      </c>
      <c r="N195" s="79">
        <f t="shared" ca="1" si="32"/>
        <v>4403411975559.3164</v>
      </c>
      <c r="O195" s="79">
        <f t="shared" ca="1" si="33"/>
        <v>50825530700.729256</v>
      </c>
      <c r="P195" s="53">
        <f t="shared" ca="1" si="40"/>
        <v>5.5084761360257209E-2</v>
      </c>
    </row>
    <row r="196" spans="4:16" x14ac:dyDescent="0.2">
      <c r="D196" s="87">
        <f t="shared" si="41"/>
        <v>0</v>
      </c>
      <c r="E196" s="87">
        <f t="shared" si="41"/>
        <v>0</v>
      </c>
      <c r="F196" s="79">
        <f t="shared" si="34"/>
        <v>0</v>
      </c>
      <c r="G196" s="79">
        <f t="shared" si="35"/>
        <v>0</v>
      </c>
      <c r="H196" s="79">
        <f t="shared" si="36"/>
        <v>0</v>
      </c>
      <c r="I196" s="79">
        <f t="shared" si="37"/>
        <v>0</v>
      </c>
      <c r="J196" s="79">
        <f t="shared" si="38"/>
        <v>0</v>
      </c>
      <c r="K196" s="79">
        <f t="shared" ca="1" si="30"/>
        <v>-5.5084761360257209E-2</v>
      </c>
      <c r="L196" s="79">
        <f t="shared" ca="1" si="39"/>
        <v>3.0343309341164856E-3</v>
      </c>
      <c r="M196" s="79">
        <f t="shared" ca="1" si="31"/>
        <v>18747178307619.57</v>
      </c>
      <c r="N196" s="79">
        <f t="shared" ca="1" si="32"/>
        <v>4403411975559.3164</v>
      </c>
      <c r="O196" s="79">
        <f t="shared" ca="1" si="33"/>
        <v>50825530700.729256</v>
      </c>
      <c r="P196" s="53">
        <f t="shared" ca="1" si="40"/>
        <v>5.5084761360257209E-2</v>
      </c>
    </row>
    <row r="197" spans="4:16" x14ac:dyDescent="0.2">
      <c r="D197" s="87">
        <f t="shared" si="41"/>
        <v>0</v>
      </c>
      <c r="E197" s="87">
        <f t="shared" si="41"/>
        <v>0</v>
      </c>
      <c r="F197" s="79">
        <f t="shared" si="34"/>
        <v>0</v>
      </c>
      <c r="G197" s="79">
        <f t="shared" si="35"/>
        <v>0</v>
      </c>
      <c r="H197" s="79">
        <f t="shared" si="36"/>
        <v>0</v>
      </c>
      <c r="I197" s="79">
        <f t="shared" si="37"/>
        <v>0</v>
      </c>
      <c r="J197" s="79">
        <f t="shared" si="38"/>
        <v>0</v>
      </c>
      <c r="K197" s="79">
        <f t="shared" ca="1" si="30"/>
        <v>-5.5084761360257209E-2</v>
      </c>
      <c r="L197" s="79">
        <f t="shared" ca="1" si="39"/>
        <v>3.0343309341164856E-3</v>
      </c>
      <c r="M197" s="79">
        <f t="shared" ca="1" si="31"/>
        <v>18747178307619.57</v>
      </c>
      <c r="N197" s="79">
        <f t="shared" ca="1" si="32"/>
        <v>4403411975559.3164</v>
      </c>
      <c r="O197" s="79">
        <f t="shared" ca="1" si="33"/>
        <v>50825530700.729256</v>
      </c>
      <c r="P197" s="53">
        <f t="shared" ca="1" si="40"/>
        <v>5.5084761360257209E-2</v>
      </c>
    </row>
    <row r="198" spans="4:16" x14ac:dyDescent="0.2">
      <c r="D198" s="87">
        <f t="shared" si="41"/>
        <v>0</v>
      </c>
      <c r="E198" s="87">
        <f t="shared" si="41"/>
        <v>0</v>
      </c>
      <c r="F198" s="79">
        <f t="shared" si="34"/>
        <v>0</v>
      </c>
      <c r="G198" s="79">
        <f t="shared" si="35"/>
        <v>0</v>
      </c>
      <c r="H198" s="79">
        <f t="shared" si="36"/>
        <v>0</v>
      </c>
      <c r="I198" s="79">
        <f t="shared" si="37"/>
        <v>0</v>
      </c>
      <c r="J198" s="79">
        <f t="shared" si="38"/>
        <v>0</v>
      </c>
      <c r="K198" s="79">
        <f t="shared" ca="1" si="30"/>
        <v>-5.5084761360257209E-2</v>
      </c>
      <c r="L198" s="79">
        <f t="shared" ca="1" si="39"/>
        <v>3.0343309341164856E-3</v>
      </c>
      <c r="M198" s="79">
        <f t="shared" ca="1" si="31"/>
        <v>18747178307619.57</v>
      </c>
      <c r="N198" s="79">
        <f t="shared" ca="1" si="32"/>
        <v>4403411975559.3164</v>
      </c>
      <c r="O198" s="79">
        <f t="shared" ca="1" si="33"/>
        <v>50825530700.729256</v>
      </c>
      <c r="P198" s="53">
        <f t="shared" ca="1" si="40"/>
        <v>5.5084761360257209E-2</v>
      </c>
    </row>
    <row r="199" spans="4:16" x14ac:dyDescent="0.2">
      <c r="D199" s="87">
        <f t="shared" si="41"/>
        <v>0</v>
      </c>
      <c r="E199" s="87">
        <f t="shared" si="41"/>
        <v>0</v>
      </c>
      <c r="F199" s="79">
        <f t="shared" si="34"/>
        <v>0</v>
      </c>
      <c r="G199" s="79">
        <f t="shared" si="35"/>
        <v>0</v>
      </c>
      <c r="H199" s="79">
        <f t="shared" si="36"/>
        <v>0</v>
      </c>
      <c r="I199" s="79">
        <f t="shared" si="37"/>
        <v>0</v>
      </c>
      <c r="J199" s="79">
        <f t="shared" si="38"/>
        <v>0</v>
      </c>
      <c r="K199" s="79">
        <f t="shared" ca="1" si="30"/>
        <v>-5.5084761360257209E-2</v>
      </c>
      <c r="L199" s="79">
        <f t="shared" ca="1" si="39"/>
        <v>3.0343309341164856E-3</v>
      </c>
      <c r="M199" s="79">
        <f t="shared" ca="1" si="31"/>
        <v>18747178307619.57</v>
      </c>
      <c r="N199" s="79">
        <f t="shared" ca="1" si="32"/>
        <v>4403411975559.3164</v>
      </c>
      <c r="O199" s="79">
        <f t="shared" ca="1" si="33"/>
        <v>50825530700.729256</v>
      </c>
      <c r="P199" s="53">
        <f t="shared" ca="1" si="40"/>
        <v>5.5084761360257209E-2</v>
      </c>
    </row>
    <row r="200" spans="4:16" x14ac:dyDescent="0.2">
      <c r="D200" s="87">
        <f t="shared" si="41"/>
        <v>0</v>
      </c>
      <c r="E200" s="87">
        <f t="shared" si="41"/>
        <v>0</v>
      </c>
      <c r="F200" s="79">
        <f t="shared" si="34"/>
        <v>0</v>
      </c>
      <c r="G200" s="79">
        <f t="shared" si="35"/>
        <v>0</v>
      </c>
      <c r="H200" s="79">
        <f t="shared" si="36"/>
        <v>0</v>
      </c>
      <c r="I200" s="79">
        <f t="shared" si="37"/>
        <v>0</v>
      </c>
      <c r="J200" s="79">
        <f t="shared" si="38"/>
        <v>0</v>
      </c>
      <c r="K200" s="79">
        <f t="shared" ca="1" si="30"/>
        <v>-5.5084761360257209E-2</v>
      </c>
      <c r="L200" s="79">
        <f t="shared" ca="1" si="39"/>
        <v>3.0343309341164856E-3</v>
      </c>
      <c r="M200" s="79">
        <f t="shared" ca="1" si="31"/>
        <v>18747178307619.57</v>
      </c>
      <c r="N200" s="79">
        <f t="shared" ca="1" si="32"/>
        <v>4403411975559.3164</v>
      </c>
      <c r="O200" s="79">
        <f t="shared" ca="1" si="33"/>
        <v>50825530700.729256</v>
      </c>
      <c r="P200" s="53">
        <f t="shared" ca="1" si="40"/>
        <v>5.5084761360257209E-2</v>
      </c>
    </row>
    <row r="201" spans="4:16" x14ac:dyDescent="0.2">
      <c r="D201" s="87">
        <f t="shared" si="41"/>
        <v>0</v>
      </c>
      <c r="E201" s="87">
        <f t="shared" si="41"/>
        <v>0</v>
      </c>
      <c r="F201" s="79">
        <f t="shared" si="34"/>
        <v>0</v>
      </c>
      <c r="G201" s="79">
        <f t="shared" si="35"/>
        <v>0</v>
      </c>
      <c r="H201" s="79">
        <f t="shared" si="36"/>
        <v>0</v>
      </c>
      <c r="I201" s="79">
        <f t="shared" si="37"/>
        <v>0</v>
      </c>
      <c r="J201" s="79">
        <f t="shared" si="38"/>
        <v>0</v>
      </c>
      <c r="K201" s="79">
        <f t="shared" ca="1" si="30"/>
        <v>-5.5084761360257209E-2</v>
      </c>
      <c r="L201" s="79">
        <f t="shared" ca="1" si="39"/>
        <v>3.0343309341164856E-3</v>
      </c>
      <c r="M201" s="79">
        <f t="shared" ca="1" si="31"/>
        <v>18747178307619.57</v>
      </c>
      <c r="N201" s="79">
        <f t="shared" ca="1" si="32"/>
        <v>4403411975559.3164</v>
      </c>
      <c r="O201" s="79">
        <f t="shared" ca="1" si="33"/>
        <v>50825530700.729256</v>
      </c>
      <c r="P201" s="53">
        <f t="shared" ca="1" si="40"/>
        <v>5.5084761360257209E-2</v>
      </c>
    </row>
    <row r="202" spans="4:16" x14ac:dyDescent="0.2">
      <c r="D202" s="87">
        <f t="shared" si="41"/>
        <v>0</v>
      </c>
      <c r="E202" s="87">
        <f t="shared" si="41"/>
        <v>0</v>
      </c>
      <c r="F202" s="79">
        <f t="shared" si="34"/>
        <v>0</v>
      </c>
      <c r="G202" s="79">
        <f t="shared" si="35"/>
        <v>0</v>
      </c>
      <c r="H202" s="79">
        <f t="shared" si="36"/>
        <v>0</v>
      </c>
      <c r="I202" s="79">
        <f t="shared" si="37"/>
        <v>0</v>
      </c>
      <c r="J202" s="79">
        <f t="shared" si="38"/>
        <v>0</v>
      </c>
      <c r="K202" s="79">
        <f t="shared" ca="1" si="30"/>
        <v>-5.5084761360257209E-2</v>
      </c>
      <c r="L202" s="79">
        <f t="shared" ca="1" si="39"/>
        <v>3.0343309341164856E-3</v>
      </c>
      <c r="M202" s="79">
        <f t="shared" ca="1" si="31"/>
        <v>18747178307619.57</v>
      </c>
      <c r="N202" s="79">
        <f t="shared" ca="1" si="32"/>
        <v>4403411975559.3164</v>
      </c>
      <c r="O202" s="79">
        <f t="shared" ca="1" si="33"/>
        <v>50825530700.729256</v>
      </c>
      <c r="P202" s="53">
        <f t="shared" ca="1" si="40"/>
        <v>5.5084761360257209E-2</v>
      </c>
    </row>
    <row r="203" spans="4:16" x14ac:dyDescent="0.2">
      <c r="D203" s="87">
        <f t="shared" si="41"/>
        <v>0</v>
      </c>
      <c r="E203" s="87">
        <f t="shared" si="41"/>
        <v>0</v>
      </c>
      <c r="F203" s="79">
        <f t="shared" si="34"/>
        <v>0</v>
      </c>
      <c r="G203" s="79">
        <f t="shared" si="35"/>
        <v>0</v>
      </c>
      <c r="H203" s="79">
        <f t="shared" si="36"/>
        <v>0</v>
      </c>
      <c r="I203" s="79">
        <f t="shared" si="37"/>
        <v>0</v>
      </c>
      <c r="J203" s="79">
        <f t="shared" si="38"/>
        <v>0</v>
      </c>
      <c r="K203" s="79">
        <f t="shared" ca="1" si="30"/>
        <v>-5.5084761360257209E-2</v>
      </c>
      <c r="L203" s="79">
        <f t="shared" ca="1" si="39"/>
        <v>3.0343309341164856E-3</v>
      </c>
      <c r="M203" s="79">
        <f t="shared" ca="1" si="31"/>
        <v>18747178307619.57</v>
      </c>
      <c r="N203" s="79">
        <f t="shared" ca="1" si="32"/>
        <v>4403411975559.3164</v>
      </c>
      <c r="O203" s="79">
        <f t="shared" ca="1" si="33"/>
        <v>50825530700.729256</v>
      </c>
      <c r="P203" s="53">
        <f t="shared" ca="1" si="40"/>
        <v>5.5084761360257209E-2</v>
      </c>
    </row>
    <row r="204" spans="4:16" x14ac:dyDescent="0.2">
      <c r="D204" s="87">
        <f t="shared" si="41"/>
        <v>0</v>
      </c>
      <c r="E204" s="87">
        <f t="shared" si="41"/>
        <v>0</v>
      </c>
      <c r="F204" s="79">
        <f t="shared" si="34"/>
        <v>0</v>
      </c>
      <c r="G204" s="79">
        <f t="shared" si="35"/>
        <v>0</v>
      </c>
      <c r="H204" s="79">
        <f t="shared" si="36"/>
        <v>0</v>
      </c>
      <c r="I204" s="79">
        <f t="shared" si="37"/>
        <v>0</v>
      </c>
      <c r="J204" s="79">
        <f t="shared" si="38"/>
        <v>0</v>
      </c>
      <c r="K204" s="79">
        <f t="shared" ca="1" si="30"/>
        <v>-5.5084761360257209E-2</v>
      </c>
      <c r="L204" s="79">
        <f t="shared" ca="1" si="39"/>
        <v>3.0343309341164856E-3</v>
      </c>
      <c r="M204" s="79">
        <f t="shared" ca="1" si="31"/>
        <v>18747178307619.57</v>
      </c>
      <c r="N204" s="79">
        <f t="shared" ca="1" si="32"/>
        <v>4403411975559.3164</v>
      </c>
      <c r="O204" s="79">
        <f t="shared" ca="1" si="33"/>
        <v>50825530700.729256</v>
      </c>
      <c r="P204" s="53">
        <f t="shared" ca="1" si="40"/>
        <v>5.5084761360257209E-2</v>
      </c>
    </row>
    <row r="205" spans="4:16" x14ac:dyDescent="0.2">
      <c r="D205" s="87">
        <f t="shared" si="41"/>
        <v>0</v>
      </c>
      <c r="E205" s="87">
        <f t="shared" si="41"/>
        <v>0</v>
      </c>
      <c r="F205" s="79">
        <f t="shared" si="34"/>
        <v>0</v>
      </c>
      <c r="G205" s="79">
        <f t="shared" si="35"/>
        <v>0</v>
      </c>
      <c r="H205" s="79">
        <f t="shared" si="36"/>
        <v>0</v>
      </c>
      <c r="I205" s="79">
        <f t="shared" si="37"/>
        <v>0</v>
      </c>
      <c r="J205" s="79">
        <f t="shared" si="38"/>
        <v>0</v>
      </c>
      <c r="K205" s="79">
        <f t="shared" ca="1" si="30"/>
        <v>-5.5084761360257209E-2</v>
      </c>
      <c r="L205" s="79">
        <f t="shared" ca="1" si="39"/>
        <v>3.0343309341164856E-3</v>
      </c>
      <c r="M205" s="79">
        <f t="shared" ca="1" si="31"/>
        <v>18747178307619.57</v>
      </c>
      <c r="N205" s="79">
        <f t="shared" ca="1" si="32"/>
        <v>4403411975559.3164</v>
      </c>
      <c r="O205" s="79">
        <f t="shared" ca="1" si="33"/>
        <v>50825530700.729256</v>
      </c>
      <c r="P205" s="53">
        <f t="shared" ca="1" si="40"/>
        <v>5.5084761360257209E-2</v>
      </c>
    </row>
    <row r="206" spans="4:16" x14ac:dyDescent="0.2">
      <c r="D206" s="87">
        <f t="shared" si="41"/>
        <v>0</v>
      </c>
      <c r="E206" s="87">
        <f t="shared" si="41"/>
        <v>0</v>
      </c>
      <c r="F206" s="79">
        <f t="shared" si="34"/>
        <v>0</v>
      </c>
      <c r="G206" s="79">
        <f t="shared" si="35"/>
        <v>0</v>
      </c>
      <c r="H206" s="79">
        <f t="shared" si="36"/>
        <v>0</v>
      </c>
      <c r="I206" s="79">
        <f t="shared" si="37"/>
        <v>0</v>
      </c>
      <c r="J206" s="79">
        <f t="shared" si="38"/>
        <v>0</v>
      </c>
      <c r="K206" s="79">
        <f t="shared" ca="1" si="30"/>
        <v>-5.5084761360257209E-2</v>
      </c>
      <c r="L206" s="79">
        <f t="shared" ca="1" si="39"/>
        <v>3.0343309341164856E-3</v>
      </c>
      <c r="M206" s="79">
        <f t="shared" ca="1" si="31"/>
        <v>18747178307619.57</v>
      </c>
      <c r="N206" s="79">
        <f t="shared" ca="1" si="32"/>
        <v>4403411975559.3164</v>
      </c>
      <c r="O206" s="79">
        <f t="shared" ca="1" si="33"/>
        <v>50825530700.729256</v>
      </c>
      <c r="P206" s="53">
        <f t="shared" ca="1" si="40"/>
        <v>5.5084761360257209E-2</v>
      </c>
    </row>
    <row r="207" spans="4:16" x14ac:dyDescent="0.2">
      <c r="D207" s="87">
        <f t="shared" si="41"/>
        <v>0</v>
      </c>
      <c r="E207" s="87">
        <f t="shared" si="41"/>
        <v>0</v>
      </c>
      <c r="F207" s="79">
        <f t="shared" si="34"/>
        <v>0</v>
      </c>
      <c r="G207" s="79">
        <f t="shared" si="35"/>
        <v>0</v>
      </c>
      <c r="H207" s="79">
        <f t="shared" si="36"/>
        <v>0</v>
      </c>
      <c r="I207" s="79">
        <f t="shared" si="37"/>
        <v>0</v>
      </c>
      <c r="J207" s="79">
        <f t="shared" si="38"/>
        <v>0</v>
      </c>
      <c r="K207" s="79">
        <f t="shared" ca="1" si="30"/>
        <v>-5.5084761360257209E-2</v>
      </c>
      <c r="L207" s="79">
        <f t="shared" ca="1" si="39"/>
        <v>3.0343309341164856E-3</v>
      </c>
      <c r="M207" s="79">
        <f t="shared" ca="1" si="31"/>
        <v>18747178307619.57</v>
      </c>
      <c r="N207" s="79">
        <f t="shared" ca="1" si="32"/>
        <v>4403411975559.3164</v>
      </c>
      <c r="O207" s="79">
        <f t="shared" ca="1" si="33"/>
        <v>50825530700.729256</v>
      </c>
      <c r="P207" s="53">
        <f t="shared" ca="1" si="40"/>
        <v>5.5084761360257209E-2</v>
      </c>
    </row>
    <row r="208" spans="4:16" x14ac:dyDescent="0.2">
      <c r="D208" s="87">
        <f t="shared" si="41"/>
        <v>0</v>
      </c>
      <c r="E208" s="87">
        <f t="shared" si="41"/>
        <v>0</v>
      </c>
      <c r="F208" s="79">
        <f t="shared" si="34"/>
        <v>0</v>
      </c>
      <c r="G208" s="79">
        <f t="shared" si="35"/>
        <v>0</v>
      </c>
      <c r="H208" s="79">
        <f t="shared" si="36"/>
        <v>0</v>
      </c>
      <c r="I208" s="79">
        <f t="shared" si="37"/>
        <v>0</v>
      </c>
      <c r="J208" s="79">
        <f t="shared" si="38"/>
        <v>0</v>
      </c>
      <c r="K208" s="79">
        <f t="shared" ca="1" si="30"/>
        <v>-5.5084761360257209E-2</v>
      </c>
      <c r="L208" s="79">
        <f t="shared" ca="1" si="39"/>
        <v>3.0343309341164856E-3</v>
      </c>
      <c r="M208" s="79">
        <f t="shared" ca="1" si="31"/>
        <v>18747178307619.57</v>
      </c>
      <c r="N208" s="79">
        <f t="shared" ca="1" si="32"/>
        <v>4403411975559.3164</v>
      </c>
      <c r="O208" s="79">
        <f t="shared" ca="1" si="33"/>
        <v>50825530700.729256</v>
      </c>
      <c r="P208" s="53">
        <f t="shared" ca="1" si="40"/>
        <v>5.5084761360257209E-2</v>
      </c>
    </row>
    <row r="209" spans="4:16" x14ac:dyDescent="0.2">
      <c r="D209" s="87">
        <f t="shared" si="41"/>
        <v>0</v>
      </c>
      <c r="E209" s="87">
        <f t="shared" si="41"/>
        <v>0</v>
      </c>
      <c r="F209" s="79">
        <f t="shared" si="34"/>
        <v>0</v>
      </c>
      <c r="G209" s="79">
        <f t="shared" si="35"/>
        <v>0</v>
      </c>
      <c r="H209" s="79">
        <f t="shared" si="36"/>
        <v>0</v>
      </c>
      <c r="I209" s="79">
        <f t="shared" si="37"/>
        <v>0</v>
      </c>
      <c r="J209" s="79">
        <f t="shared" si="38"/>
        <v>0</v>
      </c>
      <c r="K209" s="79">
        <f t="shared" ca="1" si="30"/>
        <v>-5.5084761360257209E-2</v>
      </c>
      <c r="L209" s="79">
        <f t="shared" ca="1" si="39"/>
        <v>3.0343309341164856E-3</v>
      </c>
      <c r="M209" s="79">
        <f t="shared" ca="1" si="31"/>
        <v>18747178307619.57</v>
      </c>
      <c r="N209" s="79">
        <f t="shared" ca="1" si="32"/>
        <v>4403411975559.3164</v>
      </c>
      <c r="O209" s="79">
        <f t="shared" ca="1" si="33"/>
        <v>50825530700.729256</v>
      </c>
      <c r="P209" s="53">
        <f t="shared" ca="1" si="40"/>
        <v>5.5084761360257209E-2</v>
      </c>
    </row>
    <row r="210" spans="4:16" x14ac:dyDescent="0.2">
      <c r="D210" s="87">
        <f t="shared" ref="D210:E273" si="42">A210/A$18</f>
        <v>0</v>
      </c>
      <c r="E210" s="87">
        <f t="shared" si="42"/>
        <v>0</v>
      </c>
      <c r="F210" s="79">
        <f t="shared" si="34"/>
        <v>0</v>
      </c>
      <c r="G210" s="79">
        <f t="shared" si="35"/>
        <v>0</v>
      </c>
      <c r="H210" s="79">
        <f t="shared" si="36"/>
        <v>0</v>
      </c>
      <c r="I210" s="79">
        <f t="shared" si="37"/>
        <v>0</v>
      </c>
      <c r="J210" s="79">
        <f t="shared" si="38"/>
        <v>0</v>
      </c>
      <c r="K210" s="79">
        <f t="shared" ref="K210:K273" ca="1" si="43">+E$4+E$5*D210+E$6*D210^2</f>
        <v>-5.5084761360257209E-2</v>
      </c>
      <c r="L210" s="79">
        <f t="shared" ca="1" si="39"/>
        <v>3.0343309341164856E-3</v>
      </c>
      <c r="M210" s="79">
        <f t="shared" ref="M210:M273" ca="1" si="44">(M$1-M$2*D210+M$3*F210)^2</f>
        <v>18747178307619.57</v>
      </c>
      <c r="N210" s="79">
        <f t="shared" ref="N210:N273" ca="1" si="45">(-M$2+M$4*D210-M$5*F210)^2</f>
        <v>4403411975559.3164</v>
      </c>
      <c r="O210" s="79">
        <f t="shared" ref="O210:O273" ca="1" si="46">+(M$3-D210*M$5+F210*M$6)^2</f>
        <v>50825530700.729256</v>
      </c>
      <c r="P210" s="53">
        <f t="shared" ca="1" si="40"/>
        <v>5.5084761360257209E-2</v>
      </c>
    </row>
    <row r="211" spans="4:16" x14ac:dyDescent="0.2">
      <c r="D211" s="87">
        <f t="shared" si="42"/>
        <v>0</v>
      </c>
      <c r="E211" s="87">
        <f t="shared" si="42"/>
        <v>0</v>
      </c>
      <c r="F211" s="79">
        <f t="shared" ref="F211:F274" si="47">D211*D211</f>
        <v>0</v>
      </c>
      <c r="G211" s="79">
        <f t="shared" ref="G211:G274" si="48">D211*F211</f>
        <v>0</v>
      </c>
      <c r="H211" s="79">
        <f t="shared" ref="H211:H274" si="49">F211*F211</f>
        <v>0</v>
      </c>
      <c r="I211" s="79">
        <f t="shared" ref="I211:I274" si="50">E211*D211</f>
        <v>0</v>
      </c>
      <c r="J211" s="79">
        <f t="shared" ref="J211:J274" si="51">I211*D211</f>
        <v>0</v>
      </c>
      <c r="K211" s="79">
        <f t="shared" ca="1" si="43"/>
        <v>-5.5084761360257209E-2</v>
      </c>
      <c r="L211" s="79">
        <f t="shared" ref="L211:L274" ca="1" si="52">+(K211-E211)^2</f>
        <v>3.0343309341164856E-3</v>
      </c>
      <c r="M211" s="79">
        <f t="shared" ca="1" si="44"/>
        <v>18747178307619.57</v>
      </c>
      <c r="N211" s="79">
        <f t="shared" ca="1" si="45"/>
        <v>4403411975559.3164</v>
      </c>
      <c r="O211" s="79">
        <f t="shared" ca="1" si="46"/>
        <v>50825530700.729256</v>
      </c>
      <c r="P211" s="53">
        <f t="shared" ref="P211:P274" ca="1" si="53">+E211-K211</f>
        <v>5.5084761360257209E-2</v>
      </c>
    </row>
    <row r="212" spans="4:16" x14ac:dyDescent="0.2">
      <c r="D212" s="87">
        <f t="shared" si="42"/>
        <v>0</v>
      </c>
      <c r="E212" s="87">
        <f t="shared" si="42"/>
        <v>0</v>
      </c>
      <c r="F212" s="79">
        <f t="shared" si="47"/>
        <v>0</v>
      </c>
      <c r="G212" s="79">
        <f t="shared" si="48"/>
        <v>0</v>
      </c>
      <c r="H212" s="79">
        <f t="shared" si="49"/>
        <v>0</v>
      </c>
      <c r="I212" s="79">
        <f t="shared" si="50"/>
        <v>0</v>
      </c>
      <c r="J212" s="79">
        <f t="shared" si="51"/>
        <v>0</v>
      </c>
      <c r="K212" s="79">
        <f t="shared" ca="1" si="43"/>
        <v>-5.5084761360257209E-2</v>
      </c>
      <c r="L212" s="79">
        <f t="shared" ca="1" si="52"/>
        <v>3.0343309341164856E-3</v>
      </c>
      <c r="M212" s="79">
        <f t="shared" ca="1" si="44"/>
        <v>18747178307619.57</v>
      </c>
      <c r="N212" s="79">
        <f t="shared" ca="1" si="45"/>
        <v>4403411975559.3164</v>
      </c>
      <c r="O212" s="79">
        <f t="shared" ca="1" si="46"/>
        <v>50825530700.729256</v>
      </c>
      <c r="P212" s="53">
        <f t="shared" ca="1" si="53"/>
        <v>5.5084761360257209E-2</v>
      </c>
    </row>
    <row r="213" spans="4:16" x14ac:dyDescent="0.2">
      <c r="D213" s="87">
        <f t="shared" si="42"/>
        <v>0</v>
      </c>
      <c r="E213" s="87">
        <f t="shared" si="42"/>
        <v>0</v>
      </c>
      <c r="F213" s="79">
        <f t="shared" si="47"/>
        <v>0</v>
      </c>
      <c r="G213" s="79">
        <f t="shared" si="48"/>
        <v>0</v>
      </c>
      <c r="H213" s="79">
        <f t="shared" si="49"/>
        <v>0</v>
      </c>
      <c r="I213" s="79">
        <f t="shared" si="50"/>
        <v>0</v>
      </c>
      <c r="J213" s="79">
        <f t="shared" si="51"/>
        <v>0</v>
      </c>
      <c r="K213" s="79">
        <f t="shared" ca="1" si="43"/>
        <v>-5.5084761360257209E-2</v>
      </c>
      <c r="L213" s="79">
        <f t="shared" ca="1" si="52"/>
        <v>3.0343309341164856E-3</v>
      </c>
      <c r="M213" s="79">
        <f t="shared" ca="1" si="44"/>
        <v>18747178307619.57</v>
      </c>
      <c r="N213" s="79">
        <f t="shared" ca="1" si="45"/>
        <v>4403411975559.3164</v>
      </c>
      <c r="O213" s="79">
        <f t="shared" ca="1" si="46"/>
        <v>50825530700.729256</v>
      </c>
      <c r="P213" s="53">
        <f t="shared" ca="1" si="53"/>
        <v>5.5084761360257209E-2</v>
      </c>
    </row>
    <row r="214" spans="4:16" x14ac:dyDescent="0.2">
      <c r="D214" s="87">
        <f t="shared" si="42"/>
        <v>0</v>
      </c>
      <c r="E214" s="87">
        <f t="shared" si="42"/>
        <v>0</v>
      </c>
      <c r="F214" s="79">
        <f t="shared" si="47"/>
        <v>0</v>
      </c>
      <c r="G214" s="79">
        <f t="shared" si="48"/>
        <v>0</v>
      </c>
      <c r="H214" s="79">
        <f t="shared" si="49"/>
        <v>0</v>
      </c>
      <c r="I214" s="79">
        <f t="shared" si="50"/>
        <v>0</v>
      </c>
      <c r="J214" s="79">
        <f t="shared" si="51"/>
        <v>0</v>
      </c>
      <c r="K214" s="79">
        <f t="shared" ca="1" si="43"/>
        <v>-5.5084761360257209E-2</v>
      </c>
      <c r="L214" s="79">
        <f t="shared" ca="1" si="52"/>
        <v>3.0343309341164856E-3</v>
      </c>
      <c r="M214" s="79">
        <f t="shared" ca="1" si="44"/>
        <v>18747178307619.57</v>
      </c>
      <c r="N214" s="79">
        <f t="shared" ca="1" si="45"/>
        <v>4403411975559.3164</v>
      </c>
      <c r="O214" s="79">
        <f t="shared" ca="1" si="46"/>
        <v>50825530700.729256</v>
      </c>
      <c r="P214" s="53">
        <f t="shared" ca="1" si="53"/>
        <v>5.5084761360257209E-2</v>
      </c>
    </row>
    <row r="215" spans="4:16" x14ac:dyDescent="0.2">
      <c r="D215" s="87">
        <f t="shared" si="42"/>
        <v>0</v>
      </c>
      <c r="E215" s="87">
        <f t="shared" si="42"/>
        <v>0</v>
      </c>
      <c r="F215" s="79">
        <f t="shared" si="47"/>
        <v>0</v>
      </c>
      <c r="G215" s="79">
        <f t="shared" si="48"/>
        <v>0</v>
      </c>
      <c r="H215" s="79">
        <f t="shared" si="49"/>
        <v>0</v>
      </c>
      <c r="I215" s="79">
        <f t="shared" si="50"/>
        <v>0</v>
      </c>
      <c r="J215" s="79">
        <f t="shared" si="51"/>
        <v>0</v>
      </c>
      <c r="K215" s="79">
        <f t="shared" ca="1" si="43"/>
        <v>-5.5084761360257209E-2</v>
      </c>
      <c r="L215" s="79">
        <f t="shared" ca="1" si="52"/>
        <v>3.0343309341164856E-3</v>
      </c>
      <c r="M215" s="79">
        <f t="shared" ca="1" si="44"/>
        <v>18747178307619.57</v>
      </c>
      <c r="N215" s="79">
        <f t="shared" ca="1" si="45"/>
        <v>4403411975559.3164</v>
      </c>
      <c r="O215" s="79">
        <f t="shared" ca="1" si="46"/>
        <v>50825530700.729256</v>
      </c>
      <c r="P215" s="53">
        <f t="shared" ca="1" si="53"/>
        <v>5.5084761360257209E-2</v>
      </c>
    </row>
    <row r="216" spans="4:16" x14ac:dyDescent="0.2">
      <c r="D216" s="87">
        <f t="shared" si="42"/>
        <v>0</v>
      </c>
      <c r="E216" s="87">
        <f t="shared" si="42"/>
        <v>0</v>
      </c>
      <c r="F216" s="79">
        <f t="shared" si="47"/>
        <v>0</v>
      </c>
      <c r="G216" s="79">
        <f t="shared" si="48"/>
        <v>0</v>
      </c>
      <c r="H216" s="79">
        <f t="shared" si="49"/>
        <v>0</v>
      </c>
      <c r="I216" s="79">
        <f t="shared" si="50"/>
        <v>0</v>
      </c>
      <c r="J216" s="79">
        <f t="shared" si="51"/>
        <v>0</v>
      </c>
      <c r="K216" s="79">
        <f t="shared" ca="1" si="43"/>
        <v>-5.5084761360257209E-2</v>
      </c>
      <c r="L216" s="79">
        <f t="shared" ca="1" si="52"/>
        <v>3.0343309341164856E-3</v>
      </c>
      <c r="M216" s="79">
        <f t="shared" ca="1" si="44"/>
        <v>18747178307619.57</v>
      </c>
      <c r="N216" s="79">
        <f t="shared" ca="1" si="45"/>
        <v>4403411975559.3164</v>
      </c>
      <c r="O216" s="79">
        <f t="shared" ca="1" si="46"/>
        <v>50825530700.729256</v>
      </c>
      <c r="P216" s="53">
        <f t="shared" ca="1" si="53"/>
        <v>5.5084761360257209E-2</v>
      </c>
    </row>
    <row r="217" spans="4:16" x14ac:dyDescent="0.2">
      <c r="D217" s="87">
        <f t="shared" si="42"/>
        <v>0</v>
      </c>
      <c r="E217" s="87">
        <f t="shared" si="42"/>
        <v>0</v>
      </c>
      <c r="F217" s="79">
        <f t="shared" si="47"/>
        <v>0</v>
      </c>
      <c r="G217" s="79">
        <f t="shared" si="48"/>
        <v>0</v>
      </c>
      <c r="H217" s="79">
        <f t="shared" si="49"/>
        <v>0</v>
      </c>
      <c r="I217" s="79">
        <f t="shared" si="50"/>
        <v>0</v>
      </c>
      <c r="J217" s="79">
        <f t="shared" si="51"/>
        <v>0</v>
      </c>
      <c r="K217" s="79">
        <f t="shared" ca="1" si="43"/>
        <v>-5.5084761360257209E-2</v>
      </c>
      <c r="L217" s="79">
        <f t="shared" ca="1" si="52"/>
        <v>3.0343309341164856E-3</v>
      </c>
      <c r="M217" s="79">
        <f t="shared" ca="1" si="44"/>
        <v>18747178307619.57</v>
      </c>
      <c r="N217" s="79">
        <f t="shared" ca="1" si="45"/>
        <v>4403411975559.3164</v>
      </c>
      <c r="O217" s="79">
        <f t="shared" ca="1" si="46"/>
        <v>50825530700.729256</v>
      </c>
      <c r="P217" s="53">
        <f t="shared" ca="1" si="53"/>
        <v>5.5084761360257209E-2</v>
      </c>
    </row>
    <row r="218" spans="4:16" x14ac:dyDescent="0.2">
      <c r="D218" s="87">
        <f t="shared" si="42"/>
        <v>0</v>
      </c>
      <c r="E218" s="87">
        <f t="shared" si="42"/>
        <v>0</v>
      </c>
      <c r="F218" s="79">
        <f t="shared" si="47"/>
        <v>0</v>
      </c>
      <c r="G218" s="79">
        <f t="shared" si="48"/>
        <v>0</v>
      </c>
      <c r="H218" s="79">
        <f t="shared" si="49"/>
        <v>0</v>
      </c>
      <c r="I218" s="79">
        <f t="shared" si="50"/>
        <v>0</v>
      </c>
      <c r="J218" s="79">
        <f t="shared" si="51"/>
        <v>0</v>
      </c>
      <c r="K218" s="79">
        <f t="shared" ca="1" si="43"/>
        <v>-5.5084761360257209E-2</v>
      </c>
      <c r="L218" s="79">
        <f t="shared" ca="1" si="52"/>
        <v>3.0343309341164856E-3</v>
      </c>
      <c r="M218" s="79">
        <f t="shared" ca="1" si="44"/>
        <v>18747178307619.57</v>
      </c>
      <c r="N218" s="79">
        <f t="shared" ca="1" si="45"/>
        <v>4403411975559.3164</v>
      </c>
      <c r="O218" s="79">
        <f t="shared" ca="1" si="46"/>
        <v>50825530700.729256</v>
      </c>
      <c r="P218" s="53">
        <f t="shared" ca="1" si="53"/>
        <v>5.5084761360257209E-2</v>
      </c>
    </row>
    <row r="219" spans="4:16" x14ac:dyDescent="0.2">
      <c r="D219" s="87">
        <f t="shared" si="42"/>
        <v>0</v>
      </c>
      <c r="E219" s="87">
        <f t="shared" si="42"/>
        <v>0</v>
      </c>
      <c r="F219" s="79">
        <f t="shared" si="47"/>
        <v>0</v>
      </c>
      <c r="G219" s="79">
        <f t="shared" si="48"/>
        <v>0</v>
      </c>
      <c r="H219" s="79">
        <f t="shared" si="49"/>
        <v>0</v>
      </c>
      <c r="I219" s="79">
        <f t="shared" si="50"/>
        <v>0</v>
      </c>
      <c r="J219" s="79">
        <f t="shared" si="51"/>
        <v>0</v>
      </c>
      <c r="K219" s="79">
        <f t="shared" ca="1" si="43"/>
        <v>-5.5084761360257209E-2</v>
      </c>
      <c r="L219" s="79">
        <f t="shared" ca="1" si="52"/>
        <v>3.0343309341164856E-3</v>
      </c>
      <c r="M219" s="79">
        <f t="shared" ca="1" si="44"/>
        <v>18747178307619.57</v>
      </c>
      <c r="N219" s="79">
        <f t="shared" ca="1" si="45"/>
        <v>4403411975559.3164</v>
      </c>
      <c r="O219" s="79">
        <f t="shared" ca="1" si="46"/>
        <v>50825530700.729256</v>
      </c>
      <c r="P219" s="53">
        <f t="shared" ca="1" si="53"/>
        <v>5.5084761360257209E-2</v>
      </c>
    </row>
    <row r="220" spans="4:16" x14ac:dyDescent="0.2">
      <c r="D220" s="87">
        <f t="shared" si="42"/>
        <v>0</v>
      </c>
      <c r="E220" s="87">
        <f t="shared" si="42"/>
        <v>0</v>
      </c>
      <c r="F220" s="79">
        <f t="shared" si="47"/>
        <v>0</v>
      </c>
      <c r="G220" s="79">
        <f t="shared" si="48"/>
        <v>0</v>
      </c>
      <c r="H220" s="79">
        <f t="shared" si="49"/>
        <v>0</v>
      </c>
      <c r="I220" s="79">
        <f t="shared" si="50"/>
        <v>0</v>
      </c>
      <c r="J220" s="79">
        <f t="shared" si="51"/>
        <v>0</v>
      </c>
      <c r="K220" s="79">
        <f t="shared" ca="1" si="43"/>
        <v>-5.5084761360257209E-2</v>
      </c>
      <c r="L220" s="79">
        <f t="shared" ca="1" si="52"/>
        <v>3.0343309341164856E-3</v>
      </c>
      <c r="M220" s="79">
        <f t="shared" ca="1" si="44"/>
        <v>18747178307619.57</v>
      </c>
      <c r="N220" s="79">
        <f t="shared" ca="1" si="45"/>
        <v>4403411975559.3164</v>
      </c>
      <c r="O220" s="79">
        <f t="shared" ca="1" si="46"/>
        <v>50825530700.729256</v>
      </c>
      <c r="P220" s="53">
        <f t="shared" ca="1" si="53"/>
        <v>5.5084761360257209E-2</v>
      </c>
    </row>
    <row r="221" spans="4:16" x14ac:dyDescent="0.2">
      <c r="D221" s="87">
        <f t="shared" si="42"/>
        <v>0</v>
      </c>
      <c r="E221" s="87">
        <f t="shared" si="42"/>
        <v>0</v>
      </c>
      <c r="F221" s="79">
        <f t="shared" si="47"/>
        <v>0</v>
      </c>
      <c r="G221" s="79">
        <f t="shared" si="48"/>
        <v>0</v>
      </c>
      <c r="H221" s="79">
        <f t="shared" si="49"/>
        <v>0</v>
      </c>
      <c r="I221" s="79">
        <f t="shared" si="50"/>
        <v>0</v>
      </c>
      <c r="J221" s="79">
        <f t="shared" si="51"/>
        <v>0</v>
      </c>
      <c r="K221" s="79">
        <f t="shared" ca="1" si="43"/>
        <v>-5.5084761360257209E-2</v>
      </c>
      <c r="L221" s="79">
        <f t="shared" ca="1" si="52"/>
        <v>3.0343309341164856E-3</v>
      </c>
      <c r="M221" s="79">
        <f t="shared" ca="1" si="44"/>
        <v>18747178307619.57</v>
      </c>
      <c r="N221" s="79">
        <f t="shared" ca="1" si="45"/>
        <v>4403411975559.3164</v>
      </c>
      <c r="O221" s="79">
        <f t="shared" ca="1" si="46"/>
        <v>50825530700.729256</v>
      </c>
      <c r="P221" s="53">
        <f t="shared" ca="1" si="53"/>
        <v>5.5084761360257209E-2</v>
      </c>
    </row>
    <row r="222" spans="4:16" x14ac:dyDescent="0.2">
      <c r="D222" s="87">
        <f t="shared" si="42"/>
        <v>0</v>
      </c>
      <c r="E222" s="87">
        <f t="shared" si="42"/>
        <v>0</v>
      </c>
      <c r="F222" s="79">
        <f t="shared" si="47"/>
        <v>0</v>
      </c>
      <c r="G222" s="79">
        <f t="shared" si="48"/>
        <v>0</v>
      </c>
      <c r="H222" s="79">
        <f t="shared" si="49"/>
        <v>0</v>
      </c>
      <c r="I222" s="79">
        <f t="shared" si="50"/>
        <v>0</v>
      </c>
      <c r="J222" s="79">
        <f t="shared" si="51"/>
        <v>0</v>
      </c>
      <c r="K222" s="79">
        <f t="shared" ca="1" si="43"/>
        <v>-5.5084761360257209E-2</v>
      </c>
      <c r="L222" s="79">
        <f t="shared" ca="1" si="52"/>
        <v>3.0343309341164856E-3</v>
      </c>
      <c r="M222" s="79">
        <f t="shared" ca="1" si="44"/>
        <v>18747178307619.57</v>
      </c>
      <c r="N222" s="79">
        <f t="shared" ca="1" si="45"/>
        <v>4403411975559.3164</v>
      </c>
      <c r="O222" s="79">
        <f t="shared" ca="1" si="46"/>
        <v>50825530700.729256</v>
      </c>
      <c r="P222" s="53">
        <f t="shared" ca="1" si="53"/>
        <v>5.5084761360257209E-2</v>
      </c>
    </row>
    <row r="223" spans="4:16" x14ac:dyDescent="0.2">
      <c r="D223" s="87">
        <f t="shared" si="42"/>
        <v>0</v>
      </c>
      <c r="E223" s="87">
        <f t="shared" si="42"/>
        <v>0</v>
      </c>
      <c r="F223" s="79">
        <f t="shared" si="47"/>
        <v>0</v>
      </c>
      <c r="G223" s="79">
        <f t="shared" si="48"/>
        <v>0</v>
      </c>
      <c r="H223" s="79">
        <f t="shared" si="49"/>
        <v>0</v>
      </c>
      <c r="I223" s="79">
        <f t="shared" si="50"/>
        <v>0</v>
      </c>
      <c r="J223" s="79">
        <f t="shared" si="51"/>
        <v>0</v>
      </c>
      <c r="K223" s="79">
        <f t="shared" ca="1" si="43"/>
        <v>-5.5084761360257209E-2</v>
      </c>
      <c r="L223" s="79">
        <f t="shared" ca="1" si="52"/>
        <v>3.0343309341164856E-3</v>
      </c>
      <c r="M223" s="79">
        <f t="shared" ca="1" si="44"/>
        <v>18747178307619.57</v>
      </c>
      <c r="N223" s="79">
        <f t="shared" ca="1" si="45"/>
        <v>4403411975559.3164</v>
      </c>
      <c r="O223" s="79">
        <f t="shared" ca="1" si="46"/>
        <v>50825530700.729256</v>
      </c>
      <c r="P223" s="53">
        <f t="shared" ca="1" si="53"/>
        <v>5.5084761360257209E-2</v>
      </c>
    </row>
    <row r="224" spans="4:16" x14ac:dyDescent="0.2">
      <c r="D224" s="87">
        <f t="shared" si="42"/>
        <v>0</v>
      </c>
      <c r="E224" s="87">
        <f t="shared" si="42"/>
        <v>0</v>
      </c>
      <c r="F224" s="79">
        <f t="shared" si="47"/>
        <v>0</v>
      </c>
      <c r="G224" s="79">
        <f t="shared" si="48"/>
        <v>0</v>
      </c>
      <c r="H224" s="79">
        <f t="shared" si="49"/>
        <v>0</v>
      </c>
      <c r="I224" s="79">
        <f t="shared" si="50"/>
        <v>0</v>
      </c>
      <c r="J224" s="79">
        <f t="shared" si="51"/>
        <v>0</v>
      </c>
      <c r="K224" s="79">
        <f t="shared" ca="1" si="43"/>
        <v>-5.5084761360257209E-2</v>
      </c>
      <c r="L224" s="79">
        <f t="shared" ca="1" si="52"/>
        <v>3.0343309341164856E-3</v>
      </c>
      <c r="M224" s="79">
        <f t="shared" ca="1" si="44"/>
        <v>18747178307619.57</v>
      </c>
      <c r="N224" s="79">
        <f t="shared" ca="1" si="45"/>
        <v>4403411975559.3164</v>
      </c>
      <c r="O224" s="79">
        <f t="shared" ca="1" si="46"/>
        <v>50825530700.729256</v>
      </c>
      <c r="P224" s="53">
        <f t="shared" ca="1" si="53"/>
        <v>5.5084761360257209E-2</v>
      </c>
    </row>
    <row r="225" spans="4:16" x14ac:dyDescent="0.2">
      <c r="D225" s="87">
        <f t="shared" si="42"/>
        <v>0</v>
      </c>
      <c r="E225" s="87">
        <f t="shared" si="42"/>
        <v>0</v>
      </c>
      <c r="F225" s="79">
        <f t="shared" si="47"/>
        <v>0</v>
      </c>
      <c r="G225" s="79">
        <f t="shared" si="48"/>
        <v>0</v>
      </c>
      <c r="H225" s="79">
        <f t="shared" si="49"/>
        <v>0</v>
      </c>
      <c r="I225" s="79">
        <f t="shared" si="50"/>
        <v>0</v>
      </c>
      <c r="J225" s="79">
        <f t="shared" si="51"/>
        <v>0</v>
      </c>
      <c r="K225" s="79">
        <f t="shared" ca="1" si="43"/>
        <v>-5.5084761360257209E-2</v>
      </c>
      <c r="L225" s="79">
        <f t="shared" ca="1" si="52"/>
        <v>3.0343309341164856E-3</v>
      </c>
      <c r="M225" s="79">
        <f t="shared" ca="1" si="44"/>
        <v>18747178307619.57</v>
      </c>
      <c r="N225" s="79">
        <f t="shared" ca="1" si="45"/>
        <v>4403411975559.3164</v>
      </c>
      <c r="O225" s="79">
        <f t="shared" ca="1" si="46"/>
        <v>50825530700.729256</v>
      </c>
      <c r="P225" s="53">
        <f t="shared" ca="1" si="53"/>
        <v>5.5084761360257209E-2</v>
      </c>
    </row>
    <row r="226" spans="4:16" x14ac:dyDescent="0.2">
      <c r="D226" s="87">
        <f t="shared" si="42"/>
        <v>0</v>
      </c>
      <c r="E226" s="87">
        <f t="shared" si="42"/>
        <v>0</v>
      </c>
      <c r="F226" s="79">
        <f t="shared" si="47"/>
        <v>0</v>
      </c>
      <c r="G226" s="79">
        <f t="shared" si="48"/>
        <v>0</v>
      </c>
      <c r="H226" s="79">
        <f t="shared" si="49"/>
        <v>0</v>
      </c>
      <c r="I226" s="79">
        <f t="shared" si="50"/>
        <v>0</v>
      </c>
      <c r="J226" s="79">
        <f t="shared" si="51"/>
        <v>0</v>
      </c>
      <c r="K226" s="79">
        <f t="shared" ca="1" si="43"/>
        <v>-5.5084761360257209E-2</v>
      </c>
      <c r="L226" s="79">
        <f t="shared" ca="1" si="52"/>
        <v>3.0343309341164856E-3</v>
      </c>
      <c r="M226" s="79">
        <f t="shared" ca="1" si="44"/>
        <v>18747178307619.57</v>
      </c>
      <c r="N226" s="79">
        <f t="shared" ca="1" si="45"/>
        <v>4403411975559.3164</v>
      </c>
      <c r="O226" s="79">
        <f t="shared" ca="1" si="46"/>
        <v>50825530700.729256</v>
      </c>
      <c r="P226" s="53">
        <f t="shared" ca="1" si="53"/>
        <v>5.5084761360257209E-2</v>
      </c>
    </row>
    <row r="227" spans="4:16" x14ac:dyDescent="0.2">
      <c r="D227" s="87">
        <f t="shared" si="42"/>
        <v>0</v>
      </c>
      <c r="E227" s="87">
        <f t="shared" si="42"/>
        <v>0</v>
      </c>
      <c r="F227" s="79">
        <f t="shared" si="47"/>
        <v>0</v>
      </c>
      <c r="G227" s="79">
        <f t="shared" si="48"/>
        <v>0</v>
      </c>
      <c r="H227" s="79">
        <f t="shared" si="49"/>
        <v>0</v>
      </c>
      <c r="I227" s="79">
        <f t="shared" si="50"/>
        <v>0</v>
      </c>
      <c r="J227" s="79">
        <f t="shared" si="51"/>
        <v>0</v>
      </c>
      <c r="K227" s="79">
        <f t="shared" ca="1" si="43"/>
        <v>-5.5084761360257209E-2</v>
      </c>
      <c r="L227" s="79">
        <f t="shared" ca="1" si="52"/>
        <v>3.0343309341164856E-3</v>
      </c>
      <c r="M227" s="79">
        <f t="shared" ca="1" si="44"/>
        <v>18747178307619.57</v>
      </c>
      <c r="N227" s="79">
        <f t="shared" ca="1" si="45"/>
        <v>4403411975559.3164</v>
      </c>
      <c r="O227" s="79">
        <f t="shared" ca="1" si="46"/>
        <v>50825530700.729256</v>
      </c>
      <c r="P227" s="53">
        <f t="shared" ca="1" si="53"/>
        <v>5.5084761360257209E-2</v>
      </c>
    </row>
    <row r="228" spans="4:16" x14ac:dyDescent="0.2">
      <c r="D228" s="87">
        <f t="shared" si="42"/>
        <v>0</v>
      </c>
      <c r="E228" s="87">
        <f t="shared" si="42"/>
        <v>0</v>
      </c>
      <c r="F228" s="79">
        <f t="shared" si="47"/>
        <v>0</v>
      </c>
      <c r="G228" s="79">
        <f t="shared" si="48"/>
        <v>0</v>
      </c>
      <c r="H228" s="79">
        <f t="shared" si="49"/>
        <v>0</v>
      </c>
      <c r="I228" s="79">
        <f t="shared" si="50"/>
        <v>0</v>
      </c>
      <c r="J228" s="79">
        <f t="shared" si="51"/>
        <v>0</v>
      </c>
      <c r="K228" s="79">
        <f t="shared" ca="1" si="43"/>
        <v>-5.5084761360257209E-2</v>
      </c>
      <c r="L228" s="79">
        <f t="shared" ca="1" si="52"/>
        <v>3.0343309341164856E-3</v>
      </c>
      <c r="M228" s="79">
        <f t="shared" ca="1" si="44"/>
        <v>18747178307619.57</v>
      </c>
      <c r="N228" s="79">
        <f t="shared" ca="1" si="45"/>
        <v>4403411975559.3164</v>
      </c>
      <c r="O228" s="79">
        <f t="shared" ca="1" si="46"/>
        <v>50825530700.729256</v>
      </c>
      <c r="P228" s="53">
        <f t="shared" ca="1" si="53"/>
        <v>5.5084761360257209E-2</v>
      </c>
    </row>
    <row r="229" spans="4:16" x14ac:dyDescent="0.2">
      <c r="D229" s="87">
        <f t="shared" si="42"/>
        <v>0</v>
      </c>
      <c r="E229" s="87">
        <f t="shared" si="42"/>
        <v>0</v>
      </c>
      <c r="F229" s="79">
        <f t="shared" si="47"/>
        <v>0</v>
      </c>
      <c r="G229" s="79">
        <f t="shared" si="48"/>
        <v>0</v>
      </c>
      <c r="H229" s="79">
        <f t="shared" si="49"/>
        <v>0</v>
      </c>
      <c r="I229" s="79">
        <f t="shared" si="50"/>
        <v>0</v>
      </c>
      <c r="J229" s="79">
        <f t="shared" si="51"/>
        <v>0</v>
      </c>
      <c r="K229" s="79">
        <f t="shared" ca="1" si="43"/>
        <v>-5.5084761360257209E-2</v>
      </c>
      <c r="L229" s="79">
        <f t="shared" ca="1" si="52"/>
        <v>3.0343309341164856E-3</v>
      </c>
      <c r="M229" s="79">
        <f t="shared" ca="1" si="44"/>
        <v>18747178307619.57</v>
      </c>
      <c r="N229" s="79">
        <f t="shared" ca="1" si="45"/>
        <v>4403411975559.3164</v>
      </c>
      <c r="O229" s="79">
        <f t="shared" ca="1" si="46"/>
        <v>50825530700.729256</v>
      </c>
      <c r="P229" s="53">
        <f t="shared" ca="1" si="53"/>
        <v>5.5084761360257209E-2</v>
      </c>
    </row>
    <row r="230" spans="4:16" x14ac:dyDescent="0.2">
      <c r="D230" s="87">
        <f t="shared" si="42"/>
        <v>0</v>
      </c>
      <c r="E230" s="87">
        <f t="shared" si="42"/>
        <v>0</v>
      </c>
      <c r="F230" s="79">
        <f t="shared" si="47"/>
        <v>0</v>
      </c>
      <c r="G230" s="79">
        <f t="shared" si="48"/>
        <v>0</v>
      </c>
      <c r="H230" s="79">
        <f t="shared" si="49"/>
        <v>0</v>
      </c>
      <c r="I230" s="79">
        <f t="shared" si="50"/>
        <v>0</v>
      </c>
      <c r="J230" s="79">
        <f t="shared" si="51"/>
        <v>0</v>
      </c>
      <c r="K230" s="79">
        <f t="shared" ca="1" si="43"/>
        <v>-5.5084761360257209E-2</v>
      </c>
      <c r="L230" s="79">
        <f t="shared" ca="1" si="52"/>
        <v>3.0343309341164856E-3</v>
      </c>
      <c r="M230" s="79">
        <f t="shared" ca="1" si="44"/>
        <v>18747178307619.57</v>
      </c>
      <c r="N230" s="79">
        <f t="shared" ca="1" si="45"/>
        <v>4403411975559.3164</v>
      </c>
      <c r="O230" s="79">
        <f t="shared" ca="1" si="46"/>
        <v>50825530700.729256</v>
      </c>
      <c r="P230" s="53">
        <f t="shared" ca="1" si="53"/>
        <v>5.5084761360257209E-2</v>
      </c>
    </row>
    <row r="231" spans="4:16" x14ac:dyDescent="0.2">
      <c r="D231" s="87">
        <f t="shared" si="42"/>
        <v>0</v>
      </c>
      <c r="E231" s="87">
        <f t="shared" si="42"/>
        <v>0</v>
      </c>
      <c r="F231" s="79">
        <f t="shared" si="47"/>
        <v>0</v>
      </c>
      <c r="G231" s="79">
        <f t="shared" si="48"/>
        <v>0</v>
      </c>
      <c r="H231" s="79">
        <f t="shared" si="49"/>
        <v>0</v>
      </c>
      <c r="I231" s="79">
        <f t="shared" si="50"/>
        <v>0</v>
      </c>
      <c r="J231" s="79">
        <f t="shared" si="51"/>
        <v>0</v>
      </c>
      <c r="K231" s="79">
        <f t="shared" ca="1" si="43"/>
        <v>-5.5084761360257209E-2</v>
      </c>
      <c r="L231" s="79">
        <f t="shared" ca="1" si="52"/>
        <v>3.0343309341164856E-3</v>
      </c>
      <c r="M231" s="79">
        <f t="shared" ca="1" si="44"/>
        <v>18747178307619.57</v>
      </c>
      <c r="N231" s="79">
        <f t="shared" ca="1" si="45"/>
        <v>4403411975559.3164</v>
      </c>
      <c r="O231" s="79">
        <f t="shared" ca="1" si="46"/>
        <v>50825530700.729256</v>
      </c>
      <c r="P231" s="53">
        <f t="shared" ca="1" si="53"/>
        <v>5.5084761360257209E-2</v>
      </c>
    </row>
    <row r="232" spans="4:16" x14ac:dyDescent="0.2">
      <c r="D232" s="87">
        <f t="shared" si="42"/>
        <v>0</v>
      </c>
      <c r="E232" s="87">
        <f t="shared" si="42"/>
        <v>0</v>
      </c>
      <c r="F232" s="79">
        <f t="shared" si="47"/>
        <v>0</v>
      </c>
      <c r="G232" s="79">
        <f t="shared" si="48"/>
        <v>0</v>
      </c>
      <c r="H232" s="79">
        <f t="shared" si="49"/>
        <v>0</v>
      </c>
      <c r="I232" s="79">
        <f t="shared" si="50"/>
        <v>0</v>
      </c>
      <c r="J232" s="79">
        <f t="shared" si="51"/>
        <v>0</v>
      </c>
      <c r="K232" s="79">
        <f t="shared" ca="1" si="43"/>
        <v>-5.5084761360257209E-2</v>
      </c>
      <c r="L232" s="79">
        <f t="shared" ca="1" si="52"/>
        <v>3.0343309341164856E-3</v>
      </c>
      <c r="M232" s="79">
        <f t="shared" ca="1" si="44"/>
        <v>18747178307619.57</v>
      </c>
      <c r="N232" s="79">
        <f t="shared" ca="1" si="45"/>
        <v>4403411975559.3164</v>
      </c>
      <c r="O232" s="79">
        <f t="shared" ca="1" si="46"/>
        <v>50825530700.729256</v>
      </c>
      <c r="P232" s="53">
        <f t="shared" ca="1" si="53"/>
        <v>5.5084761360257209E-2</v>
      </c>
    </row>
    <row r="233" spans="4:16" x14ac:dyDescent="0.2">
      <c r="D233" s="87">
        <f t="shared" si="42"/>
        <v>0</v>
      </c>
      <c r="E233" s="87">
        <f t="shared" si="42"/>
        <v>0</v>
      </c>
      <c r="F233" s="79">
        <f t="shared" si="47"/>
        <v>0</v>
      </c>
      <c r="G233" s="79">
        <f t="shared" si="48"/>
        <v>0</v>
      </c>
      <c r="H233" s="79">
        <f t="shared" si="49"/>
        <v>0</v>
      </c>
      <c r="I233" s="79">
        <f t="shared" si="50"/>
        <v>0</v>
      </c>
      <c r="J233" s="79">
        <f t="shared" si="51"/>
        <v>0</v>
      </c>
      <c r="K233" s="79">
        <f t="shared" ca="1" si="43"/>
        <v>-5.5084761360257209E-2</v>
      </c>
      <c r="L233" s="79">
        <f t="shared" ca="1" si="52"/>
        <v>3.0343309341164856E-3</v>
      </c>
      <c r="M233" s="79">
        <f t="shared" ca="1" si="44"/>
        <v>18747178307619.57</v>
      </c>
      <c r="N233" s="79">
        <f t="shared" ca="1" si="45"/>
        <v>4403411975559.3164</v>
      </c>
      <c r="O233" s="79">
        <f t="shared" ca="1" si="46"/>
        <v>50825530700.729256</v>
      </c>
      <c r="P233" s="53">
        <f t="shared" ca="1" si="53"/>
        <v>5.5084761360257209E-2</v>
      </c>
    </row>
    <row r="234" spans="4:16" x14ac:dyDescent="0.2">
      <c r="D234" s="87">
        <f t="shared" si="42"/>
        <v>0</v>
      </c>
      <c r="E234" s="87">
        <f t="shared" si="42"/>
        <v>0</v>
      </c>
      <c r="F234" s="79">
        <f t="shared" si="47"/>
        <v>0</v>
      </c>
      <c r="G234" s="79">
        <f t="shared" si="48"/>
        <v>0</v>
      </c>
      <c r="H234" s="79">
        <f t="shared" si="49"/>
        <v>0</v>
      </c>
      <c r="I234" s="79">
        <f t="shared" si="50"/>
        <v>0</v>
      </c>
      <c r="J234" s="79">
        <f t="shared" si="51"/>
        <v>0</v>
      </c>
      <c r="K234" s="79">
        <f t="shared" ca="1" si="43"/>
        <v>-5.5084761360257209E-2</v>
      </c>
      <c r="L234" s="79">
        <f t="shared" ca="1" si="52"/>
        <v>3.0343309341164856E-3</v>
      </c>
      <c r="M234" s="79">
        <f t="shared" ca="1" si="44"/>
        <v>18747178307619.57</v>
      </c>
      <c r="N234" s="79">
        <f t="shared" ca="1" si="45"/>
        <v>4403411975559.3164</v>
      </c>
      <c r="O234" s="79">
        <f t="shared" ca="1" si="46"/>
        <v>50825530700.729256</v>
      </c>
      <c r="P234" s="53">
        <f t="shared" ca="1" si="53"/>
        <v>5.5084761360257209E-2</v>
      </c>
    </row>
    <row r="235" spans="4:16" x14ac:dyDescent="0.2">
      <c r="D235" s="87">
        <f t="shared" si="42"/>
        <v>0</v>
      </c>
      <c r="E235" s="87">
        <f t="shared" si="42"/>
        <v>0</v>
      </c>
      <c r="F235" s="79">
        <f t="shared" si="47"/>
        <v>0</v>
      </c>
      <c r="G235" s="79">
        <f t="shared" si="48"/>
        <v>0</v>
      </c>
      <c r="H235" s="79">
        <f t="shared" si="49"/>
        <v>0</v>
      </c>
      <c r="I235" s="79">
        <f t="shared" si="50"/>
        <v>0</v>
      </c>
      <c r="J235" s="79">
        <f t="shared" si="51"/>
        <v>0</v>
      </c>
      <c r="K235" s="79">
        <f t="shared" ca="1" si="43"/>
        <v>-5.5084761360257209E-2</v>
      </c>
      <c r="L235" s="79">
        <f t="shared" ca="1" si="52"/>
        <v>3.0343309341164856E-3</v>
      </c>
      <c r="M235" s="79">
        <f t="shared" ca="1" si="44"/>
        <v>18747178307619.57</v>
      </c>
      <c r="N235" s="79">
        <f t="shared" ca="1" si="45"/>
        <v>4403411975559.3164</v>
      </c>
      <c r="O235" s="79">
        <f t="shared" ca="1" si="46"/>
        <v>50825530700.729256</v>
      </c>
      <c r="P235" s="53">
        <f t="shared" ca="1" si="53"/>
        <v>5.5084761360257209E-2</v>
      </c>
    </row>
    <row r="236" spans="4:16" x14ac:dyDescent="0.2">
      <c r="D236" s="87">
        <f t="shared" si="42"/>
        <v>0</v>
      </c>
      <c r="E236" s="87">
        <f t="shared" si="42"/>
        <v>0</v>
      </c>
      <c r="F236" s="79">
        <f t="shared" si="47"/>
        <v>0</v>
      </c>
      <c r="G236" s="79">
        <f t="shared" si="48"/>
        <v>0</v>
      </c>
      <c r="H236" s="79">
        <f t="shared" si="49"/>
        <v>0</v>
      </c>
      <c r="I236" s="79">
        <f t="shared" si="50"/>
        <v>0</v>
      </c>
      <c r="J236" s="79">
        <f t="shared" si="51"/>
        <v>0</v>
      </c>
      <c r="K236" s="79">
        <f t="shared" ca="1" si="43"/>
        <v>-5.5084761360257209E-2</v>
      </c>
      <c r="L236" s="79">
        <f t="shared" ca="1" si="52"/>
        <v>3.0343309341164856E-3</v>
      </c>
      <c r="M236" s="79">
        <f t="shared" ca="1" si="44"/>
        <v>18747178307619.57</v>
      </c>
      <c r="N236" s="79">
        <f t="shared" ca="1" si="45"/>
        <v>4403411975559.3164</v>
      </c>
      <c r="O236" s="79">
        <f t="shared" ca="1" si="46"/>
        <v>50825530700.729256</v>
      </c>
      <c r="P236" s="53">
        <f t="shared" ca="1" si="53"/>
        <v>5.5084761360257209E-2</v>
      </c>
    </row>
    <row r="237" spans="4:16" x14ac:dyDescent="0.2">
      <c r="D237" s="87">
        <f t="shared" si="42"/>
        <v>0</v>
      </c>
      <c r="E237" s="87">
        <f t="shared" si="42"/>
        <v>0</v>
      </c>
      <c r="F237" s="79">
        <f t="shared" si="47"/>
        <v>0</v>
      </c>
      <c r="G237" s="79">
        <f t="shared" si="48"/>
        <v>0</v>
      </c>
      <c r="H237" s="79">
        <f t="shared" si="49"/>
        <v>0</v>
      </c>
      <c r="I237" s="79">
        <f t="shared" si="50"/>
        <v>0</v>
      </c>
      <c r="J237" s="79">
        <f t="shared" si="51"/>
        <v>0</v>
      </c>
      <c r="K237" s="79">
        <f t="shared" ca="1" si="43"/>
        <v>-5.5084761360257209E-2</v>
      </c>
      <c r="L237" s="79">
        <f t="shared" ca="1" si="52"/>
        <v>3.0343309341164856E-3</v>
      </c>
      <c r="M237" s="79">
        <f t="shared" ca="1" si="44"/>
        <v>18747178307619.57</v>
      </c>
      <c r="N237" s="79">
        <f t="shared" ca="1" si="45"/>
        <v>4403411975559.3164</v>
      </c>
      <c r="O237" s="79">
        <f t="shared" ca="1" si="46"/>
        <v>50825530700.729256</v>
      </c>
      <c r="P237" s="53">
        <f t="shared" ca="1" si="53"/>
        <v>5.5084761360257209E-2</v>
      </c>
    </row>
    <row r="238" spans="4:16" x14ac:dyDescent="0.2">
      <c r="D238" s="87">
        <f t="shared" si="42"/>
        <v>0</v>
      </c>
      <c r="E238" s="87">
        <f t="shared" si="42"/>
        <v>0</v>
      </c>
      <c r="F238" s="79">
        <f t="shared" si="47"/>
        <v>0</v>
      </c>
      <c r="G238" s="79">
        <f t="shared" si="48"/>
        <v>0</v>
      </c>
      <c r="H238" s="79">
        <f t="shared" si="49"/>
        <v>0</v>
      </c>
      <c r="I238" s="79">
        <f t="shared" si="50"/>
        <v>0</v>
      </c>
      <c r="J238" s="79">
        <f t="shared" si="51"/>
        <v>0</v>
      </c>
      <c r="K238" s="79">
        <f t="shared" ca="1" si="43"/>
        <v>-5.5084761360257209E-2</v>
      </c>
      <c r="L238" s="79">
        <f t="shared" ca="1" si="52"/>
        <v>3.0343309341164856E-3</v>
      </c>
      <c r="M238" s="79">
        <f t="shared" ca="1" si="44"/>
        <v>18747178307619.57</v>
      </c>
      <c r="N238" s="79">
        <f t="shared" ca="1" si="45"/>
        <v>4403411975559.3164</v>
      </c>
      <c r="O238" s="79">
        <f t="shared" ca="1" si="46"/>
        <v>50825530700.729256</v>
      </c>
      <c r="P238" s="53">
        <f t="shared" ca="1" si="53"/>
        <v>5.5084761360257209E-2</v>
      </c>
    </row>
    <row r="239" spans="4:16" x14ac:dyDescent="0.2">
      <c r="D239" s="87">
        <f t="shared" si="42"/>
        <v>0</v>
      </c>
      <c r="E239" s="87">
        <f t="shared" si="42"/>
        <v>0</v>
      </c>
      <c r="F239" s="79">
        <f t="shared" si="47"/>
        <v>0</v>
      </c>
      <c r="G239" s="79">
        <f t="shared" si="48"/>
        <v>0</v>
      </c>
      <c r="H239" s="79">
        <f t="shared" si="49"/>
        <v>0</v>
      </c>
      <c r="I239" s="79">
        <f t="shared" si="50"/>
        <v>0</v>
      </c>
      <c r="J239" s="79">
        <f t="shared" si="51"/>
        <v>0</v>
      </c>
      <c r="K239" s="79">
        <f t="shared" ca="1" si="43"/>
        <v>-5.5084761360257209E-2</v>
      </c>
      <c r="L239" s="79">
        <f t="shared" ca="1" si="52"/>
        <v>3.0343309341164856E-3</v>
      </c>
      <c r="M239" s="79">
        <f t="shared" ca="1" si="44"/>
        <v>18747178307619.57</v>
      </c>
      <c r="N239" s="79">
        <f t="shared" ca="1" si="45"/>
        <v>4403411975559.3164</v>
      </c>
      <c r="O239" s="79">
        <f t="shared" ca="1" si="46"/>
        <v>50825530700.729256</v>
      </c>
      <c r="P239" s="53">
        <f t="shared" ca="1" si="53"/>
        <v>5.5084761360257209E-2</v>
      </c>
    </row>
    <row r="240" spans="4:16" x14ac:dyDescent="0.2">
      <c r="D240" s="87">
        <f t="shared" si="42"/>
        <v>0</v>
      </c>
      <c r="E240" s="87">
        <f t="shared" si="42"/>
        <v>0</v>
      </c>
      <c r="F240" s="79">
        <f t="shared" si="47"/>
        <v>0</v>
      </c>
      <c r="G240" s="79">
        <f t="shared" si="48"/>
        <v>0</v>
      </c>
      <c r="H240" s="79">
        <f t="shared" si="49"/>
        <v>0</v>
      </c>
      <c r="I240" s="79">
        <f t="shared" si="50"/>
        <v>0</v>
      </c>
      <c r="J240" s="79">
        <f t="shared" si="51"/>
        <v>0</v>
      </c>
      <c r="K240" s="79">
        <f t="shared" ca="1" si="43"/>
        <v>-5.5084761360257209E-2</v>
      </c>
      <c r="L240" s="79">
        <f t="shared" ca="1" si="52"/>
        <v>3.0343309341164856E-3</v>
      </c>
      <c r="M240" s="79">
        <f t="shared" ca="1" si="44"/>
        <v>18747178307619.57</v>
      </c>
      <c r="N240" s="79">
        <f t="shared" ca="1" si="45"/>
        <v>4403411975559.3164</v>
      </c>
      <c r="O240" s="79">
        <f t="shared" ca="1" si="46"/>
        <v>50825530700.729256</v>
      </c>
      <c r="P240" s="53">
        <f t="shared" ca="1" si="53"/>
        <v>5.5084761360257209E-2</v>
      </c>
    </row>
    <row r="241" spans="4:16" x14ac:dyDescent="0.2">
      <c r="D241" s="87">
        <f t="shared" si="42"/>
        <v>0</v>
      </c>
      <c r="E241" s="87">
        <f t="shared" si="42"/>
        <v>0</v>
      </c>
      <c r="F241" s="79">
        <f t="shared" si="47"/>
        <v>0</v>
      </c>
      <c r="G241" s="79">
        <f t="shared" si="48"/>
        <v>0</v>
      </c>
      <c r="H241" s="79">
        <f t="shared" si="49"/>
        <v>0</v>
      </c>
      <c r="I241" s="79">
        <f t="shared" si="50"/>
        <v>0</v>
      </c>
      <c r="J241" s="79">
        <f t="shared" si="51"/>
        <v>0</v>
      </c>
      <c r="K241" s="79">
        <f t="shared" ca="1" si="43"/>
        <v>-5.5084761360257209E-2</v>
      </c>
      <c r="L241" s="79">
        <f t="shared" ca="1" si="52"/>
        <v>3.0343309341164856E-3</v>
      </c>
      <c r="M241" s="79">
        <f t="shared" ca="1" si="44"/>
        <v>18747178307619.57</v>
      </c>
      <c r="N241" s="79">
        <f t="shared" ca="1" si="45"/>
        <v>4403411975559.3164</v>
      </c>
      <c r="O241" s="79">
        <f t="shared" ca="1" si="46"/>
        <v>50825530700.729256</v>
      </c>
      <c r="P241" s="53">
        <f t="shared" ca="1" si="53"/>
        <v>5.5084761360257209E-2</v>
      </c>
    </row>
    <row r="242" spans="4:16" x14ac:dyDescent="0.2">
      <c r="D242" s="87">
        <f t="shared" si="42"/>
        <v>0</v>
      </c>
      <c r="E242" s="87">
        <f t="shared" si="42"/>
        <v>0</v>
      </c>
      <c r="F242" s="79">
        <f t="shared" si="47"/>
        <v>0</v>
      </c>
      <c r="G242" s="79">
        <f t="shared" si="48"/>
        <v>0</v>
      </c>
      <c r="H242" s="79">
        <f t="shared" si="49"/>
        <v>0</v>
      </c>
      <c r="I242" s="79">
        <f t="shared" si="50"/>
        <v>0</v>
      </c>
      <c r="J242" s="79">
        <f t="shared" si="51"/>
        <v>0</v>
      </c>
      <c r="K242" s="79">
        <f t="shared" ca="1" si="43"/>
        <v>-5.5084761360257209E-2</v>
      </c>
      <c r="L242" s="79">
        <f t="shared" ca="1" si="52"/>
        <v>3.0343309341164856E-3</v>
      </c>
      <c r="M242" s="79">
        <f t="shared" ca="1" si="44"/>
        <v>18747178307619.57</v>
      </c>
      <c r="N242" s="79">
        <f t="shared" ca="1" si="45"/>
        <v>4403411975559.3164</v>
      </c>
      <c r="O242" s="79">
        <f t="shared" ca="1" si="46"/>
        <v>50825530700.729256</v>
      </c>
      <c r="P242" s="53">
        <f t="shared" ca="1" si="53"/>
        <v>5.5084761360257209E-2</v>
      </c>
    </row>
    <row r="243" spans="4:16" x14ac:dyDescent="0.2">
      <c r="D243" s="87">
        <f t="shared" si="42"/>
        <v>0</v>
      </c>
      <c r="E243" s="87">
        <f t="shared" si="42"/>
        <v>0</v>
      </c>
      <c r="F243" s="79">
        <f t="shared" si="47"/>
        <v>0</v>
      </c>
      <c r="G243" s="79">
        <f t="shared" si="48"/>
        <v>0</v>
      </c>
      <c r="H243" s="79">
        <f t="shared" si="49"/>
        <v>0</v>
      </c>
      <c r="I243" s="79">
        <f t="shared" si="50"/>
        <v>0</v>
      </c>
      <c r="J243" s="79">
        <f t="shared" si="51"/>
        <v>0</v>
      </c>
      <c r="K243" s="79">
        <f t="shared" ca="1" si="43"/>
        <v>-5.5084761360257209E-2</v>
      </c>
      <c r="L243" s="79">
        <f t="shared" ca="1" si="52"/>
        <v>3.0343309341164856E-3</v>
      </c>
      <c r="M243" s="79">
        <f t="shared" ca="1" si="44"/>
        <v>18747178307619.57</v>
      </c>
      <c r="N243" s="79">
        <f t="shared" ca="1" si="45"/>
        <v>4403411975559.3164</v>
      </c>
      <c r="O243" s="79">
        <f t="shared" ca="1" si="46"/>
        <v>50825530700.729256</v>
      </c>
      <c r="P243" s="53">
        <f t="shared" ca="1" si="53"/>
        <v>5.5084761360257209E-2</v>
      </c>
    </row>
    <row r="244" spans="4:16" x14ac:dyDescent="0.2">
      <c r="D244" s="87">
        <f t="shared" si="42"/>
        <v>0</v>
      </c>
      <c r="E244" s="87">
        <f t="shared" si="42"/>
        <v>0</v>
      </c>
      <c r="F244" s="79">
        <f t="shared" si="47"/>
        <v>0</v>
      </c>
      <c r="G244" s="79">
        <f t="shared" si="48"/>
        <v>0</v>
      </c>
      <c r="H244" s="79">
        <f t="shared" si="49"/>
        <v>0</v>
      </c>
      <c r="I244" s="79">
        <f t="shared" si="50"/>
        <v>0</v>
      </c>
      <c r="J244" s="79">
        <f t="shared" si="51"/>
        <v>0</v>
      </c>
      <c r="K244" s="79">
        <f t="shared" ca="1" si="43"/>
        <v>-5.5084761360257209E-2</v>
      </c>
      <c r="L244" s="79">
        <f t="shared" ca="1" si="52"/>
        <v>3.0343309341164856E-3</v>
      </c>
      <c r="M244" s="79">
        <f t="shared" ca="1" si="44"/>
        <v>18747178307619.57</v>
      </c>
      <c r="N244" s="79">
        <f t="shared" ca="1" si="45"/>
        <v>4403411975559.3164</v>
      </c>
      <c r="O244" s="79">
        <f t="shared" ca="1" si="46"/>
        <v>50825530700.729256</v>
      </c>
      <c r="P244" s="53">
        <f t="shared" ca="1" si="53"/>
        <v>5.5084761360257209E-2</v>
      </c>
    </row>
    <row r="245" spans="4:16" x14ac:dyDescent="0.2">
      <c r="D245" s="87">
        <f t="shared" si="42"/>
        <v>0</v>
      </c>
      <c r="E245" s="87">
        <f t="shared" si="42"/>
        <v>0</v>
      </c>
      <c r="F245" s="79">
        <f t="shared" si="47"/>
        <v>0</v>
      </c>
      <c r="G245" s="79">
        <f t="shared" si="48"/>
        <v>0</v>
      </c>
      <c r="H245" s="79">
        <f t="shared" si="49"/>
        <v>0</v>
      </c>
      <c r="I245" s="79">
        <f t="shared" si="50"/>
        <v>0</v>
      </c>
      <c r="J245" s="79">
        <f t="shared" si="51"/>
        <v>0</v>
      </c>
      <c r="K245" s="79">
        <f t="shared" ca="1" si="43"/>
        <v>-5.5084761360257209E-2</v>
      </c>
      <c r="L245" s="79">
        <f t="shared" ca="1" si="52"/>
        <v>3.0343309341164856E-3</v>
      </c>
      <c r="M245" s="79">
        <f t="shared" ca="1" si="44"/>
        <v>18747178307619.57</v>
      </c>
      <c r="N245" s="79">
        <f t="shared" ca="1" si="45"/>
        <v>4403411975559.3164</v>
      </c>
      <c r="O245" s="79">
        <f t="shared" ca="1" si="46"/>
        <v>50825530700.729256</v>
      </c>
      <c r="P245" s="53">
        <f t="shared" ca="1" si="53"/>
        <v>5.5084761360257209E-2</v>
      </c>
    </row>
    <row r="246" spans="4:16" x14ac:dyDescent="0.2">
      <c r="D246" s="87">
        <f t="shared" si="42"/>
        <v>0</v>
      </c>
      <c r="E246" s="87">
        <f t="shared" si="42"/>
        <v>0</v>
      </c>
      <c r="F246" s="79">
        <f t="shared" si="47"/>
        <v>0</v>
      </c>
      <c r="G246" s="79">
        <f t="shared" si="48"/>
        <v>0</v>
      </c>
      <c r="H246" s="79">
        <f t="shared" si="49"/>
        <v>0</v>
      </c>
      <c r="I246" s="79">
        <f t="shared" si="50"/>
        <v>0</v>
      </c>
      <c r="J246" s="79">
        <f t="shared" si="51"/>
        <v>0</v>
      </c>
      <c r="K246" s="79">
        <f t="shared" ca="1" si="43"/>
        <v>-5.5084761360257209E-2</v>
      </c>
      <c r="L246" s="79">
        <f t="shared" ca="1" si="52"/>
        <v>3.0343309341164856E-3</v>
      </c>
      <c r="M246" s="79">
        <f t="shared" ca="1" si="44"/>
        <v>18747178307619.57</v>
      </c>
      <c r="N246" s="79">
        <f t="shared" ca="1" si="45"/>
        <v>4403411975559.3164</v>
      </c>
      <c r="O246" s="79">
        <f t="shared" ca="1" si="46"/>
        <v>50825530700.729256</v>
      </c>
      <c r="P246" s="53">
        <f t="shared" ca="1" si="53"/>
        <v>5.5084761360257209E-2</v>
      </c>
    </row>
    <row r="247" spans="4:16" x14ac:dyDescent="0.2">
      <c r="D247" s="87">
        <f t="shared" si="42"/>
        <v>0</v>
      </c>
      <c r="E247" s="87">
        <f t="shared" si="42"/>
        <v>0</v>
      </c>
      <c r="F247" s="79">
        <f t="shared" si="47"/>
        <v>0</v>
      </c>
      <c r="G247" s="79">
        <f t="shared" si="48"/>
        <v>0</v>
      </c>
      <c r="H247" s="79">
        <f t="shared" si="49"/>
        <v>0</v>
      </c>
      <c r="I247" s="79">
        <f t="shared" si="50"/>
        <v>0</v>
      </c>
      <c r="J247" s="79">
        <f t="shared" si="51"/>
        <v>0</v>
      </c>
      <c r="K247" s="79">
        <f t="shared" ca="1" si="43"/>
        <v>-5.5084761360257209E-2</v>
      </c>
      <c r="L247" s="79">
        <f t="shared" ca="1" si="52"/>
        <v>3.0343309341164856E-3</v>
      </c>
      <c r="M247" s="79">
        <f t="shared" ca="1" si="44"/>
        <v>18747178307619.57</v>
      </c>
      <c r="N247" s="79">
        <f t="shared" ca="1" si="45"/>
        <v>4403411975559.3164</v>
      </c>
      <c r="O247" s="79">
        <f t="shared" ca="1" si="46"/>
        <v>50825530700.729256</v>
      </c>
      <c r="P247" s="53">
        <f t="shared" ca="1" si="53"/>
        <v>5.5084761360257209E-2</v>
      </c>
    </row>
    <row r="248" spans="4:16" x14ac:dyDescent="0.2">
      <c r="D248" s="87">
        <f t="shared" si="42"/>
        <v>0</v>
      </c>
      <c r="E248" s="87">
        <f t="shared" si="42"/>
        <v>0</v>
      </c>
      <c r="F248" s="79">
        <f t="shared" si="47"/>
        <v>0</v>
      </c>
      <c r="G248" s="79">
        <f t="shared" si="48"/>
        <v>0</v>
      </c>
      <c r="H248" s="79">
        <f t="shared" si="49"/>
        <v>0</v>
      </c>
      <c r="I248" s="79">
        <f t="shared" si="50"/>
        <v>0</v>
      </c>
      <c r="J248" s="79">
        <f t="shared" si="51"/>
        <v>0</v>
      </c>
      <c r="K248" s="79">
        <f t="shared" ca="1" si="43"/>
        <v>-5.5084761360257209E-2</v>
      </c>
      <c r="L248" s="79">
        <f t="shared" ca="1" si="52"/>
        <v>3.0343309341164856E-3</v>
      </c>
      <c r="M248" s="79">
        <f t="shared" ca="1" si="44"/>
        <v>18747178307619.57</v>
      </c>
      <c r="N248" s="79">
        <f t="shared" ca="1" si="45"/>
        <v>4403411975559.3164</v>
      </c>
      <c r="O248" s="79">
        <f t="shared" ca="1" si="46"/>
        <v>50825530700.729256</v>
      </c>
      <c r="P248" s="53">
        <f t="shared" ca="1" si="53"/>
        <v>5.5084761360257209E-2</v>
      </c>
    </row>
    <row r="249" spans="4:16" x14ac:dyDescent="0.2">
      <c r="D249" s="87">
        <f t="shared" si="42"/>
        <v>0</v>
      </c>
      <c r="E249" s="87">
        <f t="shared" si="42"/>
        <v>0</v>
      </c>
      <c r="F249" s="79">
        <f t="shared" si="47"/>
        <v>0</v>
      </c>
      <c r="G249" s="79">
        <f t="shared" si="48"/>
        <v>0</v>
      </c>
      <c r="H249" s="79">
        <f t="shared" si="49"/>
        <v>0</v>
      </c>
      <c r="I249" s="79">
        <f t="shared" si="50"/>
        <v>0</v>
      </c>
      <c r="J249" s="79">
        <f t="shared" si="51"/>
        <v>0</v>
      </c>
      <c r="K249" s="79">
        <f t="shared" ca="1" si="43"/>
        <v>-5.5084761360257209E-2</v>
      </c>
      <c r="L249" s="79">
        <f t="shared" ca="1" si="52"/>
        <v>3.0343309341164856E-3</v>
      </c>
      <c r="M249" s="79">
        <f t="shared" ca="1" si="44"/>
        <v>18747178307619.57</v>
      </c>
      <c r="N249" s="79">
        <f t="shared" ca="1" si="45"/>
        <v>4403411975559.3164</v>
      </c>
      <c r="O249" s="79">
        <f t="shared" ca="1" si="46"/>
        <v>50825530700.729256</v>
      </c>
      <c r="P249" s="53">
        <f t="shared" ca="1" si="53"/>
        <v>5.5084761360257209E-2</v>
      </c>
    </row>
    <row r="250" spans="4:16" x14ac:dyDescent="0.2">
      <c r="D250" s="87">
        <f t="shared" si="42"/>
        <v>0</v>
      </c>
      <c r="E250" s="87">
        <f t="shared" si="42"/>
        <v>0</v>
      </c>
      <c r="F250" s="79">
        <f t="shared" si="47"/>
        <v>0</v>
      </c>
      <c r="G250" s="79">
        <f t="shared" si="48"/>
        <v>0</v>
      </c>
      <c r="H250" s="79">
        <f t="shared" si="49"/>
        <v>0</v>
      </c>
      <c r="I250" s="79">
        <f t="shared" si="50"/>
        <v>0</v>
      </c>
      <c r="J250" s="79">
        <f t="shared" si="51"/>
        <v>0</v>
      </c>
      <c r="K250" s="79">
        <f t="shared" ca="1" si="43"/>
        <v>-5.5084761360257209E-2</v>
      </c>
      <c r="L250" s="79">
        <f t="shared" ca="1" si="52"/>
        <v>3.0343309341164856E-3</v>
      </c>
      <c r="M250" s="79">
        <f t="shared" ca="1" si="44"/>
        <v>18747178307619.57</v>
      </c>
      <c r="N250" s="79">
        <f t="shared" ca="1" si="45"/>
        <v>4403411975559.3164</v>
      </c>
      <c r="O250" s="79">
        <f t="shared" ca="1" si="46"/>
        <v>50825530700.729256</v>
      </c>
      <c r="P250" s="53">
        <f t="shared" ca="1" si="53"/>
        <v>5.5084761360257209E-2</v>
      </c>
    </row>
    <row r="251" spans="4:16" x14ac:dyDescent="0.2">
      <c r="D251" s="87">
        <f t="shared" si="42"/>
        <v>0</v>
      </c>
      <c r="E251" s="87">
        <f t="shared" si="42"/>
        <v>0</v>
      </c>
      <c r="F251" s="79">
        <f t="shared" si="47"/>
        <v>0</v>
      </c>
      <c r="G251" s="79">
        <f t="shared" si="48"/>
        <v>0</v>
      </c>
      <c r="H251" s="79">
        <f t="shared" si="49"/>
        <v>0</v>
      </c>
      <c r="I251" s="79">
        <f t="shared" si="50"/>
        <v>0</v>
      </c>
      <c r="J251" s="79">
        <f t="shared" si="51"/>
        <v>0</v>
      </c>
      <c r="K251" s="79">
        <f t="shared" ca="1" si="43"/>
        <v>-5.5084761360257209E-2</v>
      </c>
      <c r="L251" s="79">
        <f t="shared" ca="1" si="52"/>
        <v>3.0343309341164856E-3</v>
      </c>
      <c r="M251" s="79">
        <f t="shared" ca="1" si="44"/>
        <v>18747178307619.57</v>
      </c>
      <c r="N251" s="79">
        <f t="shared" ca="1" si="45"/>
        <v>4403411975559.3164</v>
      </c>
      <c r="O251" s="79">
        <f t="shared" ca="1" si="46"/>
        <v>50825530700.729256</v>
      </c>
      <c r="P251" s="53">
        <f t="shared" ca="1" si="53"/>
        <v>5.5084761360257209E-2</v>
      </c>
    </row>
    <row r="252" spans="4:16" x14ac:dyDescent="0.2">
      <c r="D252" s="87">
        <f t="shared" si="42"/>
        <v>0</v>
      </c>
      <c r="E252" s="87">
        <f t="shared" si="42"/>
        <v>0</v>
      </c>
      <c r="F252" s="79">
        <f t="shared" si="47"/>
        <v>0</v>
      </c>
      <c r="G252" s="79">
        <f t="shared" si="48"/>
        <v>0</v>
      </c>
      <c r="H252" s="79">
        <f t="shared" si="49"/>
        <v>0</v>
      </c>
      <c r="I252" s="79">
        <f t="shared" si="50"/>
        <v>0</v>
      </c>
      <c r="J252" s="79">
        <f t="shared" si="51"/>
        <v>0</v>
      </c>
      <c r="K252" s="79">
        <f t="shared" ca="1" si="43"/>
        <v>-5.5084761360257209E-2</v>
      </c>
      <c r="L252" s="79">
        <f t="shared" ca="1" si="52"/>
        <v>3.0343309341164856E-3</v>
      </c>
      <c r="M252" s="79">
        <f t="shared" ca="1" si="44"/>
        <v>18747178307619.57</v>
      </c>
      <c r="N252" s="79">
        <f t="shared" ca="1" si="45"/>
        <v>4403411975559.3164</v>
      </c>
      <c r="O252" s="79">
        <f t="shared" ca="1" si="46"/>
        <v>50825530700.729256</v>
      </c>
      <c r="P252" s="53">
        <f t="shared" ca="1" si="53"/>
        <v>5.5084761360257209E-2</v>
      </c>
    </row>
    <row r="253" spans="4:16" x14ac:dyDescent="0.2">
      <c r="D253" s="87">
        <f t="shared" si="42"/>
        <v>0</v>
      </c>
      <c r="E253" s="87">
        <f t="shared" si="42"/>
        <v>0</v>
      </c>
      <c r="F253" s="79">
        <f t="shared" si="47"/>
        <v>0</v>
      </c>
      <c r="G253" s="79">
        <f t="shared" si="48"/>
        <v>0</v>
      </c>
      <c r="H253" s="79">
        <f t="shared" si="49"/>
        <v>0</v>
      </c>
      <c r="I253" s="79">
        <f t="shared" si="50"/>
        <v>0</v>
      </c>
      <c r="J253" s="79">
        <f t="shared" si="51"/>
        <v>0</v>
      </c>
      <c r="K253" s="79">
        <f t="shared" ca="1" si="43"/>
        <v>-5.5084761360257209E-2</v>
      </c>
      <c r="L253" s="79">
        <f t="shared" ca="1" si="52"/>
        <v>3.0343309341164856E-3</v>
      </c>
      <c r="M253" s="79">
        <f t="shared" ca="1" si="44"/>
        <v>18747178307619.57</v>
      </c>
      <c r="N253" s="79">
        <f t="shared" ca="1" si="45"/>
        <v>4403411975559.3164</v>
      </c>
      <c r="O253" s="79">
        <f t="shared" ca="1" si="46"/>
        <v>50825530700.729256</v>
      </c>
      <c r="P253" s="53">
        <f t="shared" ca="1" si="53"/>
        <v>5.5084761360257209E-2</v>
      </c>
    </row>
    <row r="254" spans="4:16" x14ac:dyDescent="0.2">
      <c r="D254" s="87">
        <f t="shared" si="42"/>
        <v>0</v>
      </c>
      <c r="E254" s="87">
        <f t="shared" si="42"/>
        <v>0</v>
      </c>
      <c r="F254" s="79">
        <f t="shared" si="47"/>
        <v>0</v>
      </c>
      <c r="G254" s="79">
        <f t="shared" si="48"/>
        <v>0</v>
      </c>
      <c r="H254" s="79">
        <f t="shared" si="49"/>
        <v>0</v>
      </c>
      <c r="I254" s="79">
        <f t="shared" si="50"/>
        <v>0</v>
      </c>
      <c r="J254" s="79">
        <f t="shared" si="51"/>
        <v>0</v>
      </c>
      <c r="K254" s="79">
        <f t="shared" ca="1" si="43"/>
        <v>-5.5084761360257209E-2</v>
      </c>
      <c r="L254" s="79">
        <f t="shared" ca="1" si="52"/>
        <v>3.0343309341164856E-3</v>
      </c>
      <c r="M254" s="79">
        <f t="shared" ca="1" si="44"/>
        <v>18747178307619.57</v>
      </c>
      <c r="N254" s="79">
        <f t="shared" ca="1" si="45"/>
        <v>4403411975559.3164</v>
      </c>
      <c r="O254" s="79">
        <f t="shared" ca="1" si="46"/>
        <v>50825530700.729256</v>
      </c>
      <c r="P254" s="53">
        <f t="shared" ca="1" si="53"/>
        <v>5.5084761360257209E-2</v>
      </c>
    </row>
    <row r="255" spans="4:16" x14ac:dyDescent="0.2">
      <c r="D255" s="87">
        <f t="shared" si="42"/>
        <v>0</v>
      </c>
      <c r="E255" s="87">
        <f t="shared" si="42"/>
        <v>0</v>
      </c>
      <c r="F255" s="79">
        <f t="shared" si="47"/>
        <v>0</v>
      </c>
      <c r="G255" s="79">
        <f t="shared" si="48"/>
        <v>0</v>
      </c>
      <c r="H255" s="79">
        <f t="shared" si="49"/>
        <v>0</v>
      </c>
      <c r="I255" s="79">
        <f t="shared" si="50"/>
        <v>0</v>
      </c>
      <c r="J255" s="79">
        <f t="shared" si="51"/>
        <v>0</v>
      </c>
      <c r="K255" s="79">
        <f t="shared" ca="1" si="43"/>
        <v>-5.5084761360257209E-2</v>
      </c>
      <c r="L255" s="79">
        <f t="shared" ca="1" si="52"/>
        <v>3.0343309341164856E-3</v>
      </c>
      <c r="M255" s="79">
        <f t="shared" ca="1" si="44"/>
        <v>18747178307619.57</v>
      </c>
      <c r="N255" s="79">
        <f t="shared" ca="1" si="45"/>
        <v>4403411975559.3164</v>
      </c>
      <c r="O255" s="79">
        <f t="shared" ca="1" si="46"/>
        <v>50825530700.729256</v>
      </c>
      <c r="P255" s="53">
        <f t="shared" ca="1" si="53"/>
        <v>5.5084761360257209E-2</v>
      </c>
    </row>
    <row r="256" spans="4:16" x14ac:dyDescent="0.2">
      <c r="D256" s="87">
        <f t="shared" si="42"/>
        <v>0</v>
      </c>
      <c r="E256" s="87">
        <f t="shared" si="42"/>
        <v>0</v>
      </c>
      <c r="F256" s="79">
        <f t="shared" si="47"/>
        <v>0</v>
      </c>
      <c r="G256" s="79">
        <f t="shared" si="48"/>
        <v>0</v>
      </c>
      <c r="H256" s="79">
        <f t="shared" si="49"/>
        <v>0</v>
      </c>
      <c r="I256" s="79">
        <f t="shared" si="50"/>
        <v>0</v>
      </c>
      <c r="J256" s="79">
        <f t="shared" si="51"/>
        <v>0</v>
      </c>
      <c r="K256" s="79">
        <f t="shared" ca="1" si="43"/>
        <v>-5.5084761360257209E-2</v>
      </c>
      <c r="L256" s="79">
        <f t="shared" ca="1" si="52"/>
        <v>3.0343309341164856E-3</v>
      </c>
      <c r="M256" s="79">
        <f t="shared" ca="1" si="44"/>
        <v>18747178307619.57</v>
      </c>
      <c r="N256" s="79">
        <f t="shared" ca="1" si="45"/>
        <v>4403411975559.3164</v>
      </c>
      <c r="O256" s="79">
        <f t="shared" ca="1" si="46"/>
        <v>50825530700.729256</v>
      </c>
      <c r="P256" s="53">
        <f t="shared" ca="1" si="53"/>
        <v>5.5084761360257209E-2</v>
      </c>
    </row>
    <row r="257" spans="4:16" x14ac:dyDescent="0.2">
      <c r="D257" s="87">
        <f t="shared" si="42"/>
        <v>0</v>
      </c>
      <c r="E257" s="87">
        <f t="shared" si="42"/>
        <v>0</v>
      </c>
      <c r="F257" s="79">
        <f t="shared" si="47"/>
        <v>0</v>
      </c>
      <c r="G257" s="79">
        <f t="shared" si="48"/>
        <v>0</v>
      </c>
      <c r="H257" s="79">
        <f t="shared" si="49"/>
        <v>0</v>
      </c>
      <c r="I257" s="79">
        <f t="shared" si="50"/>
        <v>0</v>
      </c>
      <c r="J257" s="79">
        <f t="shared" si="51"/>
        <v>0</v>
      </c>
      <c r="K257" s="79">
        <f t="shared" ca="1" si="43"/>
        <v>-5.5084761360257209E-2</v>
      </c>
      <c r="L257" s="79">
        <f t="shared" ca="1" si="52"/>
        <v>3.0343309341164856E-3</v>
      </c>
      <c r="M257" s="79">
        <f t="shared" ca="1" si="44"/>
        <v>18747178307619.57</v>
      </c>
      <c r="N257" s="79">
        <f t="shared" ca="1" si="45"/>
        <v>4403411975559.3164</v>
      </c>
      <c r="O257" s="79">
        <f t="shared" ca="1" si="46"/>
        <v>50825530700.729256</v>
      </c>
      <c r="P257" s="53">
        <f t="shared" ca="1" si="53"/>
        <v>5.5084761360257209E-2</v>
      </c>
    </row>
    <row r="258" spans="4:16" x14ac:dyDescent="0.2">
      <c r="D258" s="87">
        <f t="shared" si="42"/>
        <v>0</v>
      </c>
      <c r="E258" s="87">
        <f t="shared" si="42"/>
        <v>0</v>
      </c>
      <c r="F258" s="79">
        <f t="shared" si="47"/>
        <v>0</v>
      </c>
      <c r="G258" s="79">
        <f t="shared" si="48"/>
        <v>0</v>
      </c>
      <c r="H258" s="79">
        <f t="shared" si="49"/>
        <v>0</v>
      </c>
      <c r="I258" s="79">
        <f t="shared" si="50"/>
        <v>0</v>
      </c>
      <c r="J258" s="79">
        <f t="shared" si="51"/>
        <v>0</v>
      </c>
      <c r="K258" s="79">
        <f t="shared" ca="1" si="43"/>
        <v>-5.5084761360257209E-2</v>
      </c>
      <c r="L258" s="79">
        <f t="shared" ca="1" si="52"/>
        <v>3.0343309341164856E-3</v>
      </c>
      <c r="M258" s="79">
        <f t="shared" ca="1" si="44"/>
        <v>18747178307619.57</v>
      </c>
      <c r="N258" s="79">
        <f t="shared" ca="1" si="45"/>
        <v>4403411975559.3164</v>
      </c>
      <c r="O258" s="79">
        <f t="shared" ca="1" si="46"/>
        <v>50825530700.729256</v>
      </c>
      <c r="P258" s="53">
        <f t="shared" ca="1" si="53"/>
        <v>5.5084761360257209E-2</v>
      </c>
    </row>
    <row r="259" spans="4:16" x14ac:dyDescent="0.2">
      <c r="D259" s="87">
        <f t="shared" si="42"/>
        <v>0</v>
      </c>
      <c r="E259" s="87">
        <f t="shared" si="42"/>
        <v>0</v>
      </c>
      <c r="F259" s="79">
        <f t="shared" si="47"/>
        <v>0</v>
      </c>
      <c r="G259" s="79">
        <f t="shared" si="48"/>
        <v>0</v>
      </c>
      <c r="H259" s="79">
        <f t="shared" si="49"/>
        <v>0</v>
      </c>
      <c r="I259" s="79">
        <f t="shared" si="50"/>
        <v>0</v>
      </c>
      <c r="J259" s="79">
        <f t="shared" si="51"/>
        <v>0</v>
      </c>
      <c r="K259" s="79">
        <f t="shared" ca="1" si="43"/>
        <v>-5.5084761360257209E-2</v>
      </c>
      <c r="L259" s="79">
        <f t="shared" ca="1" si="52"/>
        <v>3.0343309341164856E-3</v>
      </c>
      <c r="M259" s="79">
        <f t="shared" ca="1" si="44"/>
        <v>18747178307619.57</v>
      </c>
      <c r="N259" s="79">
        <f t="shared" ca="1" si="45"/>
        <v>4403411975559.3164</v>
      </c>
      <c r="O259" s="79">
        <f t="shared" ca="1" si="46"/>
        <v>50825530700.729256</v>
      </c>
      <c r="P259" s="53">
        <f t="shared" ca="1" si="53"/>
        <v>5.5084761360257209E-2</v>
      </c>
    </row>
    <row r="260" spans="4:16" x14ac:dyDescent="0.2">
      <c r="D260" s="87">
        <f t="shared" si="42"/>
        <v>0</v>
      </c>
      <c r="E260" s="87">
        <f t="shared" si="42"/>
        <v>0</v>
      </c>
      <c r="F260" s="79">
        <f t="shared" si="47"/>
        <v>0</v>
      </c>
      <c r="G260" s="79">
        <f t="shared" si="48"/>
        <v>0</v>
      </c>
      <c r="H260" s="79">
        <f t="shared" si="49"/>
        <v>0</v>
      </c>
      <c r="I260" s="79">
        <f t="shared" si="50"/>
        <v>0</v>
      </c>
      <c r="J260" s="79">
        <f t="shared" si="51"/>
        <v>0</v>
      </c>
      <c r="K260" s="79">
        <f t="shared" ca="1" si="43"/>
        <v>-5.5084761360257209E-2</v>
      </c>
      <c r="L260" s="79">
        <f t="shared" ca="1" si="52"/>
        <v>3.0343309341164856E-3</v>
      </c>
      <c r="M260" s="79">
        <f t="shared" ca="1" si="44"/>
        <v>18747178307619.57</v>
      </c>
      <c r="N260" s="79">
        <f t="shared" ca="1" si="45"/>
        <v>4403411975559.3164</v>
      </c>
      <c r="O260" s="79">
        <f t="shared" ca="1" si="46"/>
        <v>50825530700.729256</v>
      </c>
      <c r="P260" s="53">
        <f t="shared" ca="1" si="53"/>
        <v>5.5084761360257209E-2</v>
      </c>
    </row>
    <row r="261" spans="4:16" x14ac:dyDescent="0.2">
      <c r="D261" s="87">
        <f t="shared" si="42"/>
        <v>0</v>
      </c>
      <c r="E261" s="87">
        <f t="shared" si="42"/>
        <v>0</v>
      </c>
      <c r="F261" s="79">
        <f t="shared" si="47"/>
        <v>0</v>
      </c>
      <c r="G261" s="79">
        <f t="shared" si="48"/>
        <v>0</v>
      </c>
      <c r="H261" s="79">
        <f t="shared" si="49"/>
        <v>0</v>
      </c>
      <c r="I261" s="79">
        <f t="shared" si="50"/>
        <v>0</v>
      </c>
      <c r="J261" s="79">
        <f t="shared" si="51"/>
        <v>0</v>
      </c>
      <c r="K261" s="79">
        <f t="shared" ca="1" si="43"/>
        <v>-5.5084761360257209E-2</v>
      </c>
      <c r="L261" s="79">
        <f t="shared" ca="1" si="52"/>
        <v>3.0343309341164856E-3</v>
      </c>
      <c r="M261" s="79">
        <f t="shared" ca="1" si="44"/>
        <v>18747178307619.57</v>
      </c>
      <c r="N261" s="79">
        <f t="shared" ca="1" si="45"/>
        <v>4403411975559.3164</v>
      </c>
      <c r="O261" s="79">
        <f t="shared" ca="1" si="46"/>
        <v>50825530700.729256</v>
      </c>
      <c r="P261" s="53">
        <f t="shared" ca="1" si="53"/>
        <v>5.5084761360257209E-2</v>
      </c>
    </row>
    <row r="262" spans="4:16" x14ac:dyDescent="0.2">
      <c r="D262" s="87">
        <f t="shared" si="42"/>
        <v>0</v>
      </c>
      <c r="E262" s="87">
        <f t="shared" si="42"/>
        <v>0</v>
      </c>
      <c r="F262" s="79">
        <f t="shared" si="47"/>
        <v>0</v>
      </c>
      <c r="G262" s="79">
        <f t="shared" si="48"/>
        <v>0</v>
      </c>
      <c r="H262" s="79">
        <f t="shared" si="49"/>
        <v>0</v>
      </c>
      <c r="I262" s="79">
        <f t="shared" si="50"/>
        <v>0</v>
      </c>
      <c r="J262" s="79">
        <f t="shared" si="51"/>
        <v>0</v>
      </c>
      <c r="K262" s="79">
        <f t="shared" ca="1" si="43"/>
        <v>-5.5084761360257209E-2</v>
      </c>
      <c r="L262" s="79">
        <f t="shared" ca="1" si="52"/>
        <v>3.0343309341164856E-3</v>
      </c>
      <c r="M262" s="79">
        <f t="shared" ca="1" si="44"/>
        <v>18747178307619.57</v>
      </c>
      <c r="N262" s="79">
        <f t="shared" ca="1" si="45"/>
        <v>4403411975559.3164</v>
      </c>
      <c r="O262" s="79">
        <f t="shared" ca="1" si="46"/>
        <v>50825530700.729256</v>
      </c>
      <c r="P262" s="53">
        <f t="shared" ca="1" si="53"/>
        <v>5.5084761360257209E-2</v>
      </c>
    </row>
    <row r="263" spans="4:16" x14ac:dyDescent="0.2">
      <c r="D263" s="87">
        <f t="shared" si="42"/>
        <v>0</v>
      </c>
      <c r="E263" s="87">
        <f t="shared" si="42"/>
        <v>0</v>
      </c>
      <c r="F263" s="79">
        <f t="shared" si="47"/>
        <v>0</v>
      </c>
      <c r="G263" s="79">
        <f t="shared" si="48"/>
        <v>0</v>
      </c>
      <c r="H263" s="79">
        <f t="shared" si="49"/>
        <v>0</v>
      </c>
      <c r="I263" s="79">
        <f t="shared" si="50"/>
        <v>0</v>
      </c>
      <c r="J263" s="79">
        <f t="shared" si="51"/>
        <v>0</v>
      </c>
      <c r="K263" s="79">
        <f t="shared" ca="1" si="43"/>
        <v>-5.5084761360257209E-2</v>
      </c>
      <c r="L263" s="79">
        <f t="shared" ca="1" si="52"/>
        <v>3.0343309341164856E-3</v>
      </c>
      <c r="M263" s="79">
        <f t="shared" ca="1" si="44"/>
        <v>18747178307619.57</v>
      </c>
      <c r="N263" s="79">
        <f t="shared" ca="1" si="45"/>
        <v>4403411975559.3164</v>
      </c>
      <c r="O263" s="79">
        <f t="shared" ca="1" si="46"/>
        <v>50825530700.729256</v>
      </c>
      <c r="P263" s="53">
        <f t="shared" ca="1" si="53"/>
        <v>5.5084761360257209E-2</v>
      </c>
    </row>
    <row r="264" spans="4:16" x14ac:dyDescent="0.2">
      <c r="D264" s="87">
        <f t="shared" si="42"/>
        <v>0</v>
      </c>
      <c r="E264" s="87">
        <f t="shared" si="42"/>
        <v>0</v>
      </c>
      <c r="F264" s="79">
        <f t="shared" si="47"/>
        <v>0</v>
      </c>
      <c r="G264" s="79">
        <f t="shared" si="48"/>
        <v>0</v>
      </c>
      <c r="H264" s="79">
        <f t="shared" si="49"/>
        <v>0</v>
      </c>
      <c r="I264" s="79">
        <f t="shared" si="50"/>
        <v>0</v>
      </c>
      <c r="J264" s="79">
        <f t="shared" si="51"/>
        <v>0</v>
      </c>
      <c r="K264" s="79">
        <f t="shared" ca="1" si="43"/>
        <v>-5.5084761360257209E-2</v>
      </c>
      <c r="L264" s="79">
        <f t="shared" ca="1" si="52"/>
        <v>3.0343309341164856E-3</v>
      </c>
      <c r="M264" s="79">
        <f t="shared" ca="1" si="44"/>
        <v>18747178307619.57</v>
      </c>
      <c r="N264" s="79">
        <f t="shared" ca="1" si="45"/>
        <v>4403411975559.3164</v>
      </c>
      <c r="O264" s="79">
        <f t="shared" ca="1" si="46"/>
        <v>50825530700.729256</v>
      </c>
      <c r="P264" s="53">
        <f t="shared" ca="1" si="53"/>
        <v>5.5084761360257209E-2</v>
      </c>
    </row>
    <row r="265" spans="4:16" x14ac:dyDescent="0.2">
      <c r="D265" s="87">
        <f t="shared" si="42"/>
        <v>0</v>
      </c>
      <c r="E265" s="87">
        <f t="shared" si="42"/>
        <v>0</v>
      </c>
      <c r="F265" s="79">
        <f t="shared" si="47"/>
        <v>0</v>
      </c>
      <c r="G265" s="79">
        <f t="shared" si="48"/>
        <v>0</v>
      </c>
      <c r="H265" s="79">
        <f t="shared" si="49"/>
        <v>0</v>
      </c>
      <c r="I265" s="79">
        <f t="shared" si="50"/>
        <v>0</v>
      </c>
      <c r="J265" s="79">
        <f t="shared" si="51"/>
        <v>0</v>
      </c>
      <c r="K265" s="79">
        <f t="shared" ca="1" si="43"/>
        <v>-5.5084761360257209E-2</v>
      </c>
      <c r="L265" s="79">
        <f t="shared" ca="1" si="52"/>
        <v>3.0343309341164856E-3</v>
      </c>
      <c r="M265" s="79">
        <f t="shared" ca="1" si="44"/>
        <v>18747178307619.57</v>
      </c>
      <c r="N265" s="79">
        <f t="shared" ca="1" si="45"/>
        <v>4403411975559.3164</v>
      </c>
      <c r="O265" s="79">
        <f t="shared" ca="1" si="46"/>
        <v>50825530700.729256</v>
      </c>
      <c r="P265" s="53">
        <f t="shared" ca="1" si="53"/>
        <v>5.5084761360257209E-2</v>
      </c>
    </row>
    <row r="266" spans="4:16" x14ac:dyDescent="0.2">
      <c r="D266" s="87">
        <f t="shared" si="42"/>
        <v>0</v>
      </c>
      <c r="E266" s="87">
        <f t="shared" si="42"/>
        <v>0</v>
      </c>
      <c r="F266" s="79">
        <f t="shared" si="47"/>
        <v>0</v>
      </c>
      <c r="G266" s="79">
        <f t="shared" si="48"/>
        <v>0</v>
      </c>
      <c r="H266" s="79">
        <f t="shared" si="49"/>
        <v>0</v>
      </c>
      <c r="I266" s="79">
        <f t="shared" si="50"/>
        <v>0</v>
      </c>
      <c r="J266" s="79">
        <f t="shared" si="51"/>
        <v>0</v>
      </c>
      <c r="K266" s="79">
        <f t="shared" ca="1" si="43"/>
        <v>-5.5084761360257209E-2</v>
      </c>
      <c r="L266" s="79">
        <f t="shared" ca="1" si="52"/>
        <v>3.0343309341164856E-3</v>
      </c>
      <c r="M266" s="79">
        <f t="shared" ca="1" si="44"/>
        <v>18747178307619.57</v>
      </c>
      <c r="N266" s="79">
        <f t="shared" ca="1" si="45"/>
        <v>4403411975559.3164</v>
      </c>
      <c r="O266" s="79">
        <f t="shared" ca="1" si="46"/>
        <v>50825530700.729256</v>
      </c>
      <c r="P266" s="53">
        <f t="shared" ca="1" si="53"/>
        <v>5.5084761360257209E-2</v>
      </c>
    </row>
    <row r="267" spans="4:16" x14ac:dyDescent="0.2">
      <c r="D267" s="87">
        <f t="shared" si="42"/>
        <v>0</v>
      </c>
      <c r="E267" s="87">
        <f t="shared" si="42"/>
        <v>0</v>
      </c>
      <c r="F267" s="79">
        <f t="shared" si="47"/>
        <v>0</v>
      </c>
      <c r="G267" s="79">
        <f t="shared" si="48"/>
        <v>0</v>
      </c>
      <c r="H267" s="79">
        <f t="shared" si="49"/>
        <v>0</v>
      </c>
      <c r="I267" s="79">
        <f t="shared" si="50"/>
        <v>0</v>
      </c>
      <c r="J267" s="79">
        <f t="shared" si="51"/>
        <v>0</v>
      </c>
      <c r="K267" s="79">
        <f t="shared" ca="1" si="43"/>
        <v>-5.5084761360257209E-2</v>
      </c>
      <c r="L267" s="79">
        <f t="shared" ca="1" si="52"/>
        <v>3.0343309341164856E-3</v>
      </c>
      <c r="M267" s="79">
        <f t="shared" ca="1" si="44"/>
        <v>18747178307619.57</v>
      </c>
      <c r="N267" s="79">
        <f t="shared" ca="1" si="45"/>
        <v>4403411975559.3164</v>
      </c>
      <c r="O267" s="79">
        <f t="shared" ca="1" si="46"/>
        <v>50825530700.729256</v>
      </c>
      <c r="P267" s="53">
        <f t="shared" ca="1" si="53"/>
        <v>5.5084761360257209E-2</v>
      </c>
    </row>
    <row r="268" spans="4:16" x14ac:dyDescent="0.2">
      <c r="D268" s="87">
        <f t="shared" si="42"/>
        <v>0</v>
      </c>
      <c r="E268" s="87">
        <f t="shared" si="42"/>
        <v>0</v>
      </c>
      <c r="F268" s="79">
        <f t="shared" si="47"/>
        <v>0</v>
      </c>
      <c r="G268" s="79">
        <f t="shared" si="48"/>
        <v>0</v>
      </c>
      <c r="H268" s="79">
        <f t="shared" si="49"/>
        <v>0</v>
      </c>
      <c r="I268" s="79">
        <f t="shared" si="50"/>
        <v>0</v>
      </c>
      <c r="J268" s="79">
        <f t="shared" si="51"/>
        <v>0</v>
      </c>
      <c r="K268" s="79">
        <f t="shared" ca="1" si="43"/>
        <v>-5.5084761360257209E-2</v>
      </c>
      <c r="L268" s="79">
        <f t="shared" ca="1" si="52"/>
        <v>3.0343309341164856E-3</v>
      </c>
      <c r="M268" s="79">
        <f t="shared" ca="1" si="44"/>
        <v>18747178307619.57</v>
      </c>
      <c r="N268" s="79">
        <f t="shared" ca="1" si="45"/>
        <v>4403411975559.3164</v>
      </c>
      <c r="O268" s="79">
        <f t="shared" ca="1" si="46"/>
        <v>50825530700.729256</v>
      </c>
      <c r="P268" s="53">
        <f t="shared" ca="1" si="53"/>
        <v>5.5084761360257209E-2</v>
      </c>
    </row>
    <row r="269" spans="4:16" x14ac:dyDescent="0.2">
      <c r="D269" s="87">
        <f t="shared" si="42"/>
        <v>0</v>
      </c>
      <c r="E269" s="87">
        <f t="shared" si="42"/>
        <v>0</v>
      </c>
      <c r="F269" s="79">
        <f t="shared" si="47"/>
        <v>0</v>
      </c>
      <c r="G269" s="79">
        <f t="shared" si="48"/>
        <v>0</v>
      </c>
      <c r="H269" s="79">
        <f t="shared" si="49"/>
        <v>0</v>
      </c>
      <c r="I269" s="79">
        <f t="shared" si="50"/>
        <v>0</v>
      </c>
      <c r="J269" s="79">
        <f t="shared" si="51"/>
        <v>0</v>
      </c>
      <c r="K269" s="79">
        <f t="shared" ca="1" si="43"/>
        <v>-5.5084761360257209E-2</v>
      </c>
      <c r="L269" s="79">
        <f t="shared" ca="1" si="52"/>
        <v>3.0343309341164856E-3</v>
      </c>
      <c r="M269" s="79">
        <f t="shared" ca="1" si="44"/>
        <v>18747178307619.57</v>
      </c>
      <c r="N269" s="79">
        <f t="shared" ca="1" si="45"/>
        <v>4403411975559.3164</v>
      </c>
      <c r="O269" s="79">
        <f t="shared" ca="1" si="46"/>
        <v>50825530700.729256</v>
      </c>
      <c r="P269" s="53">
        <f t="shared" ca="1" si="53"/>
        <v>5.5084761360257209E-2</v>
      </c>
    </row>
    <row r="270" spans="4:16" x14ac:dyDescent="0.2">
      <c r="D270" s="87">
        <f t="shared" si="42"/>
        <v>0</v>
      </c>
      <c r="E270" s="87">
        <f t="shared" si="42"/>
        <v>0</v>
      </c>
      <c r="F270" s="79">
        <f t="shared" si="47"/>
        <v>0</v>
      </c>
      <c r="G270" s="79">
        <f t="shared" si="48"/>
        <v>0</v>
      </c>
      <c r="H270" s="79">
        <f t="shared" si="49"/>
        <v>0</v>
      </c>
      <c r="I270" s="79">
        <f t="shared" si="50"/>
        <v>0</v>
      </c>
      <c r="J270" s="79">
        <f t="shared" si="51"/>
        <v>0</v>
      </c>
      <c r="K270" s="79">
        <f t="shared" ca="1" si="43"/>
        <v>-5.5084761360257209E-2</v>
      </c>
      <c r="L270" s="79">
        <f t="shared" ca="1" si="52"/>
        <v>3.0343309341164856E-3</v>
      </c>
      <c r="M270" s="79">
        <f t="shared" ca="1" si="44"/>
        <v>18747178307619.57</v>
      </c>
      <c r="N270" s="79">
        <f t="shared" ca="1" si="45"/>
        <v>4403411975559.3164</v>
      </c>
      <c r="O270" s="79">
        <f t="shared" ca="1" si="46"/>
        <v>50825530700.729256</v>
      </c>
      <c r="P270" s="53">
        <f t="shared" ca="1" si="53"/>
        <v>5.5084761360257209E-2</v>
      </c>
    </row>
    <row r="271" spans="4:16" x14ac:dyDescent="0.2">
      <c r="D271" s="87">
        <f t="shared" si="42"/>
        <v>0</v>
      </c>
      <c r="E271" s="87">
        <f t="shared" si="42"/>
        <v>0</v>
      </c>
      <c r="F271" s="79">
        <f t="shared" si="47"/>
        <v>0</v>
      </c>
      <c r="G271" s="79">
        <f t="shared" si="48"/>
        <v>0</v>
      </c>
      <c r="H271" s="79">
        <f t="shared" si="49"/>
        <v>0</v>
      </c>
      <c r="I271" s="79">
        <f t="shared" si="50"/>
        <v>0</v>
      </c>
      <c r="J271" s="79">
        <f t="shared" si="51"/>
        <v>0</v>
      </c>
      <c r="K271" s="79">
        <f t="shared" ca="1" si="43"/>
        <v>-5.5084761360257209E-2</v>
      </c>
      <c r="L271" s="79">
        <f t="shared" ca="1" si="52"/>
        <v>3.0343309341164856E-3</v>
      </c>
      <c r="M271" s="79">
        <f t="shared" ca="1" si="44"/>
        <v>18747178307619.57</v>
      </c>
      <c r="N271" s="79">
        <f t="shared" ca="1" si="45"/>
        <v>4403411975559.3164</v>
      </c>
      <c r="O271" s="79">
        <f t="shared" ca="1" si="46"/>
        <v>50825530700.729256</v>
      </c>
      <c r="P271" s="53">
        <f t="shared" ca="1" si="53"/>
        <v>5.5084761360257209E-2</v>
      </c>
    </row>
    <row r="272" spans="4:16" x14ac:dyDescent="0.2">
      <c r="D272" s="87">
        <f t="shared" si="42"/>
        <v>0</v>
      </c>
      <c r="E272" s="87">
        <f t="shared" si="42"/>
        <v>0</v>
      </c>
      <c r="F272" s="79">
        <f t="shared" si="47"/>
        <v>0</v>
      </c>
      <c r="G272" s="79">
        <f t="shared" si="48"/>
        <v>0</v>
      </c>
      <c r="H272" s="79">
        <f t="shared" si="49"/>
        <v>0</v>
      </c>
      <c r="I272" s="79">
        <f t="shared" si="50"/>
        <v>0</v>
      </c>
      <c r="J272" s="79">
        <f t="shared" si="51"/>
        <v>0</v>
      </c>
      <c r="K272" s="79">
        <f t="shared" ca="1" si="43"/>
        <v>-5.5084761360257209E-2</v>
      </c>
      <c r="L272" s="79">
        <f t="shared" ca="1" si="52"/>
        <v>3.0343309341164856E-3</v>
      </c>
      <c r="M272" s="79">
        <f t="shared" ca="1" si="44"/>
        <v>18747178307619.57</v>
      </c>
      <c r="N272" s="79">
        <f t="shared" ca="1" si="45"/>
        <v>4403411975559.3164</v>
      </c>
      <c r="O272" s="79">
        <f t="shared" ca="1" si="46"/>
        <v>50825530700.729256</v>
      </c>
      <c r="P272" s="53">
        <f t="shared" ca="1" si="53"/>
        <v>5.5084761360257209E-2</v>
      </c>
    </row>
    <row r="273" spans="4:16" x14ac:dyDescent="0.2">
      <c r="D273" s="87">
        <f t="shared" si="42"/>
        <v>0</v>
      </c>
      <c r="E273" s="87">
        <f t="shared" si="42"/>
        <v>0</v>
      </c>
      <c r="F273" s="79">
        <f t="shared" si="47"/>
        <v>0</v>
      </c>
      <c r="G273" s="79">
        <f t="shared" si="48"/>
        <v>0</v>
      </c>
      <c r="H273" s="79">
        <f t="shared" si="49"/>
        <v>0</v>
      </c>
      <c r="I273" s="79">
        <f t="shared" si="50"/>
        <v>0</v>
      </c>
      <c r="J273" s="79">
        <f t="shared" si="51"/>
        <v>0</v>
      </c>
      <c r="K273" s="79">
        <f t="shared" ca="1" si="43"/>
        <v>-5.5084761360257209E-2</v>
      </c>
      <c r="L273" s="79">
        <f t="shared" ca="1" si="52"/>
        <v>3.0343309341164856E-3</v>
      </c>
      <c r="M273" s="79">
        <f t="shared" ca="1" si="44"/>
        <v>18747178307619.57</v>
      </c>
      <c r="N273" s="79">
        <f t="shared" ca="1" si="45"/>
        <v>4403411975559.3164</v>
      </c>
      <c r="O273" s="79">
        <f t="shared" ca="1" si="46"/>
        <v>50825530700.729256</v>
      </c>
      <c r="P273" s="53">
        <f t="shared" ca="1" si="53"/>
        <v>5.5084761360257209E-2</v>
      </c>
    </row>
    <row r="274" spans="4:16" x14ac:dyDescent="0.2">
      <c r="D274" s="87">
        <f t="shared" ref="D274:E337" si="54">A274/A$18</f>
        <v>0</v>
      </c>
      <c r="E274" s="87">
        <f t="shared" si="54"/>
        <v>0</v>
      </c>
      <c r="F274" s="79">
        <f t="shared" si="47"/>
        <v>0</v>
      </c>
      <c r="G274" s="79">
        <f t="shared" si="48"/>
        <v>0</v>
      </c>
      <c r="H274" s="79">
        <f t="shared" si="49"/>
        <v>0</v>
      </c>
      <c r="I274" s="79">
        <f t="shared" si="50"/>
        <v>0</v>
      </c>
      <c r="J274" s="79">
        <f t="shared" si="51"/>
        <v>0</v>
      </c>
      <c r="K274" s="79">
        <f t="shared" ref="K274:K339" ca="1" si="55">+E$4+E$5*D274+E$6*D274^2</f>
        <v>-5.5084761360257209E-2</v>
      </c>
      <c r="L274" s="79">
        <f t="shared" ca="1" si="52"/>
        <v>3.0343309341164856E-3</v>
      </c>
      <c r="M274" s="79">
        <f t="shared" ref="M274:M337" ca="1" si="56">(M$1-M$2*D274+M$3*F274)^2</f>
        <v>18747178307619.57</v>
      </c>
      <c r="N274" s="79">
        <f t="shared" ref="N274:N337" ca="1" si="57">(-M$2+M$4*D274-M$5*F274)^2</f>
        <v>4403411975559.3164</v>
      </c>
      <c r="O274" s="79">
        <f t="shared" ref="O274:O337" ca="1" si="58">+(M$3-D274*M$5+F274*M$6)^2</f>
        <v>50825530700.729256</v>
      </c>
      <c r="P274" s="53">
        <f t="shared" ca="1" si="53"/>
        <v>5.5084761360257209E-2</v>
      </c>
    </row>
    <row r="275" spans="4:16" x14ac:dyDescent="0.2">
      <c r="D275" s="87">
        <f t="shared" si="54"/>
        <v>0</v>
      </c>
      <c r="E275" s="87">
        <f t="shared" si="54"/>
        <v>0</v>
      </c>
      <c r="F275" s="79">
        <f t="shared" ref="F275:F338" si="59">D275*D275</f>
        <v>0</v>
      </c>
      <c r="G275" s="79">
        <f t="shared" ref="G275:G338" si="60">D275*F275</f>
        <v>0</v>
      </c>
      <c r="H275" s="79">
        <f t="shared" ref="H275:H338" si="61">F275*F275</f>
        <v>0</v>
      </c>
      <c r="I275" s="79">
        <f t="shared" ref="I275:I338" si="62">E275*D275</f>
        <v>0</v>
      </c>
      <c r="J275" s="79">
        <f t="shared" ref="J275:J338" si="63">I275*D275</f>
        <v>0</v>
      </c>
      <c r="K275" s="79">
        <f t="shared" ca="1" si="55"/>
        <v>-5.5084761360257209E-2</v>
      </c>
      <c r="L275" s="79">
        <f t="shared" ref="L275:L338" ca="1" si="64">+(K275-E275)^2</f>
        <v>3.0343309341164856E-3</v>
      </c>
      <c r="M275" s="79">
        <f t="shared" ca="1" si="56"/>
        <v>18747178307619.57</v>
      </c>
      <c r="N275" s="79">
        <f t="shared" ca="1" si="57"/>
        <v>4403411975559.3164</v>
      </c>
      <c r="O275" s="79">
        <f t="shared" ca="1" si="58"/>
        <v>50825530700.729256</v>
      </c>
      <c r="P275" s="53">
        <f t="shared" ref="P275:P338" ca="1" si="65">+E275-K275</f>
        <v>5.5084761360257209E-2</v>
      </c>
    </row>
    <row r="276" spans="4:16" x14ac:dyDescent="0.2">
      <c r="D276" s="87">
        <f t="shared" si="54"/>
        <v>0</v>
      </c>
      <c r="E276" s="87">
        <f t="shared" si="54"/>
        <v>0</v>
      </c>
      <c r="F276" s="79">
        <f t="shared" si="59"/>
        <v>0</v>
      </c>
      <c r="G276" s="79">
        <f t="shared" si="60"/>
        <v>0</v>
      </c>
      <c r="H276" s="79">
        <f t="shared" si="61"/>
        <v>0</v>
      </c>
      <c r="I276" s="79">
        <f t="shared" si="62"/>
        <v>0</v>
      </c>
      <c r="J276" s="79">
        <f t="shared" si="63"/>
        <v>0</v>
      </c>
      <c r="K276" s="79">
        <f t="shared" ca="1" si="55"/>
        <v>-5.5084761360257209E-2</v>
      </c>
      <c r="L276" s="79">
        <f t="shared" ca="1" si="64"/>
        <v>3.0343309341164856E-3</v>
      </c>
      <c r="M276" s="79">
        <f t="shared" ca="1" si="56"/>
        <v>18747178307619.57</v>
      </c>
      <c r="N276" s="79">
        <f t="shared" ca="1" si="57"/>
        <v>4403411975559.3164</v>
      </c>
      <c r="O276" s="79">
        <f t="shared" ca="1" si="58"/>
        <v>50825530700.729256</v>
      </c>
      <c r="P276" s="53">
        <f t="shared" ca="1" si="65"/>
        <v>5.5084761360257209E-2</v>
      </c>
    </row>
    <row r="277" spans="4:16" x14ac:dyDescent="0.2">
      <c r="D277" s="87">
        <f t="shared" si="54"/>
        <v>0</v>
      </c>
      <c r="E277" s="87">
        <f t="shared" si="54"/>
        <v>0</v>
      </c>
      <c r="F277" s="79">
        <f t="shared" si="59"/>
        <v>0</v>
      </c>
      <c r="G277" s="79">
        <f t="shared" si="60"/>
        <v>0</v>
      </c>
      <c r="H277" s="79">
        <f t="shared" si="61"/>
        <v>0</v>
      </c>
      <c r="I277" s="79">
        <f t="shared" si="62"/>
        <v>0</v>
      </c>
      <c r="J277" s="79">
        <f t="shared" si="63"/>
        <v>0</v>
      </c>
      <c r="K277" s="79">
        <f t="shared" ca="1" si="55"/>
        <v>-5.5084761360257209E-2</v>
      </c>
      <c r="L277" s="79">
        <f t="shared" ca="1" si="64"/>
        <v>3.0343309341164856E-3</v>
      </c>
      <c r="M277" s="79">
        <f t="shared" ca="1" si="56"/>
        <v>18747178307619.57</v>
      </c>
      <c r="N277" s="79">
        <f t="shared" ca="1" si="57"/>
        <v>4403411975559.3164</v>
      </c>
      <c r="O277" s="79">
        <f t="shared" ca="1" si="58"/>
        <v>50825530700.729256</v>
      </c>
      <c r="P277" s="53">
        <f t="shared" ca="1" si="65"/>
        <v>5.5084761360257209E-2</v>
      </c>
    </row>
    <row r="278" spans="4:16" x14ac:dyDescent="0.2">
      <c r="D278" s="87">
        <f t="shared" si="54"/>
        <v>0</v>
      </c>
      <c r="E278" s="87">
        <f t="shared" si="54"/>
        <v>0</v>
      </c>
      <c r="F278" s="79">
        <f t="shared" si="59"/>
        <v>0</v>
      </c>
      <c r="G278" s="79">
        <f t="shared" si="60"/>
        <v>0</v>
      </c>
      <c r="H278" s="79">
        <f t="shared" si="61"/>
        <v>0</v>
      </c>
      <c r="I278" s="79">
        <f t="shared" si="62"/>
        <v>0</v>
      </c>
      <c r="J278" s="79">
        <f t="shared" si="63"/>
        <v>0</v>
      </c>
      <c r="K278" s="79">
        <f t="shared" ca="1" si="55"/>
        <v>-5.5084761360257209E-2</v>
      </c>
      <c r="L278" s="79">
        <f t="shared" ca="1" si="64"/>
        <v>3.0343309341164856E-3</v>
      </c>
      <c r="M278" s="79">
        <f t="shared" ca="1" si="56"/>
        <v>18747178307619.57</v>
      </c>
      <c r="N278" s="79">
        <f t="shared" ca="1" si="57"/>
        <v>4403411975559.3164</v>
      </c>
      <c r="O278" s="79">
        <f t="shared" ca="1" si="58"/>
        <v>50825530700.729256</v>
      </c>
      <c r="P278" s="53">
        <f t="shared" ca="1" si="65"/>
        <v>5.5084761360257209E-2</v>
      </c>
    </row>
    <row r="279" spans="4:16" x14ac:dyDescent="0.2">
      <c r="D279" s="87">
        <f t="shared" si="54"/>
        <v>0</v>
      </c>
      <c r="E279" s="87">
        <f t="shared" si="54"/>
        <v>0</v>
      </c>
      <c r="F279" s="79">
        <f t="shared" si="59"/>
        <v>0</v>
      </c>
      <c r="G279" s="79">
        <f t="shared" si="60"/>
        <v>0</v>
      </c>
      <c r="H279" s="79">
        <f t="shared" si="61"/>
        <v>0</v>
      </c>
      <c r="I279" s="79">
        <f t="shared" si="62"/>
        <v>0</v>
      </c>
      <c r="J279" s="79">
        <f t="shared" si="63"/>
        <v>0</v>
      </c>
      <c r="K279" s="79">
        <f t="shared" ca="1" si="55"/>
        <v>-5.5084761360257209E-2</v>
      </c>
      <c r="L279" s="79">
        <f t="shared" ca="1" si="64"/>
        <v>3.0343309341164856E-3</v>
      </c>
      <c r="M279" s="79">
        <f t="shared" ca="1" si="56"/>
        <v>18747178307619.57</v>
      </c>
      <c r="N279" s="79">
        <f t="shared" ca="1" si="57"/>
        <v>4403411975559.3164</v>
      </c>
      <c r="O279" s="79">
        <f t="shared" ca="1" si="58"/>
        <v>50825530700.729256</v>
      </c>
      <c r="P279" s="53">
        <f t="shared" ca="1" si="65"/>
        <v>5.5084761360257209E-2</v>
      </c>
    </row>
    <row r="280" spans="4:16" x14ac:dyDescent="0.2">
      <c r="D280" s="87">
        <f t="shared" si="54"/>
        <v>0</v>
      </c>
      <c r="E280" s="87">
        <f t="shared" si="54"/>
        <v>0</v>
      </c>
      <c r="F280" s="79">
        <f t="shared" si="59"/>
        <v>0</v>
      </c>
      <c r="G280" s="79">
        <f t="shared" si="60"/>
        <v>0</v>
      </c>
      <c r="H280" s="79">
        <f t="shared" si="61"/>
        <v>0</v>
      </c>
      <c r="I280" s="79">
        <f t="shared" si="62"/>
        <v>0</v>
      </c>
      <c r="J280" s="79">
        <f t="shared" si="63"/>
        <v>0</v>
      </c>
      <c r="K280" s="79">
        <f t="shared" ca="1" si="55"/>
        <v>-5.5084761360257209E-2</v>
      </c>
      <c r="L280" s="79">
        <f t="shared" ca="1" si="64"/>
        <v>3.0343309341164856E-3</v>
      </c>
      <c r="M280" s="79">
        <f t="shared" ca="1" si="56"/>
        <v>18747178307619.57</v>
      </c>
      <c r="N280" s="79">
        <f t="shared" ca="1" si="57"/>
        <v>4403411975559.3164</v>
      </c>
      <c r="O280" s="79">
        <f t="shared" ca="1" si="58"/>
        <v>50825530700.729256</v>
      </c>
      <c r="P280" s="53">
        <f t="shared" ca="1" si="65"/>
        <v>5.5084761360257209E-2</v>
      </c>
    </row>
    <row r="281" spans="4:16" x14ac:dyDescent="0.2">
      <c r="D281" s="87">
        <f t="shared" si="54"/>
        <v>0</v>
      </c>
      <c r="E281" s="87">
        <f t="shared" si="54"/>
        <v>0</v>
      </c>
      <c r="F281" s="79">
        <f t="shared" si="59"/>
        <v>0</v>
      </c>
      <c r="G281" s="79">
        <f t="shared" si="60"/>
        <v>0</v>
      </c>
      <c r="H281" s="79">
        <f t="shared" si="61"/>
        <v>0</v>
      </c>
      <c r="I281" s="79">
        <f t="shared" si="62"/>
        <v>0</v>
      </c>
      <c r="J281" s="79">
        <f t="shared" si="63"/>
        <v>0</v>
      </c>
      <c r="K281" s="79">
        <f t="shared" ca="1" si="55"/>
        <v>-5.5084761360257209E-2</v>
      </c>
      <c r="L281" s="79">
        <f t="shared" ca="1" si="64"/>
        <v>3.0343309341164856E-3</v>
      </c>
      <c r="M281" s="79">
        <f t="shared" ca="1" si="56"/>
        <v>18747178307619.57</v>
      </c>
      <c r="N281" s="79">
        <f t="shared" ca="1" si="57"/>
        <v>4403411975559.3164</v>
      </c>
      <c r="O281" s="79">
        <f t="shared" ca="1" si="58"/>
        <v>50825530700.729256</v>
      </c>
      <c r="P281" s="53">
        <f t="shared" ca="1" si="65"/>
        <v>5.5084761360257209E-2</v>
      </c>
    </row>
    <row r="282" spans="4:16" x14ac:dyDescent="0.2">
      <c r="D282" s="87">
        <f t="shared" si="54"/>
        <v>0</v>
      </c>
      <c r="E282" s="87">
        <f t="shared" si="54"/>
        <v>0</v>
      </c>
      <c r="F282" s="79">
        <f t="shared" si="59"/>
        <v>0</v>
      </c>
      <c r="G282" s="79">
        <f t="shared" si="60"/>
        <v>0</v>
      </c>
      <c r="H282" s="79">
        <f t="shared" si="61"/>
        <v>0</v>
      </c>
      <c r="I282" s="79">
        <f t="shared" si="62"/>
        <v>0</v>
      </c>
      <c r="J282" s="79">
        <f t="shared" si="63"/>
        <v>0</v>
      </c>
      <c r="K282" s="79">
        <f t="shared" ca="1" si="55"/>
        <v>-5.5084761360257209E-2</v>
      </c>
      <c r="L282" s="79">
        <f t="shared" ca="1" si="64"/>
        <v>3.0343309341164856E-3</v>
      </c>
      <c r="M282" s="79">
        <f t="shared" ca="1" si="56"/>
        <v>18747178307619.57</v>
      </c>
      <c r="N282" s="79">
        <f t="shared" ca="1" si="57"/>
        <v>4403411975559.3164</v>
      </c>
      <c r="O282" s="79">
        <f t="shared" ca="1" si="58"/>
        <v>50825530700.729256</v>
      </c>
      <c r="P282" s="53">
        <f t="shared" ca="1" si="65"/>
        <v>5.5084761360257209E-2</v>
      </c>
    </row>
    <row r="283" spans="4:16" x14ac:dyDescent="0.2">
      <c r="D283" s="87">
        <f t="shared" si="54"/>
        <v>0</v>
      </c>
      <c r="E283" s="87">
        <f t="shared" si="54"/>
        <v>0</v>
      </c>
      <c r="F283" s="79">
        <f t="shared" si="59"/>
        <v>0</v>
      </c>
      <c r="G283" s="79">
        <f t="shared" si="60"/>
        <v>0</v>
      </c>
      <c r="H283" s="79">
        <f t="shared" si="61"/>
        <v>0</v>
      </c>
      <c r="I283" s="79">
        <f t="shared" si="62"/>
        <v>0</v>
      </c>
      <c r="J283" s="79">
        <f t="shared" si="63"/>
        <v>0</v>
      </c>
      <c r="K283" s="79">
        <f t="shared" ca="1" si="55"/>
        <v>-5.5084761360257209E-2</v>
      </c>
      <c r="L283" s="79">
        <f t="shared" ca="1" si="64"/>
        <v>3.0343309341164856E-3</v>
      </c>
      <c r="M283" s="79">
        <f t="shared" ca="1" si="56"/>
        <v>18747178307619.57</v>
      </c>
      <c r="N283" s="79">
        <f t="shared" ca="1" si="57"/>
        <v>4403411975559.3164</v>
      </c>
      <c r="O283" s="79">
        <f t="shared" ca="1" si="58"/>
        <v>50825530700.729256</v>
      </c>
      <c r="P283" s="53">
        <f t="shared" ca="1" si="65"/>
        <v>5.5084761360257209E-2</v>
      </c>
    </row>
    <row r="284" spans="4:16" x14ac:dyDescent="0.2">
      <c r="D284" s="87">
        <f t="shared" si="54"/>
        <v>0</v>
      </c>
      <c r="E284" s="87">
        <f t="shared" si="54"/>
        <v>0</v>
      </c>
      <c r="F284" s="79">
        <f t="shared" si="59"/>
        <v>0</v>
      </c>
      <c r="G284" s="79">
        <f t="shared" si="60"/>
        <v>0</v>
      </c>
      <c r="H284" s="79">
        <f t="shared" si="61"/>
        <v>0</v>
      </c>
      <c r="I284" s="79">
        <f t="shared" si="62"/>
        <v>0</v>
      </c>
      <c r="J284" s="79">
        <f t="shared" si="63"/>
        <v>0</v>
      </c>
      <c r="K284" s="79">
        <f t="shared" ca="1" si="55"/>
        <v>-5.5084761360257209E-2</v>
      </c>
      <c r="L284" s="79">
        <f t="shared" ca="1" si="64"/>
        <v>3.0343309341164856E-3</v>
      </c>
      <c r="M284" s="79">
        <f t="shared" ca="1" si="56"/>
        <v>18747178307619.57</v>
      </c>
      <c r="N284" s="79">
        <f t="shared" ca="1" si="57"/>
        <v>4403411975559.3164</v>
      </c>
      <c r="O284" s="79">
        <f t="shared" ca="1" si="58"/>
        <v>50825530700.729256</v>
      </c>
      <c r="P284" s="53">
        <f t="shared" ca="1" si="65"/>
        <v>5.5084761360257209E-2</v>
      </c>
    </row>
    <row r="285" spans="4:16" x14ac:dyDescent="0.2">
      <c r="D285" s="87">
        <f t="shared" si="54"/>
        <v>0</v>
      </c>
      <c r="E285" s="87">
        <f t="shared" si="54"/>
        <v>0</v>
      </c>
      <c r="F285" s="79">
        <f t="shared" si="59"/>
        <v>0</v>
      </c>
      <c r="G285" s="79">
        <f t="shared" si="60"/>
        <v>0</v>
      </c>
      <c r="H285" s="79">
        <f t="shared" si="61"/>
        <v>0</v>
      </c>
      <c r="I285" s="79">
        <f t="shared" si="62"/>
        <v>0</v>
      </c>
      <c r="J285" s="79">
        <f t="shared" si="63"/>
        <v>0</v>
      </c>
      <c r="K285" s="79">
        <f t="shared" ca="1" si="55"/>
        <v>-5.5084761360257209E-2</v>
      </c>
      <c r="L285" s="79">
        <f t="shared" ca="1" si="64"/>
        <v>3.0343309341164856E-3</v>
      </c>
      <c r="M285" s="79">
        <f t="shared" ca="1" si="56"/>
        <v>18747178307619.57</v>
      </c>
      <c r="N285" s="79">
        <f t="shared" ca="1" si="57"/>
        <v>4403411975559.3164</v>
      </c>
      <c r="O285" s="79">
        <f t="shared" ca="1" si="58"/>
        <v>50825530700.729256</v>
      </c>
      <c r="P285" s="53">
        <f t="shared" ca="1" si="65"/>
        <v>5.5084761360257209E-2</v>
      </c>
    </row>
    <row r="286" spans="4:16" x14ac:dyDescent="0.2">
      <c r="D286" s="87">
        <f t="shared" si="54"/>
        <v>0</v>
      </c>
      <c r="E286" s="87">
        <f t="shared" si="54"/>
        <v>0</v>
      </c>
      <c r="F286" s="79">
        <f t="shared" si="59"/>
        <v>0</v>
      </c>
      <c r="G286" s="79">
        <f t="shared" si="60"/>
        <v>0</v>
      </c>
      <c r="H286" s="79">
        <f t="shared" si="61"/>
        <v>0</v>
      </c>
      <c r="I286" s="79">
        <f t="shared" si="62"/>
        <v>0</v>
      </c>
      <c r="J286" s="79">
        <f t="shared" si="63"/>
        <v>0</v>
      </c>
      <c r="K286" s="79">
        <f t="shared" ca="1" si="55"/>
        <v>-5.5084761360257209E-2</v>
      </c>
      <c r="L286" s="79">
        <f t="shared" ca="1" si="64"/>
        <v>3.0343309341164856E-3</v>
      </c>
      <c r="M286" s="79">
        <f t="shared" ca="1" si="56"/>
        <v>18747178307619.57</v>
      </c>
      <c r="N286" s="79">
        <f t="shared" ca="1" si="57"/>
        <v>4403411975559.3164</v>
      </c>
      <c r="O286" s="79">
        <f t="shared" ca="1" si="58"/>
        <v>50825530700.729256</v>
      </c>
      <c r="P286" s="53">
        <f t="shared" ca="1" si="65"/>
        <v>5.5084761360257209E-2</v>
      </c>
    </row>
    <row r="287" spans="4:16" x14ac:dyDescent="0.2">
      <c r="D287" s="87">
        <f t="shared" si="54"/>
        <v>0</v>
      </c>
      <c r="E287" s="87">
        <f t="shared" si="54"/>
        <v>0</v>
      </c>
      <c r="F287" s="79">
        <f t="shared" si="59"/>
        <v>0</v>
      </c>
      <c r="G287" s="79">
        <f t="shared" si="60"/>
        <v>0</v>
      </c>
      <c r="H287" s="79">
        <f t="shared" si="61"/>
        <v>0</v>
      </c>
      <c r="I287" s="79">
        <f t="shared" si="62"/>
        <v>0</v>
      </c>
      <c r="J287" s="79">
        <f t="shared" si="63"/>
        <v>0</v>
      </c>
      <c r="K287" s="79">
        <f t="shared" ca="1" si="55"/>
        <v>-5.5084761360257209E-2</v>
      </c>
      <c r="L287" s="79">
        <f t="shared" ca="1" si="64"/>
        <v>3.0343309341164856E-3</v>
      </c>
      <c r="M287" s="79">
        <f t="shared" ca="1" si="56"/>
        <v>18747178307619.57</v>
      </c>
      <c r="N287" s="79">
        <f t="shared" ca="1" si="57"/>
        <v>4403411975559.3164</v>
      </c>
      <c r="O287" s="79">
        <f t="shared" ca="1" si="58"/>
        <v>50825530700.729256</v>
      </c>
      <c r="P287" s="53">
        <f t="shared" ca="1" si="65"/>
        <v>5.5084761360257209E-2</v>
      </c>
    </row>
    <row r="288" spans="4:16" x14ac:dyDescent="0.2">
      <c r="D288" s="87">
        <f t="shared" si="54"/>
        <v>0</v>
      </c>
      <c r="E288" s="87">
        <f t="shared" si="54"/>
        <v>0</v>
      </c>
      <c r="F288" s="79">
        <f t="shared" si="59"/>
        <v>0</v>
      </c>
      <c r="G288" s="79">
        <f t="shared" si="60"/>
        <v>0</v>
      </c>
      <c r="H288" s="79">
        <f t="shared" si="61"/>
        <v>0</v>
      </c>
      <c r="I288" s="79">
        <f t="shared" si="62"/>
        <v>0</v>
      </c>
      <c r="J288" s="79">
        <f t="shared" si="63"/>
        <v>0</v>
      </c>
      <c r="K288" s="79">
        <f t="shared" ca="1" si="55"/>
        <v>-5.5084761360257209E-2</v>
      </c>
      <c r="L288" s="79">
        <f t="shared" ca="1" si="64"/>
        <v>3.0343309341164856E-3</v>
      </c>
      <c r="M288" s="79">
        <f t="shared" ca="1" si="56"/>
        <v>18747178307619.57</v>
      </c>
      <c r="N288" s="79">
        <f t="shared" ca="1" si="57"/>
        <v>4403411975559.3164</v>
      </c>
      <c r="O288" s="79">
        <f t="shared" ca="1" si="58"/>
        <v>50825530700.729256</v>
      </c>
      <c r="P288" s="53">
        <f t="shared" ca="1" si="65"/>
        <v>5.5084761360257209E-2</v>
      </c>
    </row>
    <row r="289" spans="4:16" x14ac:dyDescent="0.2">
      <c r="D289" s="87">
        <f t="shared" si="54"/>
        <v>0</v>
      </c>
      <c r="E289" s="87">
        <f t="shared" si="54"/>
        <v>0</v>
      </c>
      <c r="F289" s="79">
        <f t="shared" si="59"/>
        <v>0</v>
      </c>
      <c r="G289" s="79">
        <f t="shared" si="60"/>
        <v>0</v>
      </c>
      <c r="H289" s="79">
        <f t="shared" si="61"/>
        <v>0</v>
      </c>
      <c r="I289" s="79">
        <f t="shared" si="62"/>
        <v>0</v>
      </c>
      <c r="J289" s="79">
        <f t="shared" si="63"/>
        <v>0</v>
      </c>
      <c r="K289" s="79">
        <f t="shared" ca="1" si="55"/>
        <v>-5.5084761360257209E-2</v>
      </c>
      <c r="L289" s="79">
        <f t="shared" ca="1" si="64"/>
        <v>3.0343309341164856E-3</v>
      </c>
      <c r="M289" s="79">
        <f t="shared" ca="1" si="56"/>
        <v>18747178307619.57</v>
      </c>
      <c r="N289" s="79">
        <f t="shared" ca="1" si="57"/>
        <v>4403411975559.3164</v>
      </c>
      <c r="O289" s="79">
        <f t="shared" ca="1" si="58"/>
        <v>50825530700.729256</v>
      </c>
      <c r="P289" s="53">
        <f t="shared" ca="1" si="65"/>
        <v>5.5084761360257209E-2</v>
      </c>
    </row>
    <row r="290" spans="4:16" x14ac:dyDescent="0.2">
      <c r="D290" s="87">
        <f t="shared" si="54"/>
        <v>0</v>
      </c>
      <c r="E290" s="87">
        <f t="shared" si="54"/>
        <v>0</v>
      </c>
      <c r="F290" s="79">
        <f t="shared" si="59"/>
        <v>0</v>
      </c>
      <c r="G290" s="79">
        <f t="shared" si="60"/>
        <v>0</v>
      </c>
      <c r="H290" s="79">
        <f t="shared" si="61"/>
        <v>0</v>
      </c>
      <c r="I290" s="79">
        <f t="shared" si="62"/>
        <v>0</v>
      </c>
      <c r="J290" s="79">
        <f t="shared" si="63"/>
        <v>0</v>
      </c>
      <c r="K290" s="79">
        <f t="shared" ca="1" si="55"/>
        <v>-5.5084761360257209E-2</v>
      </c>
      <c r="L290" s="79">
        <f t="shared" ca="1" si="64"/>
        <v>3.0343309341164856E-3</v>
      </c>
      <c r="M290" s="79">
        <f t="shared" ca="1" si="56"/>
        <v>18747178307619.57</v>
      </c>
      <c r="N290" s="79">
        <f t="shared" ca="1" si="57"/>
        <v>4403411975559.3164</v>
      </c>
      <c r="O290" s="79">
        <f t="shared" ca="1" si="58"/>
        <v>50825530700.729256</v>
      </c>
      <c r="P290" s="53">
        <f t="shared" ca="1" si="65"/>
        <v>5.5084761360257209E-2</v>
      </c>
    </row>
    <row r="291" spans="4:16" x14ac:dyDescent="0.2">
      <c r="D291" s="87">
        <f t="shared" si="54"/>
        <v>0</v>
      </c>
      <c r="E291" s="87">
        <f t="shared" si="54"/>
        <v>0</v>
      </c>
      <c r="F291" s="79">
        <f t="shared" si="59"/>
        <v>0</v>
      </c>
      <c r="G291" s="79">
        <f t="shared" si="60"/>
        <v>0</v>
      </c>
      <c r="H291" s="79">
        <f t="shared" si="61"/>
        <v>0</v>
      </c>
      <c r="I291" s="79">
        <f t="shared" si="62"/>
        <v>0</v>
      </c>
      <c r="J291" s="79">
        <f t="shared" si="63"/>
        <v>0</v>
      </c>
      <c r="K291" s="79">
        <f t="shared" ca="1" si="55"/>
        <v>-5.5084761360257209E-2</v>
      </c>
      <c r="L291" s="79">
        <f t="shared" ca="1" si="64"/>
        <v>3.0343309341164856E-3</v>
      </c>
      <c r="M291" s="79">
        <f t="shared" ca="1" si="56"/>
        <v>18747178307619.57</v>
      </c>
      <c r="N291" s="79">
        <f t="shared" ca="1" si="57"/>
        <v>4403411975559.3164</v>
      </c>
      <c r="O291" s="79">
        <f t="shared" ca="1" si="58"/>
        <v>50825530700.729256</v>
      </c>
      <c r="P291" s="53">
        <f t="shared" ca="1" si="65"/>
        <v>5.5084761360257209E-2</v>
      </c>
    </row>
    <row r="292" spans="4:16" x14ac:dyDescent="0.2">
      <c r="D292" s="87">
        <f t="shared" si="54"/>
        <v>0</v>
      </c>
      <c r="E292" s="87">
        <f t="shared" si="54"/>
        <v>0</v>
      </c>
      <c r="F292" s="79">
        <f t="shared" si="59"/>
        <v>0</v>
      </c>
      <c r="G292" s="79">
        <f t="shared" si="60"/>
        <v>0</v>
      </c>
      <c r="H292" s="79">
        <f t="shared" si="61"/>
        <v>0</v>
      </c>
      <c r="I292" s="79">
        <f t="shared" si="62"/>
        <v>0</v>
      </c>
      <c r="J292" s="79">
        <f t="shared" si="63"/>
        <v>0</v>
      </c>
      <c r="K292" s="79">
        <f t="shared" ca="1" si="55"/>
        <v>-5.5084761360257209E-2</v>
      </c>
      <c r="L292" s="79">
        <f t="shared" ca="1" si="64"/>
        <v>3.0343309341164856E-3</v>
      </c>
      <c r="M292" s="79">
        <f t="shared" ca="1" si="56"/>
        <v>18747178307619.57</v>
      </c>
      <c r="N292" s="79">
        <f t="shared" ca="1" si="57"/>
        <v>4403411975559.3164</v>
      </c>
      <c r="O292" s="79">
        <f t="shared" ca="1" si="58"/>
        <v>50825530700.729256</v>
      </c>
      <c r="P292" s="53">
        <f t="shared" ca="1" si="65"/>
        <v>5.5084761360257209E-2</v>
      </c>
    </row>
    <row r="293" spans="4:16" x14ac:dyDescent="0.2">
      <c r="D293" s="87">
        <f t="shared" si="54"/>
        <v>0</v>
      </c>
      <c r="E293" s="87">
        <f t="shared" si="54"/>
        <v>0</v>
      </c>
      <c r="F293" s="79">
        <f t="shared" si="59"/>
        <v>0</v>
      </c>
      <c r="G293" s="79">
        <f t="shared" si="60"/>
        <v>0</v>
      </c>
      <c r="H293" s="79">
        <f t="shared" si="61"/>
        <v>0</v>
      </c>
      <c r="I293" s="79">
        <f t="shared" si="62"/>
        <v>0</v>
      </c>
      <c r="J293" s="79">
        <f t="shared" si="63"/>
        <v>0</v>
      </c>
      <c r="K293" s="79">
        <f t="shared" ca="1" si="55"/>
        <v>-5.5084761360257209E-2</v>
      </c>
      <c r="L293" s="79">
        <f t="shared" ca="1" si="64"/>
        <v>3.0343309341164856E-3</v>
      </c>
      <c r="M293" s="79">
        <f t="shared" ca="1" si="56"/>
        <v>18747178307619.57</v>
      </c>
      <c r="N293" s="79">
        <f t="shared" ca="1" si="57"/>
        <v>4403411975559.3164</v>
      </c>
      <c r="O293" s="79">
        <f t="shared" ca="1" si="58"/>
        <v>50825530700.729256</v>
      </c>
      <c r="P293" s="53">
        <f t="shared" ca="1" si="65"/>
        <v>5.5084761360257209E-2</v>
      </c>
    </row>
    <row r="294" spans="4:16" x14ac:dyDescent="0.2">
      <c r="D294" s="87">
        <f t="shared" si="54"/>
        <v>0</v>
      </c>
      <c r="E294" s="87">
        <f t="shared" si="54"/>
        <v>0</v>
      </c>
      <c r="F294" s="79">
        <f t="shared" si="59"/>
        <v>0</v>
      </c>
      <c r="G294" s="79">
        <f t="shared" si="60"/>
        <v>0</v>
      </c>
      <c r="H294" s="79">
        <f t="shared" si="61"/>
        <v>0</v>
      </c>
      <c r="I294" s="79">
        <f t="shared" si="62"/>
        <v>0</v>
      </c>
      <c r="J294" s="79">
        <f t="shared" si="63"/>
        <v>0</v>
      </c>
      <c r="K294" s="79">
        <f t="shared" ca="1" si="55"/>
        <v>-5.5084761360257209E-2</v>
      </c>
      <c r="L294" s="79">
        <f t="shared" ca="1" si="64"/>
        <v>3.0343309341164856E-3</v>
      </c>
      <c r="M294" s="79">
        <f t="shared" ca="1" si="56"/>
        <v>18747178307619.57</v>
      </c>
      <c r="N294" s="79">
        <f t="shared" ca="1" si="57"/>
        <v>4403411975559.3164</v>
      </c>
      <c r="O294" s="79">
        <f t="shared" ca="1" si="58"/>
        <v>50825530700.729256</v>
      </c>
      <c r="P294" s="53">
        <f t="shared" ca="1" si="65"/>
        <v>5.5084761360257209E-2</v>
      </c>
    </row>
    <row r="295" spans="4:16" x14ac:dyDescent="0.2">
      <c r="D295" s="87">
        <f t="shared" si="54"/>
        <v>0</v>
      </c>
      <c r="E295" s="87">
        <f t="shared" si="54"/>
        <v>0</v>
      </c>
      <c r="F295" s="79">
        <f t="shared" si="59"/>
        <v>0</v>
      </c>
      <c r="G295" s="79">
        <f t="shared" si="60"/>
        <v>0</v>
      </c>
      <c r="H295" s="79">
        <f t="shared" si="61"/>
        <v>0</v>
      </c>
      <c r="I295" s="79">
        <f t="shared" si="62"/>
        <v>0</v>
      </c>
      <c r="J295" s="79">
        <f t="shared" si="63"/>
        <v>0</v>
      </c>
      <c r="K295" s="79">
        <f t="shared" ca="1" si="55"/>
        <v>-5.5084761360257209E-2</v>
      </c>
      <c r="L295" s="79">
        <f t="shared" ca="1" si="64"/>
        <v>3.0343309341164856E-3</v>
      </c>
      <c r="M295" s="79">
        <f t="shared" ca="1" si="56"/>
        <v>18747178307619.57</v>
      </c>
      <c r="N295" s="79">
        <f t="shared" ca="1" si="57"/>
        <v>4403411975559.3164</v>
      </c>
      <c r="O295" s="79">
        <f t="shared" ca="1" si="58"/>
        <v>50825530700.729256</v>
      </c>
      <c r="P295" s="53">
        <f t="shared" ca="1" si="65"/>
        <v>5.5084761360257209E-2</v>
      </c>
    </row>
    <row r="296" spans="4:16" x14ac:dyDescent="0.2">
      <c r="D296" s="87">
        <f t="shared" si="54"/>
        <v>0</v>
      </c>
      <c r="E296" s="87">
        <f t="shared" si="54"/>
        <v>0</v>
      </c>
      <c r="F296" s="79">
        <f t="shared" si="59"/>
        <v>0</v>
      </c>
      <c r="G296" s="79">
        <f t="shared" si="60"/>
        <v>0</v>
      </c>
      <c r="H296" s="79">
        <f t="shared" si="61"/>
        <v>0</v>
      </c>
      <c r="I296" s="79">
        <f t="shared" si="62"/>
        <v>0</v>
      </c>
      <c r="J296" s="79">
        <f t="shared" si="63"/>
        <v>0</v>
      </c>
      <c r="K296" s="79">
        <f t="shared" ca="1" si="55"/>
        <v>-5.5084761360257209E-2</v>
      </c>
      <c r="L296" s="79">
        <f t="shared" ca="1" si="64"/>
        <v>3.0343309341164856E-3</v>
      </c>
      <c r="M296" s="79">
        <f t="shared" ca="1" si="56"/>
        <v>18747178307619.57</v>
      </c>
      <c r="N296" s="79">
        <f t="shared" ca="1" si="57"/>
        <v>4403411975559.3164</v>
      </c>
      <c r="O296" s="79">
        <f t="shared" ca="1" si="58"/>
        <v>50825530700.729256</v>
      </c>
      <c r="P296" s="53">
        <f t="shared" ca="1" si="65"/>
        <v>5.5084761360257209E-2</v>
      </c>
    </row>
    <row r="297" spans="4:16" x14ac:dyDescent="0.2">
      <c r="D297" s="87">
        <f t="shared" si="54"/>
        <v>0</v>
      </c>
      <c r="E297" s="87">
        <f t="shared" si="54"/>
        <v>0</v>
      </c>
      <c r="F297" s="79">
        <f t="shared" si="59"/>
        <v>0</v>
      </c>
      <c r="G297" s="79">
        <f t="shared" si="60"/>
        <v>0</v>
      </c>
      <c r="H297" s="79">
        <f t="shared" si="61"/>
        <v>0</v>
      </c>
      <c r="I297" s="79">
        <f t="shared" si="62"/>
        <v>0</v>
      </c>
      <c r="J297" s="79">
        <f t="shared" si="63"/>
        <v>0</v>
      </c>
      <c r="K297" s="79">
        <f t="shared" ca="1" si="55"/>
        <v>-5.5084761360257209E-2</v>
      </c>
      <c r="L297" s="79">
        <f t="shared" ca="1" si="64"/>
        <v>3.0343309341164856E-3</v>
      </c>
      <c r="M297" s="79">
        <f t="shared" ca="1" si="56"/>
        <v>18747178307619.57</v>
      </c>
      <c r="N297" s="79">
        <f t="shared" ca="1" si="57"/>
        <v>4403411975559.3164</v>
      </c>
      <c r="O297" s="79">
        <f t="shared" ca="1" si="58"/>
        <v>50825530700.729256</v>
      </c>
      <c r="P297" s="53">
        <f t="shared" ca="1" si="65"/>
        <v>5.5084761360257209E-2</v>
      </c>
    </row>
    <row r="298" spans="4:16" x14ac:dyDescent="0.2">
      <c r="D298" s="87">
        <f t="shared" si="54"/>
        <v>0</v>
      </c>
      <c r="E298" s="87">
        <f t="shared" si="54"/>
        <v>0</v>
      </c>
      <c r="F298" s="79">
        <f t="shared" si="59"/>
        <v>0</v>
      </c>
      <c r="G298" s="79">
        <f t="shared" si="60"/>
        <v>0</v>
      </c>
      <c r="H298" s="79">
        <f t="shared" si="61"/>
        <v>0</v>
      </c>
      <c r="I298" s="79">
        <f t="shared" si="62"/>
        <v>0</v>
      </c>
      <c r="J298" s="79">
        <f t="shared" si="63"/>
        <v>0</v>
      </c>
      <c r="K298" s="79">
        <f t="shared" ca="1" si="55"/>
        <v>-5.5084761360257209E-2</v>
      </c>
      <c r="L298" s="79">
        <f t="shared" ca="1" si="64"/>
        <v>3.0343309341164856E-3</v>
      </c>
      <c r="M298" s="79">
        <f t="shared" ca="1" si="56"/>
        <v>18747178307619.57</v>
      </c>
      <c r="N298" s="79">
        <f t="shared" ca="1" si="57"/>
        <v>4403411975559.3164</v>
      </c>
      <c r="O298" s="79">
        <f t="shared" ca="1" si="58"/>
        <v>50825530700.729256</v>
      </c>
      <c r="P298" s="53">
        <f t="shared" ca="1" si="65"/>
        <v>5.5084761360257209E-2</v>
      </c>
    </row>
    <row r="299" spans="4:16" x14ac:dyDescent="0.2">
      <c r="D299" s="87">
        <f t="shared" si="54"/>
        <v>0</v>
      </c>
      <c r="E299" s="87">
        <f t="shared" si="54"/>
        <v>0</v>
      </c>
      <c r="F299" s="79">
        <f t="shared" si="59"/>
        <v>0</v>
      </c>
      <c r="G299" s="79">
        <f t="shared" si="60"/>
        <v>0</v>
      </c>
      <c r="H299" s="79">
        <f t="shared" si="61"/>
        <v>0</v>
      </c>
      <c r="I299" s="79">
        <f t="shared" si="62"/>
        <v>0</v>
      </c>
      <c r="J299" s="79">
        <f t="shared" si="63"/>
        <v>0</v>
      </c>
      <c r="K299" s="79">
        <f t="shared" ca="1" si="55"/>
        <v>-5.5084761360257209E-2</v>
      </c>
      <c r="L299" s="79">
        <f t="shared" ca="1" si="64"/>
        <v>3.0343309341164856E-3</v>
      </c>
      <c r="M299" s="79">
        <f t="shared" ca="1" si="56"/>
        <v>18747178307619.57</v>
      </c>
      <c r="N299" s="79">
        <f t="shared" ca="1" si="57"/>
        <v>4403411975559.3164</v>
      </c>
      <c r="O299" s="79">
        <f t="shared" ca="1" si="58"/>
        <v>50825530700.729256</v>
      </c>
      <c r="P299" s="53">
        <f t="shared" ca="1" si="65"/>
        <v>5.5084761360257209E-2</v>
      </c>
    </row>
    <row r="300" spans="4:16" x14ac:dyDescent="0.2">
      <c r="D300" s="87">
        <f t="shared" si="54"/>
        <v>0</v>
      </c>
      <c r="E300" s="87">
        <f t="shared" si="54"/>
        <v>0</v>
      </c>
      <c r="F300" s="79">
        <f t="shared" si="59"/>
        <v>0</v>
      </c>
      <c r="G300" s="79">
        <f t="shared" si="60"/>
        <v>0</v>
      </c>
      <c r="H300" s="79">
        <f t="shared" si="61"/>
        <v>0</v>
      </c>
      <c r="I300" s="79">
        <f t="shared" si="62"/>
        <v>0</v>
      </c>
      <c r="J300" s="79">
        <f t="shared" si="63"/>
        <v>0</v>
      </c>
      <c r="K300" s="79">
        <f t="shared" ca="1" si="55"/>
        <v>-5.5084761360257209E-2</v>
      </c>
      <c r="L300" s="79">
        <f t="shared" ca="1" si="64"/>
        <v>3.0343309341164856E-3</v>
      </c>
      <c r="M300" s="79">
        <f t="shared" ca="1" si="56"/>
        <v>18747178307619.57</v>
      </c>
      <c r="N300" s="79">
        <f t="shared" ca="1" si="57"/>
        <v>4403411975559.3164</v>
      </c>
      <c r="O300" s="79">
        <f t="shared" ca="1" si="58"/>
        <v>50825530700.729256</v>
      </c>
      <c r="P300" s="53">
        <f t="shared" ca="1" si="65"/>
        <v>5.5084761360257209E-2</v>
      </c>
    </row>
    <row r="301" spans="4:16" x14ac:dyDescent="0.2">
      <c r="D301" s="87">
        <f t="shared" si="54"/>
        <v>0</v>
      </c>
      <c r="E301" s="87">
        <f t="shared" si="54"/>
        <v>0</v>
      </c>
      <c r="F301" s="79">
        <f t="shared" si="59"/>
        <v>0</v>
      </c>
      <c r="G301" s="79">
        <f t="shared" si="60"/>
        <v>0</v>
      </c>
      <c r="H301" s="79">
        <f t="shared" si="61"/>
        <v>0</v>
      </c>
      <c r="I301" s="79">
        <f t="shared" si="62"/>
        <v>0</v>
      </c>
      <c r="J301" s="79">
        <f t="shared" si="63"/>
        <v>0</v>
      </c>
      <c r="K301" s="79">
        <f t="shared" ca="1" si="55"/>
        <v>-5.5084761360257209E-2</v>
      </c>
      <c r="L301" s="79">
        <f t="shared" ca="1" si="64"/>
        <v>3.0343309341164856E-3</v>
      </c>
      <c r="M301" s="79">
        <f t="shared" ca="1" si="56"/>
        <v>18747178307619.57</v>
      </c>
      <c r="N301" s="79">
        <f t="shared" ca="1" si="57"/>
        <v>4403411975559.3164</v>
      </c>
      <c r="O301" s="79">
        <f t="shared" ca="1" si="58"/>
        <v>50825530700.729256</v>
      </c>
      <c r="P301" s="53">
        <f t="shared" ca="1" si="65"/>
        <v>5.5084761360257209E-2</v>
      </c>
    </row>
    <row r="302" spans="4:16" x14ac:dyDescent="0.2">
      <c r="D302" s="87">
        <f t="shared" si="54"/>
        <v>0</v>
      </c>
      <c r="E302" s="87">
        <f t="shared" si="54"/>
        <v>0</v>
      </c>
      <c r="F302" s="79">
        <f t="shared" si="59"/>
        <v>0</v>
      </c>
      <c r="G302" s="79">
        <f t="shared" si="60"/>
        <v>0</v>
      </c>
      <c r="H302" s="79">
        <f t="shared" si="61"/>
        <v>0</v>
      </c>
      <c r="I302" s="79">
        <f t="shared" si="62"/>
        <v>0</v>
      </c>
      <c r="J302" s="79">
        <f t="shared" si="63"/>
        <v>0</v>
      </c>
      <c r="K302" s="79">
        <f t="shared" ca="1" si="55"/>
        <v>-5.5084761360257209E-2</v>
      </c>
      <c r="L302" s="79">
        <f t="shared" ca="1" si="64"/>
        <v>3.0343309341164856E-3</v>
      </c>
      <c r="M302" s="79">
        <f t="shared" ca="1" si="56"/>
        <v>18747178307619.57</v>
      </c>
      <c r="N302" s="79">
        <f t="shared" ca="1" si="57"/>
        <v>4403411975559.3164</v>
      </c>
      <c r="O302" s="79">
        <f t="shared" ca="1" si="58"/>
        <v>50825530700.729256</v>
      </c>
      <c r="P302" s="53">
        <f t="shared" ca="1" si="65"/>
        <v>5.5084761360257209E-2</v>
      </c>
    </row>
    <row r="303" spans="4:16" x14ac:dyDescent="0.2">
      <c r="D303" s="87">
        <f t="shared" si="54"/>
        <v>0</v>
      </c>
      <c r="E303" s="87">
        <f t="shared" si="54"/>
        <v>0</v>
      </c>
      <c r="F303" s="79">
        <f t="shared" si="59"/>
        <v>0</v>
      </c>
      <c r="G303" s="79">
        <f t="shared" si="60"/>
        <v>0</v>
      </c>
      <c r="H303" s="79">
        <f t="shared" si="61"/>
        <v>0</v>
      </c>
      <c r="I303" s="79">
        <f t="shared" si="62"/>
        <v>0</v>
      </c>
      <c r="J303" s="79">
        <f t="shared" si="63"/>
        <v>0</v>
      </c>
      <c r="K303" s="79">
        <f t="shared" ca="1" si="55"/>
        <v>-5.5084761360257209E-2</v>
      </c>
      <c r="L303" s="79">
        <f t="shared" ca="1" si="64"/>
        <v>3.0343309341164856E-3</v>
      </c>
      <c r="M303" s="79">
        <f t="shared" ca="1" si="56"/>
        <v>18747178307619.57</v>
      </c>
      <c r="N303" s="79">
        <f t="shared" ca="1" si="57"/>
        <v>4403411975559.3164</v>
      </c>
      <c r="O303" s="79">
        <f t="shared" ca="1" si="58"/>
        <v>50825530700.729256</v>
      </c>
      <c r="P303" s="53">
        <f t="shared" ca="1" si="65"/>
        <v>5.5084761360257209E-2</v>
      </c>
    </row>
    <row r="304" spans="4:16" x14ac:dyDescent="0.2">
      <c r="D304" s="87">
        <f t="shared" si="54"/>
        <v>0</v>
      </c>
      <c r="E304" s="87">
        <f t="shared" si="54"/>
        <v>0</v>
      </c>
      <c r="F304" s="79">
        <f t="shared" si="59"/>
        <v>0</v>
      </c>
      <c r="G304" s="79">
        <f t="shared" si="60"/>
        <v>0</v>
      </c>
      <c r="H304" s="79">
        <f t="shared" si="61"/>
        <v>0</v>
      </c>
      <c r="I304" s="79">
        <f t="shared" si="62"/>
        <v>0</v>
      </c>
      <c r="J304" s="79">
        <f t="shared" si="63"/>
        <v>0</v>
      </c>
      <c r="K304" s="79">
        <f t="shared" ca="1" si="55"/>
        <v>-5.5084761360257209E-2</v>
      </c>
      <c r="L304" s="79">
        <f t="shared" ca="1" si="64"/>
        <v>3.0343309341164856E-3</v>
      </c>
      <c r="M304" s="79">
        <f t="shared" ca="1" si="56"/>
        <v>18747178307619.57</v>
      </c>
      <c r="N304" s="79">
        <f t="shared" ca="1" si="57"/>
        <v>4403411975559.3164</v>
      </c>
      <c r="O304" s="79">
        <f t="shared" ca="1" si="58"/>
        <v>50825530700.729256</v>
      </c>
      <c r="P304" s="53">
        <f t="shared" ca="1" si="65"/>
        <v>5.5084761360257209E-2</v>
      </c>
    </row>
    <row r="305" spans="4:16" x14ac:dyDescent="0.2">
      <c r="D305" s="87">
        <f t="shared" si="54"/>
        <v>0</v>
      </c>
      <c r="E305" s="87">
        <f t="shared" si="54"/>
        <v>0</v>
      </c>
      <c r="F305" s="79">
        <f t="shared" si="59"/>
        <v>0</v>
      </c>
      <c r="G305" s="79">
        <f t="shared" si="60"/>
        <v>0</v>
      </c>
      <c r="H305" s="79">
        <f t="shared" si="61"/>
        <v>0</v>
      </c>
      <c r="I305" s="79">
        <f t="shared" si="62"/>
        <v>0</v>
      </c>
      <c r="J305" s="79">
        <f t="shared" si="63"/>
        <v>0</v>
      </c>
      <c r="K305" s="79">
        <f t="shared" ca="1" si="55"/>
        <v>-5.5084761360257209E-2</v>
      </c>
      <c r="L305" s="79">
        <f t="shared" ca="1" si="64"/>
        <v>3.0343309341164856E-3</v>
      </c>
      <c r="M305" s="79">
        <f t="shared" ca="1" si="56"/>
        <v>18747178307619.57</v>
      </c>
      <c r="N305" s="79">
        <f t="shared" ca="1" si="57"/>
        <v>4403411975559.3164</v>
      </c>
      <c r="O305" s="79">
        <f t="shared" ca="1" si="58"/>
        <v>50825530700.729256</v>
      </c>
      <c r="P305" s="53">
        <f t="shared" ca="1" si="65"/>
        <v>5.5084761360257209E-2</v>
      </c>
    </row>
    <row r="306" spans="4:16" x14ac:dyDescent="0.2">
      <c r="D306" s="87">
        <f t="shared" si="54"/>
        <v>0</v>
      </c>
      <c r="E306" s="87">
        <f t="shared" si="54"/>
        <v>0</v>
      </c>
      <c r="F306" s="79">
        <f t="shared" si="59"/>
        <v>0</v>
      </c>
      <c r="G306" s="79">
        <f t="shared" si="60"/>
        <v>0</v>
      </c>
      <c r="H306" s="79">
        <f t="shared" si="61"/>
        <v>0</v>
      </c>
      <c r="I306" s="79">
        <f t="shared" si="62"/>
        <v>0</v>
      </c>
      <c r="J306" s="79">
        <f t="shared" si="63"/>
        <v>0</v>
      </c>
      <c r="K306" s="79">
        <f t="shared" ca="1" si="55"/>
        <v>-5.5084761360257209E-2</v>
      </c>
      <c r="L306" s="79">
        <f t="shared" ca="1" si="64"/>
        <v>3.0343309341164856E-3</v>
      </c>
      <c r="M306" s="79">
        <f t="shared" ca="1" si="56"/>
        <v>18747178307619.57</v>
      </c>
      <c r="N306" s="79">
        <f t="shared" ca="1" si="57"/>
        <v>4403411975559.3164</v>
      </c>
      <c r="O306" s="79">
        <f t="shared" ca="1" si="58"/>
        <v>50825530700.729256</v>
      </c>
      <c r="P306" s="53">
        <f t="shared" ca="1" si="65"/>
        <v>5.5084761360257209E-2</v>
      </c>
    </row>
    <row r="307" spans="4:16" x14ac:dyDescent="0.2">
      <c r="D307" s="87">
        <f t="shared" si="54"/>
        <v>0</v>
      </c>
      <c r="E307" s="87">
        <f t="shared" si="54"/>
        <v>0</v>
      </c>
      <c r="F307" s="79">
        <f t="shared" si="59"/>
        <v>0</v>
      </c>
      <c r="G307" s="79">
        <f t="shared" si="60"/>
        <v>0</v>
      </c>
      <c r="H307" s="79">
        <f t="shared" si="61"/>
        <v>0</v>
      </c>
      <c r="I307" s="79">
        <f t="shared" si="62"/>
        <v>0</v>
      </c>
      <c r="J307" s="79">
        <f t="shared" si="63"/>
        <v>0</v>
      </c>
      <c r="K307" s="79">
        <f t="shared" ca="1" si="55"/>
        <v>-5.5084761360257209E-2</v>
      </c>
      <c r="L307" s="79">
        <f t="shared" ca="1" si="64"/>
        <v>3.0343309341164856E-3</v>
      </c>
      <c r="M307" s="79">
        <f t="shared" ca="1" si="56"/>
        <v>18747178307619.57</v>
      </c>
      <c r="N307" s="79">
        <f t="shared" ca="1" si="57"/>
        <v>4403411975559.3164</v>
      </c>
      <c r="O307" s="79">
        <f t="shared" ca="1" si="58"/>
        <v>50825530700.729256</v>
      </c>
      <c r="P307" s="53">
        <f t="shared" ca="1" si="65"/>
        <v>5.5084761360257209E-2</v>
      </c>
    </row>
    <row r="308" spans="4:16" x14ac:dyDescent="0.2">
      <c r="D308" s="87">
        <f t="shared" si="54"/>
        <v>0</v>
      </c>
      <c r="E308" s="87">
        <f t="shared" si="54"/>
        <v>0</v>
      </c>
      <c r="F308" s="79">
        <f t="shared" si="59"/>
        <v>0</v>
      </c>
      <c r="G308" s="79">
        <f t="shared" si="60"/>
        <v>0</v>
      </c>
      <c r="H308" s="79">
        <f t="shared" si="61"/>
        <v>0</v>
      </c>
      <c r="I308" s="79">
        <f t="shared" si="62"/>
        <v>0</v>
      </c>
      <c r="J308" s="79">
        <f t="shared" si="63"/>
        <v>0</v>
      </c>
      <c r="K308" s="79">
        <f t="shared" ca="1" si="55"/>
        <v>-5.5084761360257209E-2</v>
      </c>
      <c r="L308" s="79">
        <f t="shared" ca="1" si="64"/>
        <v>3.0343309341164856E-3</v>
      </c>
      <c r="M308" s="79">
        <f t="shared" ca="1" si="56"/>
        <v>18747178307619.57</v>
      </c>
      <c r="N308" s="79">
        <f t="shared" ca="1" si="57"/>
        <v>4403411975559.3164</v>
      </c>
      <c r="O308" s="79">
        <f t="shared" ca="1" si="58"/>
        <v>50825530700.729256</v>
      </c>
      <c r="P308" s="53">
        <f t="shared" ca="1" si="65"/>
        <v>5.5084761360257209E-2</v>
      </c>
    </row>
    <row r="309" spans="4:16" x14ac:dyDescent="0.2">
      <c r="D309" s="87">
        <f t="shared" si="54"/>
        <v>0</v>
      </c>
      <c r="E309" s="87">
        <f t="shared" si="54"/>
        <v>0</v>
      </c>
      <c r="F309" s="79">
        <f t="shared" si="59"/>
        <v>0</v>
      </c>
      <c r="G309" s="79">
        <f t="shared" si="60"/>
        <v>0</v>
      </c>
      <c r="H309" s="79">
        <f t="shared" si="61"/>
        <v>0</v>
      </c>
      <c r="I309" s="79">
        <f t="shared" si="62"/>
        <v>0</v>
      </c>
      <c r="J309" s="79">
        <f t="shared" si="63"/>
        <v>0</v>
      </c>
      <c r="K309" s="79">
        <f t="shared" ca="1" si="55"/>
        <v>-5.5084761360257209E-2</v>
      </c>
      <c r="L309" s="79">
        <f t="shared" ca="1" si="64"/>
        <v>3.0343309341164856E-3</v>
      </c>
      <c r="M309" s="79">
        <f t="shared" ca="1" si="56"/>
        <v>18747178307619.57</v>
      </c>
      <c r="N309" s="79">
        <f t="shared" ca="1" si="57"/>
        <v>4403411975559.3164</v>
      </c>
      <c r="O309" s="79">
        <f t="shared" ca="1" si="58"/>
        <v>50825530700.729256</v>
      </c>
      <c r="P309" s="53">
        <f t="shared" ca="1" si="65"/>
        <v>5.5084761360257209E-2</v>
      </c>
    </row>
    <row r="310" spans="4:16" x14ac:dyDescent="0.2">
      <c r="D310" s="87">
        <f t="shared" si="54"/>
        <v>0</v>
      </c>
      <c r="E310" s="87">
        <f t="shared" si="54"/>
        <v>0</v>
      </c>
      <c r="F310" s="79">
        <f t="shared" si="59"/>
        <v>0</v>
      </c>
      <c r="G310" s="79">
        <f t="shared" si="60"/>
        <v>0</v>
      </c>
      <c r="H310" s="79">
        <f t="shared" si="61"/>
        <v>0</v>
      </c>
      <c r="I310" s="79">
        <f t="shared" si="62"/>
        <v>0</v>
      </c>
      <c r="J310" s="79">
        <f t="shared" si="63"/>
        <v>0</v>
      </c>
      <c r="K310" s="79">
        <f t="shared" ca="1" si="55"/>
        <v>-5.5084761360257209E-2</v>
      </c>
      <c r="L310" s="79">
        <f t="shared" ca="1" si="64"/>
        <v>3.0343309341164856E-3</v>
      </c>
      <c r="M310" s="79">
        <f t="shared" ca="1" si="56"/>
        <v>18747178307619.57</v>
      </c>
      <c r="N310" s="79">
        <f t="shared" ca="1" si="57"/>
        <v>4403411975559.3164</v>
      </c>
      <c r="O310" s="79">
        <f t="shared" ca="1" si="58"/>
        <v>50825530700.729256</v>
      </c>
      <c r="P310" s="53">
        <f t="shared" ca="1" si="65"/>
        <v>5.5084761360257209E-2</v>
      </c>
    </row>
    <row r="311" spans="4:16" x14ac:dyDescent="0.2">
      <c r="D311" s="87">
        <f t="shared" si="54"/>
        <v>0</v>
      </c>
      <c r="E311" s="87">
        <f t="shared" si="54"/>
        <v>0</v>
      </c>
      <c r="F311" s="79">
        <f t="shared" si="59"/>
        <v>0</v>
      </c>
      <c r="G311" s="79">
        <f t="shared" si="60"/>
        <v>0</v>
      </c>
      <c r="H311" s="79">
        <f t="shared" si="61"/>
        <v>0</v>
      </c>
      <c r="I311" s="79">
        <f t="shared" si="62"/>
        <v>0</v>
      </c>
      <c r="J311" s="79">
        <f t="shared" si="63"/>
        <v>0</v>
      </c>
      <c r="K311" s="79">
        <f t="shared" ca="1" si="55"/>
        <v>-5.5084761360257209E-2</v>
      </c>
      <c r="L311" s="79">
        <f t="shared" ca="1" si="64"/>
        <v>3.0343309341164856E-3</v>
      </c>
      <c r="M311" s="79">
        <f t="shared" ca="1" si="56"/>
        <v>18747178307619.57</v>
      </c>
      <c r="N311" s="79">
        <f t="shared" ca="1" si="57"/>
        <v>4403411975559.3164</v>
      </c>
      <c r="O311" s="79">
        <f t="shared" ca="1" si="58"/>
        <v>50825530700.729256</v>
      </c>
      <c r="P311" s="53">
        <f t="shared" ca="1" si="65"/>
        <v>5.5084761360257209E-2</v>
      </c>
    </row>
    <row r="312" spans="4:16" x14ac:dyDescent="0.2">
      <c r="D312" s="87">
        <f t="shared" si="54"/>
        <v>0</v>
      </c>
      <c r="E312" s="87">
        <f t="shared" si="54"/>
        <v>0</v>
      </c>
      <c r="F312" s="79">
        <f t="shared" si="59"/>
        <v>0</v>
      </c>
      <c r="G312" s="79">
        <f t="shared" si="60"/>
        <v>0</v>
      </c>
      <c r="H312" s="79">
        <f t="shared" si="61"/>
        <v>0</v>
      </c>
      <c r="I312" s="79">
        <f t="shared" si="62"/>
        <v>0</v>
      </c>
      <c r="J312" s="79">
        <f t="shared" si="63"/>
        <v>0</v>
      </c>
      <c r="K312" s="79">
        <f t="shared" ca="1" si="55"/>
        <v>-5.5084761360257209E-2</v>
      </c>
      <c r="L312" s="79">
        <f t="shared" ca="1" si="64"/>
        <v>3.0343309341164856E-3</v>
      </c>
      <c r="M312" s="79">
        <f t="shared" ca="1" si="56"/>
        <v>18747178307619.57</v>
      </c>
      <c r="N312" s="79">
        <f t="shared" ca="1" si="57"/>
        <v>4403411975559.3164</v>
      </c>
      <c r="O312" s="79">
        <f t="shared" ca="1" si="58"/>
        <v>50825530700.729256</v>
      </c>
      <c r="P312" s="53">
        <f t="shared" ca="1" si="65"/>
        <v>5.5084761360257209E-2</v>
      </c>
    </row>
    <row r="313" spans="4:16" x14ac:dyDescent="0.2">
      <c r="D313" s="87">
        <f t="shared" si="54"/>
        <v>0</v>
      </c>
      <c r="E313" s="87">
        <f t="shared" si="54"/>
        <v>0</v>
      </c>
      <c r="F313" s="79">
        <f t="shared" si="59"/>
        <v>0</v>
      </c>
      <c r="G313" s="79">
        <f t="shared" si="60"/>
        <v>0</v>
      </c>
      <c r="H313" s="79">
        <f t="shared" si="61"/>
        <v>0</v>
      </c>
      <c r="I313" s="79">
        <f t="shared" si="62"/>
        <v>0</v>
      </c>
      <c r="J313" s="79">
        <f t="shared" si="63"/>
        <v>0</v>
      </c>
      <c r="K313" s="79">
        <f t="shared" ca="1" si="55"/>
        <v>-5.5084761360257209E-2</v>
      </c>
      <c r="L313" s="79">
        <f t="shared" ca="1" si="64"/>
        <v>3.0343309341164856E-3</v>
      </c>
      <c r="M313" s="79">
        <f t="shared" ca="1" si="56"/>
        <v>18747178307619.57</v>
      </c>
      <c r="N313" s="79">
        <f t="shared" ca="1" si="57"/>
        <v>4403411975559.3164</v>
      </c>
      <c r="O313" s="79">
        <f t="shared" ca="1" si="58"/>
        <v>50825530700.729256</v>
      </c>
      <c r="P313" s="53">
        <f t="shared" ca="1" si="65"/>
        <v>5.5084761360257209E-2</v>
      </c>
    </row>
    <row r="314" spans="4:16" x14ac:dyDescent="0.2">
      <c r="D314" s="87">
        <f t="shared" si="54"/>
        <v>0</v>
      </c>
      <c r="E314" s="87">
        <f t="shared" si="54"/>
        <v>0</v>
      </c>
      <c r="F314" s="79">
        <f t="shared" si="59"/>
        <v>0</v>
      </c>
      <c r="G314" s="79">
        <f t="shared" si="60"/>
        <v>0</v>
      </c>
      <c r="H314" s="79">
        <f t="shared" si="61"/>
        <v>0</v>
      </c>
      <c r="I314" s="79">
        <f t="shared" si="62"/>
        <v>0</v>
      </c>
      <c r="J314" s="79">
        <f t="shared" si="63"/>
        <v>0</v>
      </c>
      <c r="K314" s="79">
        <f t="shared" ca="1" si="55"/>
        <v>-5.5084761360257209E-2</v>
      </c>
      <c r="L314" s="79">
        <f t="shared" ca="1" si="64"/>
        <v>3.0343309341164856E-3</v>
      </c>
      <c r="M314" s="79">
        <f t="shared" ca="1" si="56"/>
        <v>18747178307619.57</v>
      </c>
      <c r="N314" s="79">
        <f t="shared" ca="1" si="57"/>
        <v>4403411975559.3164</v>
      </c>
      <c r="O314" s="79">
        <f t="shared" ca="1" si="58"/>
        <v>50825530700.729256</v>
      </c>
      <c r="P314" s="53">
        <f t="shared" ca="1" si="65"/>
        <v>5.5084761360257209E-2</v>
      </c>
    </row>
    <row r="315" spans="4:16" x14ac:dyDescent="0.2">
      <c r="D315" s="87">
        <f t="shared" si="54"/>
        <v>0</v>
      </c>
      <c r="E315" s="87">
        <f t="shared" si="54"/>
        <v>0</v>
      </c>
      <c r="F315" s="79">
        <f t="shared" si="59"/>
        <v>0</v>
      </c>
      <c r="G315" s="79">
        <f t="shared" si="60"/>
        <v>0</v>
      </c>
      <c r="H315" s="79">
        <f t="shared" si="61"/>
        <v>0</v>
      </c>
      <c r="I315" s="79">
        <f t="shared" si="62"/>
        <v>0</v>
      </c>
      <c r="J315" s="79">
        <f t="shared" si="63"/>
        <v>0</v>
      </c>
      <c r="K315" s="79">
        <f t="shared" ca="1" si="55"/>
        <v>-5.5084761360257209E-2</v>
      </c>
      <c r="L315" s="79">
        <f t="shared" ca="1" si="64"/>
        <v>3.0343309341164856E-3</v>
      </c>
      <c r="M315" s="79">
        <f t="shared" ca="1" si="56"/>
        <v>18747178307619.57</v>
      </c>
      <c r="N315" s="79">
        <f t="shared" ca="1" si="57"/>
        <v>4403411975559.3164</v>
      </c>
      <c r="O315" s="79">
        <f t="shared" ca="1" si="58"/>
        <v>50825530700.729256</v>
      </c>
      <c r="P315" s="53">
        <f t="shared" ca="1" si="65"/>
        <v>5.5084761360257209E-2</v>
      </c>
    </row>
    <row r="316" spans="4:16" x14ac:dyDescent="0.2">
      <c r="D316" s="87">
        <f t="shared" si="54"/>
        <v>0</v>
      </c>
      <c r="E316" s="87">
        <f t="shared" si="54"/>
        <v>0</v>
      </c>
      <c r="F316" s="79">
        <f t="shared" si="59"/>
        <v>0</v>
      </c>
      <c r="G316" s="79">
        <f t="shared" si="60"/>
        <v>0</v>
      </c>
      <c r="H316" s="79">
        <f t="shared" si="61"/>
        <v>0</v>
      </c>
      <c r="I316" s="79">
        <f t="shared" si="62"/>
        <v>0</v>
      </c>
      <c r="J316" s="79">
        <f t="shared" si="63"/>
        <v>0</v>
      </c>
      <c r="K316" s="79">
        <f t="shared" ca="1" si="55"/>
        <v>-5.5084761360257209E-2</v>
      </c>
      <c r="L316" s="79">
        <f t="shared" ca="1" si="64"/>
        <v>3.0343309341164856E-3</v>
      </c>
      <c r="M316" s="79">
        <f t="shared" ca="1" si="56"/>
        <v>18747178307619.57</v>
      </c>
      <c r="N316" s="79">
        <f t="shared" ca="1" si="57"/>
        <v>4403411975559.3164</v>
      </c>
      <c r="O316" s="79">
        <f t="shared" ca="1" si="58"/>
        <v>50825530700.729256</v>
      </c>
      <c r="P316" s="53">
        <f t="shared" ca="1" si="65"/>
        <v>5.5084761360257209E-2</v>
      </c>
    </row>
    <row r="317" spans="4:16" x14ac:dyDescent="0.2">
      <c r="D317" s="87">
        <f t="shared" si="54"/>
        <v>0</v>
      </c>
      <c r="E317" s="87">
        <f t="shared" si="54"/>
        <v>0</v>
      </c>
      <c r="F317" s="79">
        <f t="shared" si="59"/>
        <v>0</v>
      </c>
      <c r="G317" s="79">
        <f t="shared" si="60"/>
        <v>0</v>
      </c>
      <c r="H317" s="79">
        <f t="shared" si="61"/>
        <v>0</v>
      </c>
      <c r="I317" s="79">
        <f t="shared" si="62"/>
        <v>0</v>
      </c>
      <c r="J317" s="79">
        <f t="shared" si="63"/>
        <v>0</v>
      </c>
      <c r="K317" s="79">
        <f t="shared" ca="1" si="55"/>
        <v>-5.5084761360257209E-2</v>
      </c>
      <c r="L317" s="79">
        <f t="shared" ca="1" si="64"/>
        <v>3.0343309341164856E-3</v>
      </c>
      <c r="M317" s="79">
        <f t="shared" ca="1" si="56"/>
        <v>18747178307619.57</v>
      </c>
      <c r="N317" s="79">
        <f t="shared" ca="1" si="57"/>
        <v>4403411975559.3164</v>
      </c>
      <c r="O317" s="79">
        <f t="shared" ca="1" si="58"/>
        <v>50825530700.729256</v>
      </c>
      <c r="P317" s="53">
        <f t="shared" ca="1" si="65"/>
        <v>5.5084761360257209E-2</v>
      </c>
    </row>
    <row r="318" spans="4:16" x14ac:dyDescent="0.2">
      <c r="D318" s="87">
        <f t="shared" si="54"/>
        <v>0</v>
      </c>
      <c r="E318" s="87">
        <f t="shared" si="54"/>
        <v>0</v>
      </c>
      <c r="F318" s="79">
        <f t="shared" si="59"/>
        <v>0</v>
      </c>
      <c r="G318" s="79">
        <f t="shared" si="60"/>
        <v>0</v>
      </c>
      <c r="H318" s="79">
        <f t="shared" si="61"/>
        <v>0</v>
      </c>
      <c r="I318" s="79">
        <f t="shared" si="62"/>
        <v>0</v>
      </c>
      <c r="J318" s="79">
        <f t="shared" si="63"/>
        <v>0</v>
      </c>
      <c r="K318" s="79">
        <f t="shared" ca="1" si="55"/>
        <v>-5.5084761360257209E-2</v>
      </c>
      <c r="L318" s="79">
        <f t="shared" ca="1" si="64"/>
        <v>3.0343309341164856E-3</v>
      </c>
      <c r="M318" s="79">
        <f t="shared" ca="1" si="56"/>
        <v>18747178307619.57</v>
      </c>
      <c r="N318" s="79">
        <f t="shared" ca="1" si="57"/>
        <v>4403411975559.3164</v>
      </c>
      <c r="O318" s="79">
        <f t="shared" ca="1" si="58"/>
        <v>50825530700.729256</v>
      </c>
      <c r="P318" s="53">
        <f t="shared" ca="1" si="65"/>
        <v>5.5084761360257209E-2</v>
      </c>
    </row>
    <row r="319" spans="4:16" x14ac:dyDescent="0.2">
      <c r="D319" s="87">
        <f t="shared" si="54"/>
        <v>0</v>
      </c>
      <c r="E319" s="87">
        <f t="shared" si="54"/>
        <v>0</v>
      </c>
      <c r="F319" s="79">
        <f t="shared" si="59"/>
        <v>0</v>
      </c>
      <c r="G319" s="79">
        <f t="shared" si="60"/>
        <v>0</v>
      </c>
      <c r="H319" s="79">
        <f t="shared" si="61"/>
        <v>0</v>
      </c>
      <c r="I319" s="79">
        <f t="shared" si="62"/>
        <v>0</v>
      </c>
      <c r="J319" s="79">
        <f t="shared" si="63"/>
        <v>0</v>
      </c>
      <c r="K319" s="79">
        <f t="shared" ca="1" si="55"/>
        <v>-5.5084761360257209E-2</v>
      </c>
      <c r="L319" s="79">
        <f t="shared" ca="1" si="64"/>
        <v>3.0343309341164856E-3</v>
      </c>
      <c r="M319" s="79">
        <f t="shared" ca="1" si="56"/>
        <v>18747178307619.57</v>
      </c>
      <c r="N319" s="79">
        <f t="shared" ca="1" si="57"/>
        <v>4403411975559.3164</v>
      </c>
      <c r="O319" s="79">
        <f t="shared" ca="1" si="58"/>
        <v>50825530700.729256</v>
      </c>
      <c r="P319" s="53">
        <f t="shared" ca="1" si="65"/>
        <v>5.5084761360257209E-2</v>
      </c>
    </row>
    <row r="320" spans="4:16" x14ac:dyDescent="0.2">
      <c r="D320" s="87">
        <f t="shared" si="54"/>
        <v>0</v>
      </c>
      <c r="E320" s="87">
        <f t="shared" si="54"/>
        <v>0</v>
      </c>
      <c r="F320" s="79">
        <f t="shared" si="59"/>
        <v>0</v>
      </c>
      <c r="G320" s="79">
        <f t="shared" si="60"/>
        <v>0</v>
      </c>
      <c r="H320" s="79">
        <f t="shared" si="61"/>
        <v>0</v>
      </c>
      <c r="I320" s="79">
        <f t="shared" si="62"/>
        <v>0</v>
      </c>
      <c r="J320" s="79">
        <f t="shared" si="63"/>
        <v>0</v>
      </c>
      <c r="K320" s="79">
        <f t="shared" ca="1" si="55"/>
        <v>-5.5084761360257209E-2</v>
      </c>
      <c r="L320" s="79">
        <f t="shared" ca="1" si="64"/>
        <v>3.0343309341164856E-3</v>
      </c>
      <c r="M320" s="79">
        <f t="shared" ca="1" si="56"/>
        <v>18747178307619.57</v>
      </c>
      <c r="N320" s="79">
        <f t="shared" ca="1" si="57"/>
        <v>4403411975559.3164</v>
      </c>
      <c r="O320" s="79">
        <f t="shared" ca="1" si="58"/>
        <v>50825530700.729256</v>
      </c>
      <c r="P320" s="53">
        <f t="shared" ca="1" si="65"/>
        <v>5.5084761360257209E-2</v>
      </c>
    </row>
    <row r="321" spans="4:16" x14ac:dyDescent="0.2">
      <c r="D321" s="87">
        <f t="shared" si="54"/>
        <v>0</v>
      </c>
      <c r="E321" s="87">
        <f t="shared" si="54"/>
        <v>0</v>
      </c>
      <c r="F321" s="79">
        <f t="shared" si="59"/>
        <v>0</v>
      </c>
      <c r="G321" s="79">
        <f t="shared" si="60"/>
        <v>0</v>
      </c>
      <c r="H321" s="79">
        <f t="shared" si="61"/>
        <v>0</v>
      </c>
      <c r="I321" s="79">
        <f t="shared" si="62"/>
        <v>0</v>
      </c>
      <c r="J321" s="79">
        <f t="shared" si="63"/>
        <v>0</v>
      </c>
      <c r="K321" s="79">
        <f t="shared" ca="1" si="55"/>
        <v>-5.5084761360257209E-2</v>
      </c>
      <c r="L321" s="79">
        <f t="shared" ca="1" si="64"/>
        <v>3.0343309341164856E-3</v>
      </c>
      <c r="M321" s="79">
        <f t="shared" ca="1" si="56"/>
        <v>18747178307619.57</v>
      </c>
      <c r="N321" s="79">
        <f t="shared" ca="1" si="57"/>
        <v>4403411975559.3164</v>
      </c>
      <c r="O321" s="79">
        <f t="shared" ca="1" si="58"/>
        <v>50825530700.729256</v>
      </c>
      <c r="P321" s="53">
        <f t="shared" ca="1" si="65"/>
        <v>5.5084761360257209E-2</v>
      </c>
    </row>
    <row r="322" spans="4:16" x14ac:dyDescent="0.2">
      <c r="D322" s="87">
        <f t="shared" si="54"/>
        <v>0</v>
      </c>
      <c r="E322" s="87">
        <f t="shared" si="54"/>
        <v>0</v>
      </c>
      <c r="F322" s="79">
        <f t="shared" si="59"/>
        <v>0</v>
      </c>
      <c r="G322" s="79">
        <f t="shared" si="60"/>
        <v>0</v>
      </c>
      <c r="H322" s="79">
        <f t="shared" si="61"/>
        <v>0</v>
      </c>
      <c r="I322" s="79">
        <f t="shared" si="62"/>
        <v>0</v>
      </c>
      <c r="J322" s="79">
        <f t="shared" si="63"/>
        <v>0</v>
      </c>
      <c r="K322" s="79">
        <f t="shared" ca="1" si="55"/>
        <v>-5.5084761360257209E-2</v>
      </c>
      <c r="L322" s="79">
        <f t="shared" ca="1" si="64"/>
        <v>3.0343309341164856E-3</v>
      </c>
      <c r="M322" s="79">
        <f t="shared" ca="1" si="56"/>
        <v>18747178307619.57</v>
      </c>
      <c r="N322" s="79">
        <f t="shared" ca="1" si="57"/>
        <v>4403411975559.3164</v>
      </c>
      <c r="O322" s="79">
        <f t="shared" ca="1" si="58"/>
        <v>50825530700.729256</v>
      </c>
      <c r="P322" s="53">
        <f t="shared" ca="1" si="65"/>
        <v>5.5084761360257209E-2</v>
      </c>
    </row>
    <row r="323" spans="4:16" x14ac:dyDescent="0.2">
      <c r="D323" s="87">
        <f t="shared" si="54"/>
        <v>0</v>
      </c>
      <c r="E323" s="87">
        <f t="shared" si="54"/>
        <v>0</v>
      </c>
      <c r="F323" s="79">
        <f t="shared" si="59"/>
        <v>0</v>
      </c>
      <c r="G323" s="79">
        <f t="shared" si="60"/>
        <v>0</v>
      </c>
      <c r="H323" s="79">
        <f t="shared" si="61"/>
        <v>0</v>
      </c>
      <c r="I323" s="79">
        <f t="shared" si="62"/>
        <v>0</v>
      </c>
      <c r="J323" s="79">
        <f t="shared" si="63"/>
        <v>0</v>
      </c>
      <c r="K323" s="79">
        <f t="shared" ca="1" si="55"/>
        <v>-5.5084761360257209E-2</v>
      </c>
      <c r="L323" s="79">
        <f t="shared" ca="1" si="64"/>
        <v>3.0343309341164856E-3</v>
      </c>
      <c r="M323" s="79">
        <f t="shared" ca="1" si="56"/>
        <v>18747178307619.57</v>
      </c>
      <c r="N323" s="79">
        <f t="shared" ca="1" si="57"/>
        <v>4403411975559.3164</v>
      </c>
      <c r="O323" s="79">
        <f t="shared" ca="1" si="58"/>
        <v>50825530700.729256</v>
      </c>
      <c r="P323" s="53">
        <f t="shared" ca="1" si="65"/>
        <v>5.5084761360257209E-2</v>
      </c>
    </row>
    <row r="324" spans="4:16" x14ac:dyDescent="0.2">
      <c r="D324" s="87">
        <f t="shared" si="54"/>
        <v>0</v>
      </c>
      <c r="E324" s="87">
        <f t="shared" si="54"/>
        <v>0</v>
      </c>
      <c r="F324" s="79">
        <f t="shared" si="59"/>
        <v>0</v>
      </c>
      <c r="G324" s="79">
        <f t="shared" si="60"/>
        <v>0</v>
      </c>
      <c r="H324" s="79">
        <f t="shared" si="61"/>
        <v>0</v>
      </c>
      <c r="I324" s="79">
        <f t="shared" si="62"/>
        <v>0</v>
      </c>
      <c r="J324" s="79">
        <f t="shared" si="63"/>
        <v>0</v>
      </c>
      <c r="K324" s="79">
        <f t="shared" ca="1" si="55"/>
        <v>-5.5084761360257209E-2</v>
      </c>
      <c r="L324" s="79">
        <f t="shared" ca="1" si="64"/>
        <v>3.0343309341164856E-3</v>
      </c>
      <c r="M324" s="79">
        <f t="shared" ca="1" si="56"/>
        <v>18747178307619.57</v>
      </c>
      <c r="N324" s="79">
        <f t="shared" ca="1" si="57"/>
        <v>4403411975559.3164</v>
      </c>
      <c r="O324" s="79">
        <f t="shared" ca="1" si="58"/>
        <v>50825530700.729256</v>
      </c>
      <c r="P324" s="53">
        <f t="shared" ca="1" si="65"/>
        <v>5.5084761360257209E-2</v>
      </c>
    </row>
    <row r="325" spans="4:16" x14ac:dyDescent="0.2">
      <c r="D325" s="87">
        <f t="shared" si="54"/>
        <v>0</v>
      </c>
      <c r="E325" s="87">
        <f t="shared" si="54"/>
        <v>0</v>
      </c>
      <c r="F325" s="79">
        <f t="shared" si="59"/>
        <v>0</v>
      </c>
      <c r="G325" s="79">
        <f t="shared" si="60"/>
        <v>0</v>
      </c>
      <c r="H325" s="79">
        <f t="shared" si="61"/>
        <v>0</v>
      </c>
      <c r="I325" s="79">
        <f t="shared" si="62"/>
        <v>0</v>
      </c>
      <c r="J325" s="79">
        <f t="shared" si="63"/>
        <v>0</v>
      </c>
      <c r="K325" s="79">
        <f t="shared" ca="1" si="55"/>
        <v>-5.5084761360257209E-2</v>
      </c>
      <c r="L325" s="79">
        <f t="shared" ca="1" si="64"/>
        <v>3.0343309341164856E-3</v>
      </c>
      <c r="M325" s="79">
        <f t="shared" ca="1" si="56"/>
        <v>18747178307619.57</v>
      </c>
      <c r="N325" s="79">
        <f t="shared" ca="1" si="57"/>
        <v>4403411975559.3164</v>
      </c>
      <c r="O325" s="79">
        <f t="shared" ca="1" si="58"/>
        <v>50825530700.729256</v>
      </c>
      <c r="P325" s="53">
        <f t="shared" ca="1" si="65"/>
        <v>5.5084761360257209E-2</v>
      </c>
    </row>
    <row r="326" spans="4:16" x14ac:dyDescent="0.2">
      <c r="D326" s="87">
        <f t="shared" si="54"/>
        <v>0</v>
      </c>
      <c r="E326" s="87">
        <f t="shared" si="54"/>
        <v>0</v>
      </c>
      <c r="F326" s="79">
        <f t="shared" si="59"/>
        <v>0</v>
      </c>
      <c r="G326" s="79">
        <f t="shared" si="60"/>
        <v>0</v>
      </c>
      <c r="H326" s="79">
        <f t="shared" si="61"/>
        <v>0</v>
      </c>
      <c r="I326" s="79">
        <f t="shared" si="62"/>
        <v>0</v>
      </c>
      <c r="J326" s="79">
        <f t="shared" si="63"/>
        <v>0</v>
      </c>
      <c r="K326" s="79">
        <f t="shared" ca="1" si="55"/>
        <v>-5.5084761360257209E-2</v>
      </c>
      <c r="L326" s="79">
        <f t="shared" ca="1" si="64"/>
        <v>3.0343309341164856E-3</v>
      </c>
      <c r="M326" s="79">
        <f t="shared" ca="1" si="56"/>
        <v>18747178307619.57</v>
      </c>
      <c r="N326" s="79">
        <f t="shared" ca="1" si="57"/>
        <v>4403411975559.3164</v>
      </c>
      <c r="O326" s="79">
        <f t="shared" ca="1" si="58"/>
        <v>50825530700.729256</v>
      </c>
      <c r="P326" s="53">
        <f t="shared" ca="1" si="65"/>
        <v>5.5084761360257209E-2</v>
      </c>
    </row>
    <row r="327" spans="4:16" x14ac:dyDescent="0.2">
      <c r="D327" s="87">
        <f t="shared" si="54"/>
        <v>0</v>
      </c>
      <c r="E327" s="87">
        <f t="shared" si="54"/>
        <v>0</v>
      </c>
      <c r="F327" s="79">
        <f t="shared" si="59"/>
        <v>0</v>
      </c>
      <c r="G327" s="79">
        <f t="shared" si="60"/>
        <v>0</v>
      </c>
      <c r="H327" s="79">
        <f t="shared" si="61"/>
        <v>0</v>
      </c>
      <c r="I327" s="79">
        <f t="shared" si="62"/>
        <v>0</v>
      </c>
      <c r="J327" s="79">
        <f t="shared" si="63"/>
        <v>0</v>
      </c>
      <c r="K327" s="79">
        <f t="shared" ca="1" si="55"/>
        <v>-5.5084761360257209E-2</v>
      </c>
      <c r="L327" s="79">
        <f t="shared" ca="1" si="64"/>
        <v>3.0343309341164856E-3</v>
      </c>
      <c r="M327" s="79">
        <f t="shared" ca="1" si="56"/>
        <v>18747178307619.57</v>
      </c>
      <c r="N327" s="79">
        <f t="shared" ca="1" si="57"/>
        <v>4403411975559.3164</v>
      </c>
      <c r="O327" s="79">
        <f t="shared" ca="1" si="58"/>
        <v>50825530700.729256</v>
      </c>
      <c r="P327" s="53">
        <f t="shared" ca="1" si="65"/>
        <v>5.5084761360257209E-2</v>
      </c>
    </row>
    <row r="328" spans="4:16" x14ac:dyDescent="0.2">
      <c r="D328" s="87">
        <f t="shared" si="54"/>
        <v>0</v>
      </c>
      <c r="E328" s="87">
        <f t="shared" si="54"/>
        <v>0</v>
      </c>
      <c r="F328" s="79">
        <f t="shared" si="59"/>
        <v>0</v>
      </c>
      <c r="G328" s="79">
        <f t="shared" si="60"/>
        <v>0</v>
      </c>
      <c r="H328" s="79">
        <f t="shared" si="61"/>
        <v>0</v>
      </c>
      <c r="I328" s="79">
        <f t="shared" si="62"/>
        <v>0</v>
      </c>
      <c r="J328" s="79">
        <f t="shared" si="63"/>
        <v>0</v>
      </c>
      <c r="K328" s="79">
        <f t="shared" ca="1" si="55"/>
        <v>-5.5084761360257209E-2</v>
      </c>
      <c r="L328" s="79">
        <f t="shared" ca="1" si="64"/>
        <v>3.0343309341164856E-3</v>
      </c>
      <c r="M328" s="79">
        <f t="shared" ca="1" si="56"/>
        <v>18747178307619.57</v>
      </c>
      <c r="N328" s="79">
        <f t="shared" ca="1" si="57"/>
        <v>4403411975559.3164</v>
      </c>
      <c r="O328" s="79">
        <f t="shared" ca="1" si="58"/>
        <v>50825530700.729256</v>
      </c>
      <c r="P328" s="53">
        <f t="shared" ca="1" si="65"/>
        <v>5.5084761360257209E-2</v>
      </c>
    </row>
    <row r="329" spans="4:16" x14ac:dyDescent="0.2">
      <c r="D329" s="87">
        <f t="shared" si="54"/>
        <v>0</v>
      </c>
      <c r="E329" s="87">
        <f t="shared" si="54"/>
        <v>0</v>
      </c>
      <c r="F329" s="79">
        <f t="shared" si="59"/>
        <v>0</v>
      </c>
      <c r="G329" s="79">
        <f t="shared" si="60"/>
        <v>0</v>
      </c>
      <c r="H329" s="79">
        <f t="shared" si="61"/>
        <v>0</v>
      </c>
      <c r="I329" s="79">
        <f t="shared" si="62"/>
        <v>0</v>
      </c>
      <c r="J329" s="79">
        <f t="shared" si="63"/>
        <v>0</v>
      </c>
      <c r="K329" s="79">
        <f t="shared" ca="1" si="55"/>
        <v>-5.5084761360257209E-2</v>
      </c>
      <c r="L329" s="79">
        <f t="shared" ca="1" si="64"/>
        <v>3.0343309341164856E-3</v>
      </c>
      <c r="M329" s="79">
        <f t="shared" ca="1" si="56"/>
        <v>18747178307619.57</v>
      </c>
      <c r="N329" s="79">
        <f t="shared" ca="1" si="57"/>
        <v>4403411975559.3164</v>
      </c>
      <c r="O329" s="79">
        <f t="shared" ca="1" si="58"/>
        <v>50825530700.729256</v>
      </c>
      <c r="P329" s="53">
        <f t="shared" ca="1" si="65"/>
        <v>5.5084761360257209E-2</v>
      </c>
    </row>
    <row r="330" spans="4:16" x14ac:dyDescent="0.2">
      <c r="D330" s="87">
        <f t="shared" si="54"/>
        <v>0</v>
      </c>
      <c r="E330" s="87">
        <f t="shared" si="54"/>
        <v>0</v>
      </c>
      <c r="F330" s="79">
        <f t="shared" si="59"/>
        <v>0</v>
      </c>
      <c r="G330" s="79">
        <f t="shared" si="60"/>
        <v>0</v>
      </c>
      <c r="H330" s="79">
        <f t="shared" si="61"/>
        <v>0</v>
      </c>
      <c r="I330" s="79">
        <f t="shared" si="62"/>
        <v>0</v>
      </c>
      <c r="J330" s="79">
        <f t="shared" si="63"/>
        <v>0</v>
      </c>
      <c r="K330" s="79">
        <f t="shared" ca="1" si="55"/>
        <v>-5.5084761360257209E-2</v>
      </c>
      <c r="L330" s="79">
        <f t="shared" ca="1" si="64"/>
        <v>3.0343309341164856E-3</v>
      </c>
      <c r="M330" s="79">
        <f t="shared" ca="1" si="56"/>
        <v>18747178307619.57</v>
      </c>
      <c r="N330" s="79">
        <f t="shared" ca="1" si="57"/>
        <v>4403411975559.3164</v>
      </c>
      <c r="O330" s="79">
        <f t="shared" ca="1" si="58"/>
        <v>50825530700.729256</v>
      </c>
      <c r="P330" s="53">
        <f t="shared" ca="1" si="65"/>
        <v>5.5084761360257209E-2</v>
      </c>
    </row>
    <row r="331" spans="4:16" x14ac:dyDescent="0.2">
      <c r="D331" s="87">
        <f t="shared" si="54"/>
        <v>0</v>
      </c>
      <c r="E331" s="87">
        <f t="shared" si="54"/>
        <v>0</v>
      </c>
      <c r="F331" s="79">
        <f t="shared" si="59"/>
        <v>0</v>
      </c>
      <c r="G331" s="79">
        <f t="shared" si="60"/>
        <v>0</v>
      </c>
      <c r="H331" s="79">
        <f t="shared" si="61"/>
        <v>0</v>
      </c>
      <c r="I331" s="79">
        <f t="shared" si="62"/>
        <v>0</v>
      </c>
      <c r="J331" s="79">
        <f t="shared" si="63"/>
        <v>0</v>
      </c>
      <c r="K331" s="79">
        <f t="shared" ca="1" si="55"/>
        <v>-5.5084761360257209E-2</v>
      </c>
      <c r="L331" s="79">
        <f t="shared" ca="1" si="64"/>
        <v>3.0343309341164856E-3</v>
      </c>
      <c r="M331" s="79">
        <f t="shared" ca="1" si="56"/>
        <v>18747178307619.57</v>
      </c>
      <c r="N331" s="79">
        <f t="shared" ca="1" si="57"/>
        <v>4403411975559.3164</v>
      </c>
      <c r="O331" s="79">
        <f t="shared" ca="1" si="58"/>
        <v>50825530700.729256</v>
      </c>
      <c r="P331" s="53">
        <f t="shared" ca="1" si="65"/>
        <v>5.5084761360257209E-2</v>
      </c>
    </row>
    <row r="332" spans="4:16" x14ac:dyDescent="0.2">
      <c r="D332" s="87">
        <f t="shared" si="54"/>
        <v>0</v>
      </c>
      <c r="E332" s="87">
        <f t="shared" si="54"/>
        <v>0</v>
      </c>
      <c r="F332" s="79">
        <f t="shared" si="59"/>
        <v>0</v>
      </c>
      <c r="G332" s="79">
        <f t="shared" si="60"/>
        <v>0</v>
      </c>
      <c r="H332" s="79">
        <f t="shared" si="61"/>
        <v>0</v>
      </c>
      <c r="I332" s="79">
        <f t="shared" si="62"/>
        <v>0</v>
      </c>
      <c r="J332" s="79">
        <f t="shared" si="63"/>
        <v>0</v>
      </c>
      <c r="K332" s="79">
        <f t="shared" ca="1" si="55"/>
        <v>-5.5084761360257209E-2</v>
      </c>
      <c r="L332" s="79">
        <f t="shared" ca="1" si="64"/>
        <v>3.0343309341164856E-3</v>
      </c>
      <c r="M332" s="79">
        <f t="shared" ca="1" si="56"/>
        <v>18747178307619.57</v>
      </c>
      <c r="N332" s="79">
        <f t="shared" ca="1" si="57"/>
        <v>4403411975559.3164</v>
      </c>
      <c r="O332" s="79">
        <f t="shared" ca="1" si="58"/>
        <v>50825530700.729256</v>
      </c>
      <c r="P332" s="53">
        <f t="shared" ca="1" si="65"/>
        <v>5.5084761360257209E-2</v>
      </c>
    </row>
    <row r="333" spans="4:16" x14ac:dyDescent="0.2">
      <c r="D333" s="87">
        <f t="shared" si="54"/>
        <v>0</v>
      </c>
      <c r="E333" s="87">
        <f t="shared" si="54"/>
        <v>0</v>
      </c>
      <c r="F333" s="79">
        <f t="shared" si="59"/>
        <v>0</v>
      </c>
      <c r="G333" s="79">
        <f t="shared" si="60"/>
        <v>0</v>
      </c>
      <c r="H333" s="79">
        <f t="shared" si="61"/>
        <v>0</v>
      </c>
      <c r="I333" s="79">
        <f t="shared" si="62"/>
        <v>0</v>
      </c>
      <c r="J333" s="79">
        <f t="shared" si="63"/>
        <v>0</v>
      </c>
      <c r="K333" s="79">
        <f t="shared" ca="1" si="55"/>
        <v>-5.5084761360257209E-2</v>
      </c>
      <c r="L333" s="79">
        <f t="shared" ca="1" si="64"/>
        <v>3.0343309341164856E-3</v>
      </c>
      <c r="M333" s="79">
        <f t="shared" ca="1" si="56"/>
        <v>18747178307619.57</v>
      </c>
      <c r="N333" s="79">
        <f t="shared" ca="1" si="57"/>
        <v>4403411975559.3164</v>
      </c>
      <c r="O333" s="79">
        <f t="shared" ca="1" si="58"/>
        <v>50825530700.729256</v>
      </c>
      <c r="P333" s="53">
        <f t="shared" ca="1" si="65"/>
        <v>5.5084761360257209E-2</v>
      </c>
    </row>
    <row r="334" spans="4:16" x14ac:dyDescent="0.2">
      <c r="D334" s="87">
        <f t="shared" si="54"/>
        <v>0</v>
      </c>
      <c r="E334" s="87">
        <f t="shared" si="54"/>
        <v>0</v>
      </c>
      <c r="F334" s="79">
        <f t="shared" si="59"/>
        <v>0</v>
      </c>
      <c r="G334" s="79">
        <f t="shared" si="60"/>
        <v>0</v>
      </c>
      <c r="H334" s="79">
        <f t="shared" si="61"/>
        <v>0</v>
      </c>
      <c r="I334" s="79">
        <f t="shared" si="62"/>
        <v>0</v>
      </c>
      <c r="J334" s="79">
        <f t="shared" si="63"/>
        <v>0</v>
      </c>
      <c r="K334" s="79">
        <f t="shared" ca="1" si="55"/>
        <v>-5.5084761360257209E-2</v>
      </c>
      <c r="L334" s="79">
        <f t="shared" ca="1" si="64"/>
        <v>3.0343309341164856E-3</v>
      </c>
      <c r="M334" s="79">
        <f t="shared" ca="1" si="56"/>
        <v>18747178307619.57</v>
      </c>
      <c r="N334" s="79">
        <f t="shared" ca="1" si="57"/>
        <v>4403411975559.3164</v>
      </c>
      <c r="O334" s="79">
        <f t="shared" ca="1" si="58"/>
        <v>50825530700.729256</v>
      </c>
      <c r="P334" s="53">
        <f t="shared" ca="1" si="65"/>
        <v>5.5084761360257209E-2</v>
      </c>
    </row>
    <row r="335" spans="4:16" x14ac:dyDescent="0.2">
      <c r="D335" s="87">
        <f t="shared" si="54"/>
        <v>0</v>
      </c>
      <c r="E335" s="87">
        <f t="shared" si="54"/>
        <v>0</v>
      </c>
      <c r="F335" s="79">
        <f t="shared" si="59"/>
        <v>0</v>
      </c>
      <c r="G335" s="79">
        <f t="shared" si="60"/>
        <v>0</v>
      </c>
      <c r="H335" s="79">
        <f t="shared" si="61"/>
        <v>0</v>
      </c>
      <c r="I335" s="79">
        <f t="shared" si="62"/>
        <v>0</v>
      </c>
      <c r="J335" s="79">
        <f t="shared" si="63"/>
        <v>0</v>
      </c>
      <c r="K335" s="79">
        <f t="shared" ca="1" si="55"/>
        <v>-5.5084761360257209E-2</v>
      </c>
      <c r="L335" s="79">
        <f t="shared" ca="1" si="64"/>
        <v>3.0343309341164856E-3</v>
      </c>
      <c r="M335" s="79">
        <f t="shared" ca="1" si="56"/>
        <v>18747178307619.57</v>
      </c>
      <c r="N335" s="79">
        <f t="shared" ca="1" si="57"/>
        <v>4403411975559.3164</v>
      </c>
      <c r="O335" s="79">
        <f t="shared" ca="1" si="58"/>
        <v>50825530700.729256</v>
      </c>
      <c r="P335" s="53">
        <f t="shared" ca="1" si="65"/>
        <v>5.5084761360257209E-2</v>
      </c>
    </row>
    <row r="336" spans="4:16" x14ac:dyDescent="0.2">
      <c r="D336" s="87">
        <f t="shared" si="54"/>
        <v>0</v>
      </c>
      <c r="E336" s="87">
        <f t="shared" si="54"/>
        <v>0</v>
      </c>
      <c r="F336" s="79">
        <f t="shared" si="59"/>
        <v>0</v>
      </c>
      <c r="G336" s="79">
        <f t="shared" si="60"/>
        <v>0</v>
      </c>
      <c r="H336" s="79">
        <f t="shared" si="61"/>
        <v>0</v>
      </c>
      <c r="I336" s="79">
        <f t="shared" si="62"/>
        <v>0</v>
      </c>
      <c r="J336" s="79">
        <f t="shared" si="63"/>
        <v>0</v>
      </c>
      <c r="K336" s="79">
        <f t="shared" ca="1" si="55"/>
        <v>-5.5084761360257209E-2</v>
      </c>
      <c r="L336" s="79">
        <f t="shared" ca="1" si="64"/>
        <v>3.0343309341164856E-3</v>
      </c>
      <c r="M336" s="79">
        <f t="shared" ca="1" si="56"/>
        <v>18747178307619.57</v>
      </c>
      <c r="N336" s="79">
        <f t="shared" ca="1" si="57"/>
        <v>4403411975559.3164</v>
      </c>
      <c r="O336" s="79">
        <f t="shared" ca="1" si="58"/>
        <v>50825530700.729256</v>
      </c>
      <c r="P336" s="53">
        <f t="shared" ca="1" si="65"/>
        <v>5.5084761360257209E-2</v>
      </c>
    </row>
    <row r="337" spans="4:16" x14ac:dyDescent="0.2">
      <c r="D337" s="87">
        <f t="shared" si="54"/>
        <v>0</v>
      </c>
      <c r="E337" s="87">
        <f t="shared" si="54"/>
        <v>0</v>
      </c>
      <c r="F337" s="79">
        <f t="shared" si="59"/>
        <v>0</v>
      </c>
      <c r="G337" s="79">
        <f t="shared" si="60"/>
        <v>0</v>
      </c>
      <c r="H337" s="79">
        <f t="shared" si="61"/>
        <v>0</v>
      </c>
      <c r="I337" s="79">
        <f t="shared" si="62"/>
        <v>0</v>
      </c>
      <c r="J337" s="79">
        <f t="shared" si="63"/>
        <v>0</v>
      </c>
      <c r="K337" s="79">
        <f t="shared" ca="1" si="55"/>
        <v>-5.5084761360257209E-2</v>
      </c>
      <c r="L337" s="79">
        <f t="shared" ca="1" si="64"/>
        <v>3.0343309341164856E-3</v>
      </c>
      <c r="M337" s="79">
        <f t="shared" ca="1" si="56"/>
        <v>18747178307619.57</v>
      </c>
      <c r="N337" s="79">
        <f t="shared" ca="1" si="57"/>
        <v>4403411975559.3164</v>
      </c>
      <c r="O337" s="79">
        <f t="shared" ca="1" si="58"/>
        <v>50825530700.729256</v>
      </c>
      <c r="P337" s="53">
        <f t="shared" ca="1" si="65"/>
        <v>5.5084761360257209E-2</v>
      </c>
    </row>
    <row r="338" spans="4:16" x14ac:dyDescent="0.2">
      <c r="D338" s="87">
        <f>A338/A$18</f>
        <v>0</v>
      </c>
      <c r="E338" s="87">
        <f>B338/B$18</f>
        <v>0</v>
      </c>
      <c r="F338" s="79">
        <f t="shared" si="59"/>
        <v>0</v>
      </c>
      <c r="G338" s="79">
        <f t="shared" si="60"/>
        <v>0</v>
      </c>
      <c r="H338" s="79">
        <f t="shared" si="61"/>
        <v>0</v>
      </c>
      <c r="I338" s="79">
        <f t="shared" si="62"/>
        <v>0</v>
      </c>
      <c r="J338" s="79">
        <f t="shared" si="63"/>
        <v>0</v>
      </c>
      <c r="K338" s="79">
        <f t="shared" ca="1" si="55"/>
        <v>-5.5084761360257209E-2</v>
      </c>
      <c r="L338" s="79">
        <f t="shared" ca="1" si="64"/>
        <v>3.0343309341164856E-3</v>
      </c>
      <c r="M338" s="79">
        <f ca="1">(M$1-M$2*D338+M$3*F338)^2</f>
        <v>18747178307619.57</v>
      </c>
      <c r="N338" s="79">
        <f ca="1">(-M$2+M$4*D338-M$5*F338)^2</f>
        <v>4403411975559.3164</v>
      </c>
      <c r="O338" s="79">
        <f ca="1">+(M$3-D338*M$5+F338*M$6)^2</f>
        <v>50825530700.729256</v>
      </c>
      <c r="P338" s="53">
        <f t="shared" ca="1" si="65"/>
        <v>5.5084761360257209E-2</v>
      </c>
    </row>
    <row r="339" spans="4:16" x14ac:dyDescent="0.2">
      <c r="D339" s="87">
        <f>A339/A$18</f>
        <v>0</v>
      </c>
      <c r="E339" s="87">
        <f>B339/B$18</f>
        <v>0</v>
      </c>
      <c r="F339" s="79">
        <f>D339*D339</f>
        <v>0</v>
      </c>
      <c r="G339" s="79">
        <f>D339*F339</f>
        <v>0</v>
      </c>
      <c r="H339" s="79">
        <f>F339*F339</f>
        <v>0</v>
      </c>
      <c r="I339" s="79">
        <f>E339*D339</f>
        <v>0</v>
      </c>
      <c r="J339" s="79">
        <f>I339*D339</f>
        <v>0</v>
      </c>
      <c r="K339" s="79">
        <f t="shared" ca="1" si="55"/>
        <v>-5.5084761360257209E-2</v>
      </c>
      <c r="L339" s="79">
        <f ca="1">+(K339-E339)^2</f>
        <v>3.0343309341164856E-3</v>
      </c>
      <c r="M339" s="79">
        <f ca="1">(M$1-M$2*D339+M$3*F339)^2</f>
        <v>18747178307619.57</v>
      </c>
      <c r="N339" s="79">
        <f ca="1">(-M$2+M$4*D339-M$5*F339)^2</f>
        <v>4403411975559.3164</v>
      </c>
      <c r="O339" s="79">
        <f ca="1">+(M$3-D339*M$5+F339*M$6)^2</f>
        <v>50825530700.729256</v>
      </c>
      <c r="P339" s="53">
        <f ca="1">+E339-K339</f>
        <v>5.5084761360257209E-2</v>
      </c>
    </row>
  </sheetData>
  <phoneticPr fontId="8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0"/>
  </sheetPr>
  <dimension ref="A1:AK2566"/>
  <sheetViews>
    <sheetView workbookViewId="0">
      <pane xSplit="15" ySplit="22" topLeftCell="P105" activePane="bottomRight" state="frozen"/>
      <selection pane="topRight" activeCell="P1" sqref="P1"/>
      <selection pane="bottomLeft" activeCell="A23" sqref="A23"/>
      <selection pane="bottomRight" activeCell="A126" sqref="A126"/>
    </sheetView>
  </sheetViews>
  <sheetFormatPr defaultColWidth="10.28515625" defaultRowHeight="12.75" x14ac:dyDescent="0.2"/>
  <cols>
    <col min="1" max="1" width="17.5703125" customWidth="1"/>
    <col min="2" max="2" width="5.140625" customWidth="1"/>
    <col min="3" max="3" width="11.85546875" customWidth="1"/>
    <col min="4" max="4" width="9.42578125" customWidth="1"/>
    <col min="5" max="5" width="9.5703125" bestFit="1" customWidth="1"/>
    <col min="6" max="6" width="9.140625" customWidth="1"/>
    <col min="7" max="7" width="8.140625" style="100" customWidth="1"/>
    <col min="8" max="14" width="8.5703125" customWidth="1"/>
    <col min="15" max="15" width="8" customWidth="1"/>
    <col min="16" max="16" width="9.42578125" customWidth="1"/>
    <col min="17" max="18" width="9.85546875" customWidth="1"/>
  </cols>
  <sheetData>
    <row r="1" spans="1:29" ht="21" thickBot="1" x14ac:dyDescent="0.35">
      <c r="A1" s="1" t="s">
        <v>81</v>
      </c>
      <c r="Z1" s="8" t="s">
        <v>30</v>
      </c>
      <c r="AA1" s="8" t="s">
        <v>565</v>
      </c>
      <c r="AB1" s="6" t="s">
        <v>566</v>
      </c>
      <c r="AC1" s="6" t="s">
        <v>567</v>
      </c>
    </row>
    <row r="2" spans="1:29" ht="12.95" customHeight="1" x14ac:dyDescent="0.2">
      <c r="A2" t="s">
        <v>45</v>
      </c>
      <c r="B2" s="13" t="s">
        <v>79</v>
      </c>
      <c r="Z2">
        <v>-46000</v>
      </c>
      <c r="AA2" s="30">
        <f>+$J$4+$J$5*$Z2+$J$6*$Z2^2+$J$7*SIN($J$8*$Z2+$J$9)</f>
        <v>-3.9072121489294509E-2</v>
      </c>
      <c r="AB2" s="30">
        <f t="shared" ref="AB2:AB59" si="0">+$J$4+$J$5*$Z2+$J$6*$Z2^2</f>
        <v>-4.8590799999999996E-2</v>
      </c>
      <c r="AC2" s="30">
        <f t="shared" ref="AC2:AC59" si="1">+$J$7*SIN($J$8*$Z2+$J$9)</f>
        <v>9.5186785107054857E-3</v>
      </c>
    </row>
    <row r="3" spans="1:29" ht="12.95" customHeight="1" thickBot="1" x14ac:dyDescent="0.25">
      <c r="A3" s="121" t="s">
        <v>446</v>
      </c>
      <c r="N3" t="s">
        <v>571</v>
      </c>
      <c r="O3" t="s">
        <v>572</v>
      </c>
      <c r="Z3">
        <v>-44000</v>
      </c>
      <c r="AA3" s="30">
        <f t="shared" ref="AA3:AA43" si="2">+J$4+J$5*Z3+J$6*Z3^2+J$7*SIN(J$8*Z3+J$9)</f>
        <v>-3.3951564169388042E-2</v>
      </c>
      <c r="AB3" s="30">
        <f t="shared" si="0"/>
        <v>-4.4044799999999995E-2</v>
      </c>
      <c r="AC3" s="30">
        <f t="shared" si="1"/>
        <v>1.0093235830611955E-2</v>
      </c>
    </row>
    <row r="4" spans="1:29" ht="12.95" customHeight="1" thickTop="1" thickBot="1" x14ac:dyDescent="0.25">
      <c r="A4" s="7" t="s">
        <v>20</v>
      </c>
      <c r="C4" s="2">
        <v>37348.557999999997</v>
      </c>
      <c r="D4" s="3">
        <v>0.27122069999999998</v>
      </c>
      <c r="I4" t="s">
        <v>100</v>
      </c>
      <c r="J4">
        <f t="shared" ref="J4:J9" si="3">+K4*L4</f>
        <v>-3.0000000000000003E-4</v>
      </c>
      <c r="K4" s="27">
        <v>-3</v>
      </c>
      <c r="L4">
        <v>1E-4</v>
      </c>
      <c r="N4" s="27">
        <v>-0.73295502058593998</v>
      </c>
      <c r="O4" s="27">
        <v>-0.73295502058593998</v>
      </c>
      <c r="Z4">
        <v>-42000</v>
      </c>
      <c r="AA4" s="30">
        <f t="shared" si="2"/>
        <v>-2.9966975128371535E-2</v>
      </c>
      <c r="AB4" s="30">
        <f t="shared" si="0"/>
        <v>-3.9721199999999998E-2</v>
      </c>
      <c r="AC4" s="30">
        <f t="shared" si="1"/>
        <v>9.7542248716284644E-3</v>
      </c>
    </row>
    <row r="5" spans="1:29" ht="12.95" customHeight="1" thickTop="1" x14ac:dyDescent="0.2">
      <c r="I5" t="s">
        <v>49</v>
      </c>
      <c r="J5">
        <f t="shared" si="3"/>
        <v>-2.29E-7</v>
      </c>
      <c r="K5" s="28">
        <v>-2.29</v>
      </c>
      <c r="L5" s="30">
        <v>9.9999999999999995E-8</v>
      </c>
      <c r="N5" s="28">
        <v>2.2464542988214027</v>
      </c>
      <c r="O5" s="28">
        <v>1.8</v>
      </c>
      <c r="Z5">
        <v>-40000</v>
      </c>
      <c r="AA5" s="30">
        <f t="shared" si="2"/>
        <v>-2.7087669493373583E-2</v>
      </c>
      <c r="AB5" s="30">
        <f t="shared" si="0"/>
        <v>-3.5619999999999999E-2</v>
      </c>
      <c r="AC5" s="30">
        <f t="shared" si="1"/>
        <v>8.5323305066264156E-3</v>
      </c>
    </row>
    <row r="6" spans="1:29" ht="12.95" customHeight="1" x14ac:dyDescent="0.2">
      <c r="A6" s="7" t="s">
        <v>21</v>
      </c>
      <c r="I6" t="s">
        <v>111</v>
      </c>
      <c r="J6">
        <f t="shared" si="3"/>
        <v>-2.7799999999999997E-11</v>
      </c>
      <c r="K6" s="28">
        <v>-2.78</v>
      </c>
      <c r="L6" s="30">
        <v>9.9999999999999994E-12</v>
      </c>
      <c r="N6" s="28">
        <v>-3.4457771701937889</v>
      </c>
      <c r="O6" s="28">
        <v>-2.78</v>
      </c>
      <c r="Z6">
        <v>-38000</v>
      </c>
      <c r="AA6" s="30">
        <f t="shared" si="2"/>
        <v>-2.5203050033659254E-2</v>
      </c>
      <c r="AB6" s="30">
        <f t="shared" si="0"/>
        <v>-3.1741199999999997E-2</v>
      </c>
      <c r="AC6" s="30">
        <f t="shared" si="1"/>
        <v>6.5381499663407444E-3</v>
      </c>
    </row>
    <row r="7" spans="1:29" ht="12.95" customHeight="1" x14ac:dyDescent="0.2">
      <c r="A7" t="s">
        <v>22</v>
      </c>
      <c r="C7">
        <v>44292.341500000002</v>
      </c>
      <c r="D7" s="128" t="s">
        <v>573</v>
      </c>
      <c r="I7" t="s">
        <v>562</v>
      </c>
      <c r="J7">
        <f t="shared" si="3"/>
        <v>1.0101000000000001E-2</v>
      </c>
      <c r="K7" s="28">
        <v>1.0101</v>
      </c>
      <c r="L7">
        <v>0.01</v>
      </c>
      <c r="N7" s="28">
        <v>1.4665973478487235</v>
      </c>
      <c r="O7" s="28">
        <v>1.0101</v>
      </c>
      <c r="Z7">
        <v>-36000</v>
      </c>
      <c r="AA7" s="30">
        <f t="shared" si="2"/>
        <v>-2.4132617639274215E-2</v>
      </c>
      <c r="AB7" s="30">
        <f t="shared" si="0"/>
        <v>-2.8084799999999993E-2</v>
      </c>
      <c r="AC7" s="30">
        <f t="shared" si="1"/>
        <v>3.9521823607257785E-3</v>
      </c>
    </row>
    <row r="8" spans="1:29" ht="12.95" customHeight="1" x14ac:dyDescent="0.2">
      <c r="A8" t="s">
        <v>23</v>
      </c>
      <c r="C8">
        <v>0.27122220000000002</v>
      </c>
      <c r="D8" s="128" t="s">
        <v>573</v>
      </c>
      <c r="I8" t="s">
        <v>563</v>
      </c>
      <c r="J8">
        <f t="shared" si="3"/>
        <v>1.5100000000000001E-4</v>
      </c>
      <c r="K8" s="28">
        <v>1.51</v>
      </c>
      <c r="L8">
        <v>1E-4</v>
      </c>
      <c r="N8" s="28">
        <v>1.0373985677175281</v>
      </c>
      <c r="O8" s="28">
        <v>1.51</v>
      </c>
      <c r="Z8">
        <v>-34000</v>
      </c>
      <c r="AA8" s="30">
        <f t="shared" si="2"/>
        <v>-2.3642308823109456E-2</v>
      </c>
      <c r="AB8" s="30">
        <f t="shared" si="0"/>
        <v>-2.4650799999999994E-2</v>
      </c>
      <c r="AC8" s="30">
        <f t="shared" si="1"/>
        <v>1.0084911768905389E-3</v>
      </c>
    </row>
    <row r="9" spans="1:29" ht="12.95" customHeight="1" thickBot="1" x14ac:dyDescent="0.25">
      <c r="A9" s="36" t="s">
        <v>90</v>
      </c>
      <c r="B9" s="36"/>
      <c r="C9" s="36">
        <v>48</v>
      </c>
      <c r="D9" s="36" t="str">
        <f>"F"&amp;C9</f>
        <v>F48</v>
      </c>
      <c r="E9" s="36" t="str">
        <f>"G"&amp;C9</f>
        <v>G48</v>
      </c>
      <c r="I9" t="s">
        <v>564</v>
      </c>
      <c r="J9">
        <f t="shared" si="3"/>
        <v>1.8924000000000001</v>
      </c>
      <c r="K9" s="29">
        <v>1.8924000000000001</v>
      </c>
      <c r="L9">
        <v>1</v>
      </c>
      <c r="N9" s="29">
        <v>2.7192158675997136</v>
      </c>
      <c r="O9" s="29">
        <v>1.8924000000000001</v>
      </c>
      <c r="Z9">
        <v>-32000</v>
      </c>
      <c r="AA9" s="30">
        <f t="shared" si="2"/>
        <v>-2.3465681491317947E-2</v>
      </c>
      <c r="AB9" s="30">
        <f t="shared" si="0"/>
        <v>-2.1439199999999999E-2</v>
      </c>
      <c r="AC9" s="30">
        <f t="shared" si="1"/>
        <v>-2.0264814913179478E-3</v>
      </c>
    </row>
    <row r="10" spans="1:29" ht="12.95" customHeight="1" thickBot="1" x14ac:dyDescent="0.25">
      <c r="C10" s="6" t="s">
        <v>40</v>
      </c>
      <c r="D10" s="6" t="s">
        <v>41</v>
      </c>
      <c r="E10" s="33"/>
      <c r="F10" s="43"/>
      <c r="G10" s="126"/>
      <c r="K10">
        <f>SUM(U21:U355)</f>
        <v>1.7839836200570114E-2</v>
      </c>
      <c r="Z10">
        <v>-30000</v>
      </c>
      <c r="AA10" s="30">
        <f t="shared" si="2"/>
        <v>-2.3328031396074232E-2</v>
      </c>
      <c r="AB10" s="30">
        <f t="shared" si="0"/>
        <v>-1.8449999999999998E-2</v>
      </c>
      <c r="AC10" s="30">
        <f t="shared" si="1"/>
        <v>-4.8780313960742347E-3</v>
      </c>
    </row>
    <row r="11" spans="1:29" ht="12.95" customHeight="1" x14ac:dyDescent="0.2">
      <c r="A11" t="s">
        <v>36</v>
      </c>
      <c r="C11" s="45">
        <f ca="1">INTERCEPT(INDIRECT(E9):G1011,INDIRECT(D9):$F1011)</f>
        <v>2.0226374524571766E-3</v>
      </c>
      <c r="D11" s="31">
        <f>+E11*F11</f>
        <v>-1.7479708305941852E-3</v>
      </c>
      <c r="E11" s="27">
        <v>-1.7479708305941852E-3</v>
      </c>
      <c r="F11" s="30">
        <v>1</v>
      </c>
      <c r="Z11">
        <v>-28000</v>
      </c>
      <c r="AA11" s="30">
        <f t="shared" si="2"/>
        <v>-2.2971256420041858E-2</v>
      </c>
      <c r="AB11" s="30">
        <f t="shared" si="0"/>
        <v>-1.5683199999999998E-2</v>
      </c>
      <c r="AC11" s="30">
        <f t="shared" si="1"/>
        <v>-7.28805642004186E-3</v>
      </c>
    </row>
    <row r="12" spans="1:29" ht="12.95" customHeight="1" x14ac:dyDescent="0.2">
      <c r="A12" t="s">
        <v>37</v>
      </c>
      <c r="C12" s="45">
        <f ca="1">SLOPE(INDIRECT(E9):G1011,INDIRECT(D9):$F1011)</f>
        <v>-1.0892306308972445E-6</v>
      </c>
      <c r="D12" s="31">
        <f>+E12*F12</f>
        <v>5.2339930577712283E-7</v>
      </c>
      <c r="E12" s="28">
        <v>5.2339930577712281E-3</v>
      </c>
      <c r="F12" s="30">
        <v>1E-4</v>
      </c>
      <c r="Z12">
        <v>-26000</v>
      </c>
      <c r="AA12" s="30">
        <f t="shared" si="2"/>
        <v>-2.2177218153480109E-2</v>
      </c>
      <c r="AB12" s="30">
        <f t="shared" si="0"/>
        <v>-1.3138799999999999E-2</v>
      </c>
      <c r="AC12" s="30">
        <f t="shared" si="1"/>
        <v>-9.0384181534801083E-3</v>
      </c>
    </row>
    <row r="13" spans="1:29" ht="12.95" customHeight="1" thickBot="1" x14ac:dyDescent="0.25">
      <c r="A13" t="s">
        <v>39</v>
      </c>
      <c r="C13" s="5" t="s">
        <v>34</v>
      </c>
      <c r="D13" s="31">
        <f>+E13*F13</f>
        <v>9.8364580688528089E-12</v>
      </c>
      <c r="E13" s="29">
        <v>9.8364580688528082E-4</v>
      </c>
      <c r="F13" s="30">
        <v>1E-8</v>
      </c>
      <c r="Z13">
        <v>-24000</v>
      </c>
      <c r="AA13" s="30">
        <f t="shared" si="2"/>
        <v>-2.0787486239356973E-2</v>
      </c>
      <c r="AB13" s="30">
        <f t="shared" si="0"/>
        <v>-1.0816799999999998E-2</v>
      </c>
      <c r="AC13" s="30">
        <f t="shared" si="1"/>
        <v>-9.9706862393569729E-3</v>
      </c>
    </row>
    <row r="14" spans="1:29" ht="12.95" customHeight="1" x14ac:dyDescent="0.2">
      <c r="A14" t="s">
        <v>44</v>
      </c>
      <c r="E14">
        <f>SUM(U29:U968)</f>
        <v>1.782240371799123E-2</v>
      </c>
      <c r="Z14">
        <v>-22000</v>
      </c>
      <c r="AA14" s="30">
        <f t="shared" si="2"/>
        <v>-1.8717678368077008E-2</v>
      </c>
      <c r="AB14" s="30">
        <f t="shared" si="0"/>
        <v>-8.7171999999999979E-3</v>
      </c>
      <c r="AC14" s="30">
        <f t="shared" si="1"/>
        <v>-1.0000478368077008E-2</v>
      </c>
    </row>
    <row r="15" spans="1:29" ht="12.95" customHeight="1" x14ac:dyDescent="0.2">
      <c r="A15" s="4" t="s">
        <v>38</v>
      </c>
      <c r="C15" s="10">
        <f ca="1">(C7+C11)+(C8+C12)*INT(MAX(F21:F3535))</f>
        <v>59649.425256620671</v>
      </c>
      <c r="D15" s="33">
        <f>+C7+INT(MAX(F21:F1590))*C8+D11+D12*INT(MAX(F21:F4025))+D13*INT(MAX(F21:F4052)^2)</f>
        <v>59649.544333086706</v>
      </c>
      <c r="Z15">
        <v>-20000</v>
      </c>
      <c r="AA15" s="30">
        <f t="shared" si="2"/>
        <v>-1.5965097966983435E-2</v>
      </c>
      <c r="AB15" s="30">
        <f t="shared" si="0"/>
        <v>-6.8399999999999997E-3</v>
      </c>
      <c r="AC15" s="30">
        <f t="shared" si="1"/>
        <v>-9.1250979669834364E-3</v>
      </c>
    </row>
    <row r="16" spans="1:29" ht="12.95" customHeight="1" x14ac:dyDescent="0.2">
      <c r="A16" s="7" t="s">
        <v>24</v>
      </c>
      <c r="C16" s="14">
        <f ca="1">+C8+C12</f>
        <v>0.27122111076936911</v>
      </c>
      <c r="D16" s="33">
        <f>+C8+D12+2*D13*F92</f>
        <v>0.27122349192177475</v>
      </c>
      <c r="Z16">
        <v>-18000</v>
      </c>
      <c r="AA16" s="30">
        <f t="shared" si="2"/>
        <v>-1.2608978275031756E-2</v>
      </c>
      <c r="AB16" s="30">
        <f t="shared" si="0"/>
        <v>-5.1851999999999983E-3</v>
      </c>
      <c r="AC16" s="30">
        <f t="shared" si="1"/>
        <v>-7.4237782750317576E-3</v>
      </c>
    </row>
    <row r="17" spans="1:33" ht="12.95" customHeight="1" thickBot="1" x14ac:dyDescent="0.25">
      <c r="A17" t="s">
        <v>80</v>
      </c>
      <c r="C17">
        <f>COUNT(C21:C1026)</f>
        <v>105</v>
      </c>
      <c r="Z17">
        <v>-16000</v>
      </c>
      <c r="AA17" s="30">
        <f t="shared" si="2"/>
        <v>-8.8033107107226526E-3</v>
      </c>
      <c r="AB17" s="30">
        <f t="shared" si="0"/>
        <v>-3.7527999999999993E-3</v>
      </c>
      <c r="AC17" s="30">
        <f t="shared" si="1"/>
        <v>-5.0505107107226537E-3</v>
      </c>
    </row>
    <row r="18" spans="1:33" ht="12.95" customHeight="1" thickTop="1" thickBot="1" x14ac:dyDescent="0.25">
      <c r="A18" s="7" t="s">
        <v>25</v>
      </c>
      <c r="C18" s="89">
        <f ca="1">+C15</f>
        <v>59649.425256620671</v>
      </c>
      <c r="D18" s="90">
        <f ca="1">C16</f>
        <v>0.27122111076936911</v>
      </c>
      <c r="E18" s="36" t="s">
        <v>40</v>
      </c>
      <c r="F18" s="45"/>
      <c r="Z18">
        <v>-14000</v>
      </c>
      <c r="AA18" s="30">
        <f t="shared" si="2"/>
        <v>-4.7629066586762515E-3</v>
      </c>
      <c r="AB18" s="30">
        <f t="shared" si="0"/>
        <v>-2.5427999999999991E-3</v>
      </c>
      <c r="AC18" s="30">
        <f t="shared" si="1"/>
        <v>-2.2201066586762523E-3</v>
      </c>
    </row>
    <row r="19" spans="1:33" ht="12.95" customHeight="1" thickBot="1" x14ac:dyDescent="0.25">
      <c r="A19" s="7" t="s">
        <v>85</v>
      </c>
      <c r="C19" s="110">
        <f>D15</f>
        <v>59649.544333086706</v>
      </c>
      <c r="D19" s="111">
        <f>+D16</f>
        <v>0.27122349192177475</v>
      </c>
      <c r="E19" s="37" t="s">
        <v>86</v>
      </c>
      <c r="F19" s="44"/>
      <c r="G19" s="100">
        <f>SUM(H19:N19)</f>
        <v>101</v>
      </c>
      <c r="H19" s="5">
        <f>COUNT(H21:H460)</f>
        <v>7</v>
      </c>
      <c r="I19" s="5">
        <f>COUNT(I21:I460)</f>
        <v>20</v>
      </c>
      <c r="J19" s="5">
        <f>COUNT(J21:J460)</f>
        <v>2</v>
      </c>
      <c r="K19" s="5">
        <f>COUNT(K21:K460)</f>
        <v>72</v>
      </c>
      <c r="W19" t="s">
        <v>570</v>
      </c>
      <c r="Z19">
        <v>-12000</v>
      </c>
      <c r="AA19" s="30">
        <f t="shared" si="2"/>
        <v>-7.4395426328810487E-4</v>
      </c>
      <c r="AB19" s="30">
        <f t="shared" si="0"/>
        <v>-1.5551999999999992E-3</v>
      </c>
      <c r="AC19" s="30">
        <f t="shared" si="1"/>
        <v>8.1124573671189433E-4</v>
      </c>
    </row>
    <row r="20" spans="1:33" ht="12.95" customHeight="1" thickBot="1" x14ac:dyDescent="0.25">
      <c r="A20" s="6" t="s">
        <v>26</v>
      </c>
      <c r="B20" s="6" t="s">
        <v>27</v>
      </c>
      <c r="C20" s="6" t="s">
        <v>28</v>
      </c>
      <c r="D20" s="6" t="s">
        <v>33</v>
      </c>
      <c r="E20" s="6" t="s">
        <v>29</v>
      </c>
      <c r="F20" s="6" t="s">
        <v>30</v>
      </c>
      <c r="G20" s="127" t="s">
        <v>31</v>
      </c>
      <c r="H20" s="9" t="s">
        <v>181</v>
      </c>
      <c r="I20" s="9" t="s">
        <v>184</v>
      </c>
      <c r="J20" s="9" t="s">
        <v>183</v>
      </c>
      <c r="K20" s="9" t="s">
        <v>372</v>
      </c>
      <c r="L20" s="9" t="s">
        <v>376</v>
      </c>
      <c r="M20" s="9" t="s">
        <v>375</v>
      </c>
      <c r="N20" s="9" t="s">
        <v>46</v>
      </c>
      <c r="O20" s="9" t="s">
        <v>43</v>
      </c>
      <c r="P20" s="8" t="s">
        <v>569</v>
      </c>
      <c r="Q20" s="6" t="s">
        <v>35</v>
      </c>
      <c r="R20" s="101" t="s">
        <v>187</v>
      </c>
      <c r="S20" s="8" t="s">
        <v>560</v>
      </c>
      <c r="T20" s="6" t="s">
        <v>559</v>
      </c>
      <c r="U20" s="8" t="s">
        <v>561</v>
      </c>
      <c r="V20" s="8" t="s">
        <v>566</v>
      </c>
      <c r="W20" s="8" t="s">
        <v>568</v>
      </c>
      <c r="X20" s="56" t="s">
        <v>567</v>
      </c>
      <c r="Y20" s="56"/>
      <c r="Z20">
        <v>-10000</v>
      </c>
      <c r="AA20" s="30">
        <f t="shared" si="2"/>
        <v>2.979169909091822E-3</v>
      </c>
      <c r="AB20" s="30">
        <f t="shared" si="0"/>
        <v>-7.899999999999999E-4</v>
      </c>
      <c r="AC20" s="30">
        <f t="shared" si="1"/>
        <v>3.769169909091822E-3</v>
      </c>
    </row>
    <row r="21" spans="1:33" ht="12.95" customHeight="1" x14ac:dyDescent="0.2">
      <c r="A21" s="19" t="s">
        <v>182</v>
      </c>
      <c r="B21" s="22" t="s">
        <v>70</v>
      </c>
      <c r="C21" s="20">
        <v>37348.49</v>
      </c>
      <c r="D21" s="20" t="s">
        <v>181</v>
      </c>
      <c r="E21" s="19">
        <f t="shared" ref="E21:E52" si="4">+(C21-C$7)/C$8</f>
        <v>-25602.076452443802</v>
      </c>
      <c r="F21" s="19">
        <f t="shared" ref="F21:F27" si="5">ROUND(2*E21,0)/2</f>
        <v>-25602</v>
      </c>
      <c r="G21" s="20">
        <f>+C21-(C$7+F21*C$8)</f>
        <v>-2.0735600002808496E-2</v>
      </c>
      <c r="H21">
        <f>G21</f>
        <v>-2.0735600002808496E-2</v>
      </c>
      <c r="I21" s="19"/>
      <c r="J21" s="19"/>
      <c r="K21" s="19"/>
      <c r="L21" s="19"/>
      <c r="M21" s="19"/>
      <c r="N21" s="19"/>
      <c r="O21" s="19"/>
      <c r="P21" s="32">
        <f t="shared" ref="P21:P52" si="6">+J$4+J$5*F21+J$6*F21^2+J$7*SIN(J$8*F21+J$9)</f>
        <v>-2.1951957084952661E-2</v>
      </c>
      <c r="Q21" s="21">
        <f t="shared" ref="Q21:Q52" si="7">+C21-15018.5</f>
        <v>22329.989999999998</v>
      </c>
      <c r="R21" s="21"/>
      <c r="S21" s="19">
        <f t="shared" ref="S21:S32" si="8">+(P21-G21)^2</f>
        <v>1.479524551282265E-6</v>
      </c>
      <c r="T21">
        <v>0.1</v>
      </c>
      <c r="U21">
        <f>+T21*S21</f>
        <v>1.479524551282265E-7</v>
      </c>
      <c r="V21">
        <f>+J$4+J$5*F21+J$6*F21^2</f>
        <v>-1.2658996831199996E-2</v>
      </c>
      <c r="W21">
        <f>+G21-V21</f>
        <v>-8.0766031716084999E-3</v>
      </c>
      <c r="Z21">
        <v>-8000</v>
      </c>
      <c r="AA21" s="30">
        <f t="shared" si="2"/>
        <v>6.1387354952184368E-3</v>
      </c>
      <c r="AB21" s="30">
        <f t="shared" si="0"/>
        <v>-2.4719999999999994E-4</v>
      </c>
      <c r="AC21" s="30">
        <f t="shared" si="1"/>
        <v>6.3859354952184371E-3</v>
      </c>
    </row>
    <row r="22" spans="1:33" ht="12.95" customHeight="1" x14ac:dyDescent="0.2">
      <c r="A22" s="19" t="s">
        <v>32</v>
      </c>
      <c r="B22" s="22"/>
      <c r="C22" s="20">
        <v>37348.557999999997</v>
      </c>
      <c r="D22" s="20" t="s">
        <v>34</v>
      </c>
      <c r="E22" s="19">
        <f t="shared" si="4"/>
        <v>-25601.825735503968</v>
      </c>
      <c r="F22" s="19">
        <f t="shared" si="5"/>
        <v>-25602</v>
      </c>
      <c r="H22" s="19"/>
      <c r="I22" s="19"/>
      <c r="J22" s="19"/>
      <c r="K22" s="19"/>
      <c r="L22" s="19"/>
      <c r="M22" s="19"/>
      <c r="N22" s="19"/>
      <c r="O22" s="19"/>
      <c r="P22" s="32">
        <f t="shared" si="6"/>
        <v>-2.1951957084952661E-2</v>
      </c>
      <c r="Q22" s="21">
        <f t="shared" si="7"/>
        <v>22330.057999999997</v>
      </c>
      <c r="R22" s="103">
        <f>+C22-(C$7+F22*C$8)</f>
        <v>4.7264399996493012E-2</v>
      </c>
      <c r="S22" s="19">
        <f t="shared" si="8"/>
        <v>4.8188841985960333E-4</v>
      </c>
      <c r="Z22">
        <v>-6000</v>
      </c>
      <c r="AA22" s="30">
        <f t="shared" si="2"/>
        <v>8.4978913927400423E-3</v>
      </c>
      <c r="AB22" s="30">
        <f t="shared" si="0"/>
        <v>7.3200000000000045E-5</v>
      </c>
      <c r="AC22" s="30">
        <f t="shared" si="1"/>
        <v>8.4246913927400417E-3</v>
      </c>
    </row>
    <row r="23" spans="1:33" ht="12.95" customHeight="1" x14ac:dyDescent="0.2">
      <c r="A23" s="19" t="s">
        <v>182</v>
      </c>
      <c r="B23" s="22" t="s">
        <v>67</v>
      </c>
      <c r="C23" s="20">
        <v>37374.396000000001</v>
      </c>
      <c r="D23" s="20" t="s">
        <v>181</v>
      </c>
      <c r="E23" s="19">
        <f t="shared" si="4"/>
        <v>-25506.560672393342</v>
      </c>
      <c r="F23" s="19">
        <f t="shared" si="5"/>
        <v>-25506.5</v>
      </c>
      <c r="G23" s="20">
        <f t="shared" ref="G23:G32" si="9">+C23-(C$7+F23*C$8)</f>
        <v>-1.6455700002552476E-2</v>
      </c>
      <c r="H23">
        <f t="shared" ref="H23:H28" si="10">G23</f>
        <v>-1.6455700002552476E-2</v>
      </c>
      <c r="I23" s="19"/>
      <c r="J23" s="19"/>
      <c r="K23" s="19"/>
      <c r="L23" s="19"/>
      <c r="M23" s="19"/>
      <c r="N23" s="19"/>
      <c r="O23" s="19"/>
      <c r="P23" s="32">
        <f t="shared" si="6"/>
        <v>-2.1894256469011886E-2</v>
      </c>
      <c r="Q23" s="21">
        <f t="shared" si="7"/>
        <v>22355.896000000001</v>
      </c>
      <c r="R23" s="21"/>
      <c r="S23" s="19">
        <f t="shared" si="8"/>
        <v>2.9577896438867464E-5</v>
      </c>
      <c r="T23">
        <v>0.1</v>
      </c>
      <c r="U23">
        <f t="shared" ref="U23:U32" si="11">+T23*S23</f>
        <v>2.9577896438867466E-6</v>
      </c>
      <c r="V23">
        <f t="shared" ref="V23:V32" si="12">+J$4+J$5*F23+J$6*F23^2</f>
        <v>-1.2545178374549999E-2</v>
      </c>
      <c r="W23">
        <f t="shared" ref="W23:W32" si="13">+G23-V23</f>
        <v>-3.9105216280024765E-3</v>
      </c>
      <c r="Z23">
        <v>-4000</v>
      </c>
      <c r="AA23" s="30">
        <f t="shared" si="2"/>
        <v>9.8721038458192169E-3</v>
      </c>
      <c r="AB23" s="30">
        <f t="shared" si="0"/>
        <v>1.7120000000000004E-4</v>
      </c>
      <c r="AC23" s="30">
        <f t="shared" si="1"/>
        <v>9.7009038458192171E-3</v>
      </c>
    </row>
    <row r="24" spans="1:33" ht="12.95" customHeight="1" x14ac:dyDescent="0.2">
      <c r="A24" s="19" t="s">
        <v>182</v>
      </c>
      <c r="B24" s="22" t="s">
        <v>70</v>
      </c>
      <c r="C24" s="20">
        <v>37378.589999999997</v>
      </c>
      <c r="D24" s="20" t="s">
        <v>181</v>
      </c>
      <c r="E24" s="19">
        <f t="shared" si="4"/>
        <v>-25491.097336427494</v>
      </c>
      <c r="F24" s="19">
        <f t="shared" si="5"/>
        <v>-25491</v>
      </c>
      <c r="G24" s="20">
        <f t="shared" si="9"/>
        <v>-2.6399800008221064E-2</v>
      </c>
      <c r="H24">
        <f t="shared" si="10"/>
        <v>-2.6399800008221064E-2</v>
      </c>
      <c r="I24" s="19"/>
      <c r="J24" s="19"/>
      <c r="K24" s="19"/>
      <c r="L24" s="19"/>
      <c r="M24" s="19"/>
      <c r="N24" s="19"/>
      <c r="O24" s="19"/>
      <c r="P24" s="32">
        <f t="shared" si="6"/>
        <v>-2.1884756204208163E-2</v>
      </c>
      <c r="Q24" s="21">
        <f t="shared" si="7"/>
        <v>22360.089999999997</v>
      </c>
      <c r="R24" s="21"/>
      <c r="S24" s="19">
        <f t="shared" si="8"/>
        <v>2.0385620552155291E-5</v>
      </c>
      <c r="T24">
        <v>0.1</v>
      </c>
      <c r="U24">
        <f t="shared" si="11"/>
        <v>2.0385620552155292E-6</v>
      </c>
      <c r="V24">
        <f t="shared" si="12"/>
        <v>-1.2526753051799998E-2</v>
      </c>
      <c r="W24">
        <f t="shared" si="13"/>
        <v>-1.3873046956421066E-2</v>
      </c>
      <c r="Z24">
        <v>-2000</v>
      </c>
      <c r="AA24" s="30">
        <f t="shared" si="2"/>
        <v>1.0145859134790229E-2</v>
      </c>
      <c r="AB24" s="30">
        <f t="shared" si="0"/>
        <v>4.6799999999999999E-5</v>
      </c>
      <c r="AC24" s="30">
        <f t="shared" si="1"/>
        <v>1.009905913479023E-2</v>
      </c>
    </row>
    <row r="25" spans="1:33" ht="12.95" customHeight="1" x14ac:dyDescent="0.2">
      <c r="A25" s="19" t="s">
        <v>182</v>
      </c>
      <c r="B25" s="22" t="s">
        <v>70</v>
      </c>
      <c r="C25" s="20">
        <v>37992.648999999998</v>
      </c>
      <c r="D25" s="20" t="s">
        <v>181</v>
      </c>
      <c r="E25" s="19">
        <f t="shared" si="4"/>
        <v>-23227.053316432077</v>
      </c>
      <c r="F25" s="19">
        <f t="shared" si="5"/>
        <v>-23227</v>
      </c>
      <c r="G25" s="20">
        <f t="shared" si="9"/>
        <v>-1.4460600003076252E-2</v>
      </c>
      <c r="H25">
        <f t="shared" si="10"/>
        <v>-1.4460600003076252E-2</v>
      </c>
      <c r="I25" s="19"/>
      <c r="J25" s="19"/>
      <c r="K25" s="19"/>
      <c r="L25" s="19"/>
      <c r="M25" s="19"/>
      <c r="N25" s="19"/>
      <c r="O25" s="19"/>
      <c r="P25" s="32">
        <f t="shared" si="6"/>
        <v>-2.0070125039586498E-2</v>
      </c>
      <c r="Q25" s="21">
        <f t="shared" si="7"/>
        <v>22974.148999999998</v>
      </c>
      <c r="R25" s="21"/>
      <c r="S25" s="19">
        <f t="shared" si="8"/>
        <v>3.1466771135235284E-5</v>
      </c>
      <c r="T25">
        <v>0.1</v>
      </c>
      <c r="U25">
        <f t="shared" si="11"/>
        <v>3.1466771135235284E-6</v>
      </c>
      <c r="V25">
        <f t="shared" si="12"/>
        <v>-9.9789371061999969E-3</v>
      </c>
      <c r="W25">
        <f t="shared" si="13"/>
        <v>-4.4816628968762547E-3</v>
      </c>
      <c r="Z25">
        <v>0</v>
      </c>
      <c r="AA25" s="30">
        <f t="shared" si="2"/>
        <v>9.2831190605878241E-3</v>
      </c>
      <c r="AB25" s="30">
        <f t="shared" si="0"/>
        <v>-3.0000000000000003E-4</v>
      </c>
      <c r="AC25" s="30">
        <f t="shared" si="1"/>
        <v>9.583119060587824E-3</v>
      </c>
    </row>
    <row r="26" spans="1:33" ht="12.95" customHeight="1" x14ac:dyDescent="0.2">
      <c r="A26" s="19" t="s">
        <v>182</v>
      </c>
      <c r="B26" s="22" t="s">
        <v>67</v>
      </c>
      <c r="C26" s="20">
        <v>38000.639000000003</v>
      </c>
      <c r="D26" s="20" t="s">
        <v>181</v>
      </c>
      <c r="E26" s="19">
        <f t="shared" si="4"/>
        <v>-23197.594076001151</v>
      </c>
      <c r="F26" s="19">
        <f t="shared" si="5"/>
        <v>-23197.5</v>
      </c>
      <c r="G26" s="20">
        <f t="shared" si="9"/>
        <v>-2.5515499997709412E-2</v>
      </c>
      <c r="H26">
        <f t="shared" si="10"/>
        <v>-2.5515499997709412E-2</v>
      </c>
      <c r="I26" s="19"/>
      <c r="J26" s="19"/>
      <c r="K26" s="19"/>
      <c r="L26" s="19"/>
      <c r="M26" s="19"/>
      <c r="N26" s="19"/>
      <c r="O26" s="19"/>
      <c r="P26" s="32">
        <f t="shared" si="6"/>
        <v>-2.0040690446607862E-2</v>
      </c>
      <c r="Q26" s="21">
        <f t="shared" si="7"/>
        <v>22982.139000000003</v>
      </c>
      <c r="R26" s="102"/>
      <c r="S26" s="19">
        <f t="shared" si="8"/>
        <v>2.9973539620832762E-5</v>
      </c>
      <c r="T26">
        <v>0.1</v>
      </c>
      <c r="U26">
        <f t="shared" si="11"/>
        <v>2.9973539620832764E-6</v>
      </c>
      <c r="V26">
        <f t="shared" si="12"/>
        <v>-9.9476198737499973E-3</v>
      </c>
      <c r="W26">
        <f t="shared" si="13"/>
        <v>-1.5567880123959415E-2</v>
      </c>
      <c r="Z26">
        <v>2000</v>
      </c>
      <c r="AA26" s="30">
        <f t="shared" si="2"/>
        <v>7.3305828674890315E-3</v>
      </c>
      <c r="AB26" s="30">
        <f t="shared" si="0"/>
        <v>-8.6919999999999999E-4</v>
      </c>
      <c r="AC26" s="30">
        <f t="shared" si="1"/>
        <v>8.1997828674890312E-3</v>
      </c>
    </row>
    <row r="27" spans="1:33" ht="12.95" customHeight="1" x14ac:dyDescent="0.2">
      <c r="A27" s="19" t="s">
        <v>182</v>
      </c>
      <c r="B27" s="22" t="s">
        <v>70</v>
      </c>
      <c r="C27" s="20">
        <v>39001.589999999997</v>
      </c>
      <c r="D27" s="20" t="s">
        <v>181</v>
      </c>
      <c r="E27" s="19">
        <f t="shared" si="4"/>
        <v>-19507.073904717257</v>
      </c>
      <c r="F27" s="19">
        <f t="shared" si="5"/>
        <v>-19507</v>
      </c>
      <c r="G27" s="20">
        <f t="shared" si="9"/>
        <v>-2.004460000898689E-2</v>
      </c>
      <c r="H27">
        <f t="shared" si="10"/>
        <v>-2.004460000898689E-2</v>
      </c>
      <c r="I27" s="19"/>
      <c r="J27" s="19"/>
      <c r="K27" s="19"/>
      <c r="L27" s="19"/>
      <c r="M27" s="19"/>
      <c r="N27" s="19"/>
      <c r="O27" s="19"/>
      <c r="P27" s="32">
        <f t="shared" si="6"/>
        <v>-1.5189103046496333E-2</v>
      </c>
      <c r="Q27" s="21">
        <f t="shared" si="7"/>
        <v>23983.089999999997</v>
      </c>
      <c r="R27" s="102"/>
      <c r="S27" s="19">
        <f t="shared" si="8"/>
        <v>2.3575850752755025E-5</v>
      </c>
      <c r="T27">
        <v>0.1</v>
      </c>
      <c r="U27">
        <f t="shared" si="11"/>
        <v>2.3575850752755028E-6</v>
      </c>
      <c r="V27">
        <f t="shared" si="12"/>
        <v>-6.4114377621999983E-3</v>
      </c>
      <c r="W27">
        <f t="shared" si="13"/>
        <v>-1.3633162246786892E-2</v>
      </c>
      <c r="Z27">
        <v>4000</v>
      </c>
      <c r="AA27" s="30">
        <f t="shared" si="2"/>
        <v>4.4134603580055984E-3</v>
      </c>
      <c r="AB27" s="30">
        <f t="shared" si="0"/>
        <v>-1.6608E-3</v>
      </c>
      <c r="AC27" s="30">
        <f t="shared" si="1"/>
        <v>6.074260358005598E-3</v>
      </c>
    </row>
    <row r="28" spans="1:33" ht="12.95" customHeight="1" x14ac:dyDescent="0.2">
      <c r="A28" s="19" t="s">
        <v>182</v>
      </c>
      <c r="B28" s="22" t="s">
        <v>67</v>
      </c>
      <c r="C28" s="20">
        <v>42511.375</v>
      </c>
      <c r="D28" s="20" t="s">
        <v>181</v>
      </c>
      <c r="E28" s="19">
        <f t="shared" si="4"/>
        <v>-6566.4481004873569</v>
      </c>
      <c r="F28" s="19">
        <f t="shared" ref="F28:F59" si="14">ROUND(2*E28,0)/2</f>
        <v>-6566.5</v>
      </c>
      <c r="G28" s="20">
        <f t="shared" si="9"/>
        <v>1.4076299994485453E-2</v>
      </c>
      <c r="H28">
        <f t="shared" si="10"/>
        <v>1.4076299994485453E-2</v>
      </c>
      <c r="I28" s="19"/>
      <c r="J28" s="19"/>
      <c r="K28" s="19"/>
      <c r="L28" s="19"/>
      <c r="M28" s="19"/>
      <c r="N28" s="19"/>
      <c r="O28" s="19"/>
      <c r="P28" s="32">
        <f t="shared" si="6"/>
        <v>7.9227950795788434E-3</v>
      </c>
      <c r="Q28" s="21">
        <f t="shared" si="7"/>
        <v>27492.875</v>
      </c>
      <c r="R28" s="102"/>
      <c r="S28" s="19">
        <f t="shared" si="8"/>
        <v>3.7865622737779797E-5</v>
      </c>
      <c r="T28">
        <v>0.1</v>
      </c>
      <c r="U28">
        <f t="shared" si="11"/>
        <v>3.78656227377798E-6</v>
      </c>
      <c r="V28">
        <f t="shared" si="12"/>
        <v>5.0224614500000986E-6</v>
      </c>
      <c r="W28">
        <f t="shared" si="13"/>
        <v>1.4071277533035453E-2</v>
      </c>
      <c r="Z28">
        <v>6000</v>
      </c>
      <c r="AA28" s="30">
        <f t="shared" si="2"/>
        <v>7.2413878765387792E-4</v>
      </c>
      <c r="AB28" s="30">
        <f t="shared" si="0"/>
        <v>-2.6747999999999997E-3</v>
      </c>
      <c r="AC28" s="30">
        <f t="shared" si="1"/>
        <v>3.3989387876538777E-3</v>
      </c>
    </row>
    <row r="29" spans="1:33" ht="12.95" customHeight="1" x14ac:dyDescent="0.2">
      <c r="A29" s="19" t="s">
        <v>48</v>
      </c>
      <c r="B29" s="22" t="s">
        <v>67</v>
      </c>
      <c r="C29" s="20">
        <v>43433.521000000001</v>
      </c>
      <c r="D29" s="20"/>
      <c r="E29" s="19">
        <f t="shared" si="4"/>
        <v>-3166.4830533783797</v>
      </c>
      <c r="F29" s="19">
        <f t="shared" si="14"/>
        <v>-3166.5</v>
      </c>
      <c r="G29" s="20">
        <f t="shared" si="9"/>
        <v>4.5963000011397526E-3</v>
      </c>
      <c r="H29" s="19"/>
      <c r="I29">
        <f>G29</f>
        <v>4.5963000011397526E-3</v>
      </c>
      <c r="J29" s="19"/>
      <c r="K29" s="19"/>
      <c r="L29" s="19"/>
      <c r="M29" s="19"/>
      <c r="N29" s="19"/>
      <c r="O29" s="19"/>
      <c r="P29" s="32">
        <f t="shared" si="6"/>
        <v>1.0123880217025875E-2</v>
      </c>
      <c r="Q29" s="21">
        <f t="shared" si="7"/>
        <v>28415.021000000001</v>
      </c>
      <c r="R29" s="102"/>
      <c r="S29" s="19">
        <f t="shared" si="8"/>
        <v>3.0554143043055671E-5</v>
      </c>
      <c r="T29">
        <v>0.1</v>
      </c>
      <c r="U29">
        <f t="shared" si="11"/>
        <v>3.0554143043055674E-6</v>
      </c>
      <c r="V29">
        <f t="shared" si="12"/>
        <v>1.4638562144999998E-4</v>
      </c>
      <c r="W29">
        <f t="shared" si="13"/>
        <v>4.4499143796897529E-3</v>
      </c>
      <c r="Z29">
        <v>8000</v>
      </c>
      <c r="AA29" s="30">
        <f t="shared" si="2"/>
        <v>-3.4952306679153513E-3</v>
      </c>
      <c r="AB29" s="30">
        <f t="shared" si="0"/>
        <v>-3.9112000000000001E-3</v>
      </c>
      <c r="AC29" s="30">
        <f t="shared" si="1"/>
        <v>4.1596933208464865E-4</v>
      </c>
      <c r="AG29">
        <v>6</v>
      </c>
    </row>
    <row r="30" spans="1:33" ht="12.95" customHeight="1" x14ac:dyDescent="0.2">
      <c r="A30" s="19" t="s">
        <v>71</v>
      </c>
      <c r="B30" s="22" t="s">
        <v>70</v>
      </c>
      <c r="C30" s="20">
        <v>44292.349600000001</v>
      </c>
      <c r="D30" s="20" t="s">
        <v>183</v>
      </c>
      <c r="E30" s="19">
        <f t="shared" si="4"/>
        <v>2.9864811947929046E-2</v>
      </c>
      <c r="F30" s="19">
        <f t="shared" si="14"/>
        <v>0</v>
      </c>
      <c r="G30" s="20">
        <f t="shared" si="9"/>
        <v>8.099999999103602E-3</v>
      </c>
      <c r="H30" s="19"/>
      <c r="I30" s="19"/>
      <c r="J30" s="19">
        <f>G30</f>
        <v>8.099999999103602E-3</v>
      </c>
      <c r="K30" s="19"/>
      <c r="L30" s="19"/>
      <c r="M30" s="19"/>
      <c r="N30" s="19"/>
      <c r="O30" s="19"/>
      <c r="P30" s="32">
        <f t="shared" si="6"/>
        <v>9.2831190605878241E-3</v>
      </c>
      <c r="Q30" s="21">
        <f t="shared" si="7"/>
        <v>29273.849600000001</v>
      </c>
      <c r="R30" s="102"/>
      <c r="S30" s="19">
        <f t="shared" si="8"/>
        <v>1.3997707136473065E-6</v>
      </c>
      <c r="T30">
        <v>1</v>
      </c>
      <c r="U30">
        <f t="shared" si="11"/>
        <v>1.3997707136473065E-6</v>
      </c>
      <c r="V30">
        <f t="shared" si="12"/>
        <v>-3.0000000000000003E-4</v>
      </c>
      <c r="W30">
        <f t="shared" si="13"/>
        <v>8.3999999991036019E-3</v>
      </c>
      <c r="Z30">
        <v>10000</v>
      </c>
      <c r="AA30" s="30">
        <f t="shared" si="2"/>
        <v>-7.9746507236648449E-3</v>
      </c>
      <c r="AB30" s="30">
        <f t="shared" si="0"/>
        <v>-5.3699999999999998E-3</v>
      </c>
      <c r="AC30" s="30">
        <f t="shared" si="1"/>
        <v>-2.6046507236648451E-3</v>
      </c>
    </row>
    <row r="31" spans="1:33" ht="12.95" customHeight="1" x14ac:dyDescent="0.2">
      <c r="A31" s="19" t="s">
        <v>71</v>
      </c>
      <c r="B31" s="22" t="s">
        <v>67</v>
      </c>
      <c r="C31" s="20">
        <v>44292.4853</v>
      </c>
      <c r="D31" s="20" t="s">
        <v>183</v>
      </c>
      <c r="E31" s="19">
        <f t="shared" si="4"/>
        <v>0.53019258747259368</v>
      </c>
      <c r="F31" s="19">
        <f t="shared" si="14"/>
        <v>0.5</v>
      </c>
      <c r="G31" s="20">
        <f t="shared" si="9"/>
        <v>8.1888999993680045E-3</v>
      </c>
      <c r="H31" s="19"/>
      <c r="I31" s="19"/>
      <c r="J31" s="19">
        <f>G31</f>
        <v>8.1888999993680045E-3</v>
      </c>
      <c r="K31" s="19"/>
      <c r="L31" s="19"/>
      <c r="M31" s="19"/>
      <c r="N31" s="19"/>
      <c r="O31" s="19"/>
      <c r="P31" s="32">
        <f t="shared" si="6"/>
        <v>9.282763469236479E-3</v>
      </c>
      <c r="Q31" s="21">
        <f t="shared" si="7"/>
        <v>29273.9853</v>
      </c>
      <c r="R31" s="102"/>
      <c r="S31" s="19">
        <f t="shared" si="8"/>
        <v>1.1965372907126989E-6</v>
      </c>
      <c r="T31">
        <v>1</v>
      </c>
      <c r="U31">
        <f t="shared" si="11"/>
        <v>1.1965372907126989E-6</v>
      </c>
      <c r="V31">
        <f t="shared" si="12"/>
        <v>-3.0011450695000002E-4</v>
      </c>
      <c r="W31">
        <f t="shared" si="13"/>
        <v>8.4890145063180045E-3</v>
      </c>
      <c r="Z31">
        <v>12000</v>
      </c>
      <c r="AA31" s="30">
        <f t="shared" si="2"/>
        <v>-1.2440716228677394E-2</v>
      </c>
      <c r="AB31" s="30">
        <f t="shared" si="0"/>
        <v>-7.0511999999999988E-3</v>
      </c>
      <c r="AC31" s="30">
        <f t="shared" si="1"/>
        <v>-5.389516228677396E-3</v>
      </c>
    </row>
    <row r="32" spans="1:33" ht="12.95" customHeight="1" x14ac:dyDescent="0.2">
      <c r="A32" s="19" t="s">
        <v>50</v>
      </c>
      <c r="B32" s="22" t="s">
        <v>67</v>
      </c>
      <c r="C32" s="20">
        <v>44885.644999999997</v>
      </c>
      <c r="D32" s="20" t="s">
        <v>184</v>
      </c>
      <c r="E32" s="19">
        <f t="shared" si="4"/>
        <v>2187.5182046307214</v>
      </c>
      <c r="F32" s="19">
        <f t="shared" si="14"/>
        <v>2187.5</v>
      </c>
      <c r="G32" s="20">
        <f t="shared" si="9"/>
        <v>4.9374999944120646E-3</v>
      </c>
      <c r="I32">
        <f>G32</f>
        <v>4.9374999944120646E-3</v>
      </c>
      <c r="J32" s="19"/>
      <c r="K32" s="19"/>
      <c r="L32" s="19"/>
      <c r="M32" s="19"/>
      <c r="N32" s="19"/>
      <c r="O32" s="19"/>
      <c r="P32" s="32">
        <f t="shared" si="6"/>
        <v>7.0955493063852111E-3</v>
      </c>
      <c r="Q32" s="21">
        <f t="shared" si="7"/>
        <v>29867.144999999997</v>
      </c>
      <c r="R32" s="102"/>
      <c r="S32" s="19">
        <f t="shared" si="8"/>
        <v>4.657176832907771E-6</v>
      </c>
      <c r="T32">
        <v>0.1</v>
      </c>
      <c r="U32">
        <f t="shared" si="11"/>
        <v>4.6571768329077712E-7</v>
      </c>
      <c r="V32">
        <f t="shared" si="12"/>
        <v>-9.3396484375000001E-4</v>
      </c>
      <c r="W32">
        <f t="shared" si="13"/>
        <v>5.8714648381620648E-3</v>
      </c>
      <c r="Z32">
        <v>14000</v>
      </c>
      <c r="AA32" s="30">
        <f t="shared" si="2"/>
        <v>-1.6641360865564666E-2</v>
      </c>
      <c r="AB32" s="30">
        <f t="shared" si="0"/>
        <v>-8.9547999999999989E-3</v>
      </c>
      <c r="AC32" s="30">
        <f t="shared" si="1"/>
        <v>-7.686560865564668E-3</v>
      </c>
      <c r="AG32">
        <v>6</v>
      </c>
    </row>
    <row r="33" spans="1:33" ht="12.95" customHeight="1" x14ac:dyDescent="0.2">
      <c r="A33" s="19" t="s">
        <v>50</v>
      </c>
      <c r="B33" s="22" t="s">
        <v>67</v>
      </c>
      <c r="C33" s="20">
        <v>44910.624000000003</v>
      </c>
      <c r="D33" s="20" t="s">
        <v>184</v>
      </c>
      <c r="E33" s="19">
        <f t="shared" si="4"/>
        <v>2279.6161228690021</v>
      </c>
      <c r="F33" s="19">
        <f t="shared" si="14"/>
        <v>2279.5</v>
      </c>
      <c r="J33" s="19"/>
      <c r="K33" s="19"/>
      <c r="L33" s="19"/>
      <c r="M33" s="19"/>
      <c r="N33" s="19"/>
      <c r="O33" s="19"/>
      <c r="P33" s="32">
        <f t="shared" si="6"/>
        <v>6.9771489340489422E-3</v>
      </c>
      <c r="Q33" s="21">
        <f t="shared" si="7"/>
        <v>29892.124000000003</v>
      </c>
      <c r="R33" s="103">
        <f>+C33-(C$7+F33*C$8)</f>
        <v>3.1495100003667176E-2</v>
      </c>
      <c r="S33" s="19">
        <f>+(P33-R33)^2</f>
        <v>6.0112992465219395E-4</v>
      </c>
      <c r="Z33">
        <v>16000</v>
      </c>
      <c r="AA33" s="30">
        <f t="shared" si="2"/>
        <v>-2.0368672409677168E-2</v>
      </c>
      <c r="AB33" s="30">
        <f t="shared" si="0"/>
        <v>-1.10808E-2</v>
      </c>
      <c r="AC33" s="30">
        <f t="shared" si="1"/>
        <v>-9.287872409677168E-3</v>
      </c>
      <c r="AG33">
        <v>5</v>
      </c>
    </row>
    <row r="34" spans="1:33" ht="12.95" customHeight="1" x14ac:dyDescent="0.2">
      <c r="A34" s="19" t="s">
        <v>51</v>
      </c>
      <c r="B34" s="22" t="s">
        <v>67</v>
      </c>
      <c r="C34" s="20">
        <v>44987.625999999997</v>
      </c>
      <c r="D34" s="20"/>
      <c r="E34" s="19">
        <f t="shared" si="4"/>
        <v>2563.5235611243997</v>
      </c>
      <c r="F34" s="19">
        <f t="shared" si="14"/>
        <v>2563.5</v>
      </c>
      <c r="G34" s="20">
        <f t="shared" ref="G34:G39" si="15">+C34-(C$7+F34*C$8)</f>
        <v>6.390299997292459E-3</v>
      </c>
      <c r="H34" s="19"/>
      <c r="I34">
        <f t="shared" ref="I34:I51" si="16">G34</f>
        <v>6.390299997292459E-3</v>
      </c>
      <c r="J34" s="19"/>
      <c r="K34" s="19"/>
      <c r="L34" s="19"/>
      <c r="M34" s="19"/>
      <c r="N34" s="19"/>
      <c r="O34" s="19"/>
      <c r="P34" s="32">
        <f t="shared" si="6"/>
        <v>6.599087617088507E-3</v>
      </c>
      <c r="Q34" s="21">
        <f t="shared" si="7"/>
        <v>29969.125999999997</v>
      </c>
      <c r="R34" s="102"/>
      <c r="S34" s="19">
        <f t="shared" ref="S34:S62" si="17">+(P34-G34)^2</f>
        <v>4.3592270180099107E-8</v>
      </c>
      <c r="T34">
        <v>0.1</v>
      </c>
      <c r="U34">
        <f t="shared" ref="U34:U62" si="18">+T34*S34</f>
        <v>4.3592270180099106E-9</v>
      </c>
      <c r="V34">
        <f t="shared" ref="V34:V62" si="19">+J$4+J$5*F34+J$6*F34^2</f>
        <v>-1.0697300965500001E-3</v>
      </c>
      <c r="W34">
        <f t="shared" ref="W34:W62" si="20">+G34-V34</f>
        <v>7.4600300938424593E-3</v>
      </c>
      <c r="Z34">
        <v>18000</v>
      </c>
      <c r="AA34" s="30">
        <f t="shared" si="2"/>
        <v>-2.3477711472312153E-2</v>
      </c>
      <c r="AB34" s="30">
        <f t="shared" si="0"/>
        <v>-1.3429199999999999E-2</v>
      </c>
      <c r="AC34" s="30">
        <f t="shared" si="1"/>
        <v>-1.0048511472312152E-2</v>
      </c>
      <c r="AG34">
        <v>6</v>
      </c>
    </row>
    <row r="35" spans="1:33" ht="12.95" customHeight="1" x14ac:dyDescent="0.2">
      <c r="A35" s="19" t="s">
        <v>51</v>
      </c>
      <c r="B35" s="22" t="s">
        <v>67</v>
      </c>
      <c r="C35" s="20">
        <v>44994.682000000001</v>
      </c>
      <c r="D35" s="20"/>
      <c r="E35" s="19">
        <f t="shared" si="4"/>
        <v>2589.5391306463789</v>
      </c>
      <c r="F35" s="19">
        <f t="shared" si="14"/>
        <v>2589.5</v>
      </c>
      <c r="G35" s="20">
        <f t="shared" si="15"/>
        <v>1.0613099999318365E-2</v>
      </c>
      <c r="H35" s="19"/>
      <c r="I35">
        <f t="shared" si="16"/>
        <v>1.0613099999318365E-2</v>
      </c>
      <c r="J35" s="19"/>
      <c r="K35" s="19"/>
      <c r="L35" s="19"/>
      <c r="M35" s="19"/>
      <c r="N35" s="19"/>
      <c r="O35" s="19"/>
      <c r="P35" s="32">
        <f t="shared" si="6"/>
        <v>6.5635398842862893E-3</v>
      </c>
      <c r="Q35" s="21">
        <f t="shared" si="7"/>
        <v>29976.182000000001</v>
      </c>
      <c r="R35" s="102"/>
      <c r="S35" s="19">
        <f t="shared" si="17"/>
        <v>1.6398937125258596E-5</v>
      </c>
      <c r="T35">
        <v>0.1</v>
      </c>
      <c r="U35">
        <f t="shared" si="18"/>
        <v>1.6398937125258597E-6</v>
      </c>
      <c r="V35">
        <f t="shared" si="19"/>
        <v>-1.0794086849499999E-3</v>
      </c>
      <c r="W35">
        <f t="shared" si="20"/>
        <v>1.1692508684268365E-2</v>
      </c>
      <c r="Z35">
        <v>20000</v>
      </c>
      <c r="AA35" s="30">
        <f t="shared" si="2"/>
        <v>-2.5899630388462103E-2</v>
      </c>
      <c r="AB35" s="30">
        <f t="shared" si="0"/>
        <v>-1.6E-2</v>
      </c>
      <c r="AC35" s="30">
        <f t="shared" si="1"/>
        <v>-9.899630388462104E-3</v>
      </c>
      <c r="AG35">
        <v>7</v>
      </c>
    </row>
    <row r="36" spans="1:33" ht="12.95" customHeight="1" x14ac:dyDescent="0.2">
      <c r="A36" s="19" t="s">
        <v>52</v>
      </c>
      <c r="B36" s="22" t="s">
        <v>67</v>
      </c>
      <c r="C36" s="20">
        <v>45053.538</v>
      </c>
      <c r="D36" s="20"/>
      <c r="E36" s="19">
        <f t="shared" si="4"/>
        <v>2806.5420161033949</v>
      </c>
      <c r="F36" s="19">
        <f t="shared" si="14"/>
        <v>2806.5</v>
      </c>
      <c r="G36" s="20">
        <f t="shared" si="15"/>
        <v>1.139569999941159E-2</v>
      </c>
      <c r="H36" s="19"/>
      <c r="I36">
        <f t="shared" si="16"/>
        <v>1.139569999941159E-2</v>
      </c>
      <c r="J36" s="19"/>
      <c r="K36" s="19"/>
      <c r="L36" s="19"/>
      <c r="M36" s="19"/>
      <c r="N36" s="19"/>
      <c r="O36" s="19"/>
      <c r="P36" s="32">
        <f t="shared" si="6"/>
        <v>6.2608310161333643E-3</v>
      </c>
      <c r="Q36" s="21">
        <f t="shared" si="7"/>
        <v>30035.038</v>
      </c>
      <c r="R36" s="102"/>
      <c r="S36" s="19">
        <f t="shared" si="17"/>
        <v>2.6366879475432762E-5</v>
      </c>
      <c r="T36">
        <v>0.1</v>
      </c>
      <c r="U36">
        <f t="shared" si="18"/>
        <v>2.6366879475432764E-6</v>
      </c>
      <c r="V36">
        <f t="shared" si="19"/>
        <v>-1.1616535945500001E-3</v>
      </c>
      <c r="W36">
        <f t="shared" si="20"/>
        <v>1.255735359396159E-2</v>
      </c>
      <c r="Z36">
        <v>22000</v>
      </c>
      <c r="AA36" s="30">
        <f t="shared" si="2"/>
        <v>-2.7647904820225354E-2</v>
      </c>
      <c r="AB36" s="30">
        <f t="shared" si="0"/>
        <v>-1.8793199999999999E-2</v>
      </c>
      <c r="AC36" s="30">
        <f t="shared" si="1"/>
        <v>-8.8547048202253544E-3</v>
      </c>
      <c r="AG36">
        <v>6</v>
      </c>
    </row>
    <row r="37" spans="1:33" ht="12.95" customHeight="1" x14ac:dyDescent="0.2">
      <c r="A37" s="19" t="s">
        <v>52</v>
      </c>
      <c r="B37" s="22"/>
      <c r="C37" s="20">
        <v>45056.38</v>
      </c>
      <c r="D37" s="20"/>
      <c r="E37" s="19">
        <f t="shared" si="4"/>
        <v>2817.0205093830632</v>
      </c>
      <c r="F37" s="19">
        <f t="shared" si="14"/>
        <v>2817</v>
      </c>
      <c r="G37" s="20">
        <f t="shared" si="15"/>
        <v>5.5625999957555905E-3</v>
      </c>
      <c r="H37" s="19"/>
      <c r="I37">
        <f t="shared" si="16"/>
        <v>5.5625999957555905E-3</v>
      </c>
      <c r="J37" s="19"/>
      <c r="K37" s="19"/>
      <c r="L37" s="19"/>
      <c r="M37" s="19"/>
      <c r="N37" s="19"/>
      <c r="O37" s="19"/>
      <c r="P37" s="32">
        <f t="shared" si="6"/>
        <v>6.2459133476092336E-3</v>
      </c>
      <c r="Q37" s="21">
        <f t="shared" si="7"/>
        <v>30037.879999999997</v>
      </c>
      <c r="R37" s="102"/>
      <c r="S37" s="19">
        <f t="shared" si="17"/>
        <v>4.6691713682146064E-7</v>
      </c>
      <c r="T37">
        <v>0.1</v>
      </c>
      <c r="U37">
        <f t="shared" si="18"/>
        <v>4.6691713682146069E-8</v>
      </c>
      <c r="V37">
        <f t="shared" si="19"/>
        <v>-1.1656995942E-3</v>
      </c>
      <c r="W37">
        <f t="shared" si="20"/>
        <v>6.7282995899555905E-3</v>
      </c>
      <c r="Z37">
        <v>24000</v>
      </c>
      <c r="AA37" s="30">
        <f t="shared" si="2"/>
        <v>-2.8817114035238445E-2</v>
      </c>
      <c r="AB37" s="30">
        <f t="shared" si="0"/>
        <v>-2.1808799999999996E-2</v>
      </c>
      <c r="AC37" s="30">
        <f t="shared" si="1"/>
        <v>-7.0083140352384492E-3</v>
      </c>
      <c r="AG37">
        <v>7</v>
      </c>
    </row>
    <row r="38" spans="1:33" ht="12.95" customHeight="1" x14ac:dyDescent="0.2">
      <c r="A38" s="19" t="s">
        <v>53</v>
      </c>
      <c r="B38" s="22" t="s">
        <v>67</v>
      </c>
      <c r="C38" s="20">
        <v>45061.392999999996</v>
      </c>
      <c r="D38" s="20"/>
      <c r="E38" s="19">
        <f t="shared" si="4"/>
        <v>2835.5035096684346</v>
      </c>
      <c r="F38" s="19">
        <f t="shared" si="14"/>
        <v>2835.5</v>
      </c>
      <c r="G38" s="20">
        <f t="shared" si="15"/>
        <v>9.5189999410649762E-4</v>
      </c>
      <c r="H38" s="19"/>
      <c r="I38">
        <f t="shared" si="16"/>
        <v>9.5189999410649762E-4</v>
      </c>
      <c r="J38" s="19"/>
      <c r="K38" s="19"/>
      <c r="L38" s="19"/>
      <c r="M38" s="19"/>
      <c r="N38" s="19"/>
      <c r="O38" s="19"/>
      <c r="P38" s="32">
        <f t="shared" si="6"/>
        <v>6.2195696064703404E-3</v>
      </c>
      <c r="Q38" s="21">
        <f t="shared" si="7"/>
        <v>30042.892999999996</v>
      </c>
      <c r="R38" s="102"/>
      <c r="S38" s="19">
        <f t="shared" si="17"/>
        <v>2.7748343145021437E-5</v>
      </c>
      <c r="T38">
        <v>0.1</v>
      </c>
      <c r="U38">
        <f t="shared" si="18"/>
        <v>2.7748343145021438E-6</v>
      </c>
      <c r="V38">
        <f t="shared" si="19"/>
        <v>-1.17284317495E-3</v>
      </c>
      <c r="W38">
        <f t="shared" si="20"/>
        <v>2.1247431690564977E-3</v>
      </c>
      <c r="Z38">
        <v>26000</v>
      </c>
      <c r="AA38" s="30">
        <f t="shared" si="2"/>
        <v>-2.9574380260694644E-2</v>
      </c>
      <c r="AB38" s="30">
        <f t="shared" si="0"/>
        <v>-2.5046799999999998E-2</v>
      </c>
      <c r="AC38" s="30">
        <f t="shared" si="1"/>
        <v>-4.5275802606946471E-3</v>
      </c>
      <c r="AG38">
        <v>6</v>
      </c>
    </row>
    <row r="39" spans="1:33" ht="12.95" customHeight="1" x14ac:dyDescent="0.2">
      <c r="A39" s="19" t="s">
        <v>53</v>
      </c>
      <c r="B39" s="22"/>
      <c r="C39" s="20">
        <v>45075.364999999998</v>
      </c>
      <c r="D39" s="20"/>
      <c r="E39" s="19">
        <f t="shared" si="4"/>
        <v>2887.0184667774083</v>
      </c>
      <c r="F39" s="19">
        <f t="shared" si="14"/>
        <v>2887</v>
      </c>
      <c r="G39" s="20">
        <f t="shared" si="15"/>
        <v>5.0085999973816797E-3</v>
      </c>
      <c r="H39" s="19"/>
      <c r="I39">
        <f t="shared" si="16"/>
        <v>5.0085999973816797E-3</v>
      </c>
      <c r="J39" s="19"/>
      <c r="K39" s="19"/>
      <c r="L39" s="19"/>
      <c r="M39" s="19"/>
      <c r="N39" s="19"/>
      <c r="O39" s="19"/>
      <c r="P39" s="32">
        <f t="shared" si="6"/>
        <v>6.1458307598500515E-3</v>
      </c>
      <c r="Q39" s="21">
        <f t="shared" si="7"/>
        <v>30056.864999999998</v>
      </c>
      <c r="R39" s="102"/>
      <c r="S39" s="19">
        <f t="shared" si="17"/>
        <v>1.2932938071043943E-6</v>
      </c>
      <c r="T39">
        <v>0.1</v>
      </c>
      <c r="U39">
        <f t="shared" si="18"/>
        <v>1.2932938071043944E-7</v>
      </c>
      <c r="V39">
        <f t="shared" si="19"/>
        <v>-1.1928295782000001E-3</v>
      </c>
      <c r="W39">
        <f t="shared" si="20"/>
        <v>6.20142957558168E-3</v>
      </c>
      <c r="Z39">
        <v>28000</v>
      </c>
      <c r="AA39" s="30">
        <f t="shared" si="2"/>
        <v>-3.0144241962040342E-2</v>
      </c>
      <c r="AB39" s="30">
        <f t="shared" si="0"/>
        <v>-2.8507199999999996E-2</v>
      </c>
      <c r="AC39" s="30">
        <f t="shared" si="1"/>
        <v>-1.6370419620403455E-3</v>
      </c>
      <c r="AG39">
        <v>7</v>
      </c>
    </row>
    <row r="40" spans="1:33" ht="12.95" customHeight="1" x14ac:dyDescent="0.2">
      <c r="A40" s="19" t="s">
        <v>53</v>
      </c>
      <c r="B40" s="14" t="s">
        <v>69</v>
      </c>
      <c r="C40" s="20">
        <v>45111.373</v>
      </c>
      <c r="D40" s="20"/>
      <c r="E40" s="19">
        <f t="shared" si="4"/>
        <v>3019.7804604490238</v>
      </c>
      <c r="F40" s="19">
        <f t="shared" si="14"/>
        <v>3020</v>
      </c>
      <c r="G40" s="20"/>
      <c r="H40" s="19"/>
      <c r="I40">
        <f t="shared" si="16"/>
        <v>0</v>
      </c>
      <c r="J40" s="19"/>
      <c r="K40" s="19"/>
      <c r="L40" s="19"/>
      <c r="M40" s="19"/>
      <c r="N40" s="19"/>
      <c r="O40" s="19"/>
      <c r="P40" s="32">
        <f t="shared" si="6"/>
        <v>5.9526712471372556E-3</v>
      </c>
      <c r="Q40" s="21">
        <f t="shared" si="7"/>
        <v>30092.873</v>
      </c>
      <c r="R40" s="102"/>
      <c r="S40" s="19">
        <f t="shared" si="17"/>
        <v>3.5434294976494612E-5</v>
      </c>
      <c r="T40">
        <v>0.1</v>
      </c>
      <c r="U40">
        <f t="shared" si="18"/>
        <v>3.5434294976494612E-6</v>
      </c>
      <c r="V40">
        <f t="shared" si="19"/>
        <v>-1.2451271200000001E-3</v>
      </c>
      <c r="W40">
        <f t="shared" si="20"/>
        <v>1.2451271200000001E-3</v>
      </c>
      <c r="Z40">
        <v>30000</v>
      </c>
      <c r="AA40" s="30">
        <f t="shared" si="2"/>
        <v>-3.078833021011193E-2</v>
      </c>
      <c r="AB40" s="30">
        <f t="shared" si="0"/>
        <v>-3.2189999999999996E-2</v>
      </c>
      <c r="AC40" s="30">
        <f t="shared" si="1"/>
        <v>1.4016697898880655E-3</v>
      </c>
      <c r="AG40">
        <v>9</v>
      </c>
    </row>
    <row r="41" spans="1:33" ht="12.95" customHeight="1" x14ac:dyDescent="0.2">
      <c r="A41" s="19" t="s">
        <v>185</v>
      </c>
      <c r="B41" s="14"/>
      <c r="C41" s="20">
        <v>45433.521000000001</v>
      </c>
      <c r="D41" s="20"/>
      <c r="E41" s="19">
        <f t="shared" si="4"/>
        <v>4207.5445889016391</v>
      </c>
      <c r="F41" s="19">
        <f t="shared" si="14"/>
        <v>4207.5</v>
      </c>
      <c r="G41" s="20">
        <f t="shared" ref="G41:G62" si="21">+C41-(C$7+F41*C$8)</f>
        <v>1.2093500001356006E-2</v>
      </c>
      <c r="H41" s="19"/>
      <c r="I41">
        <f t="shared" si="16"/>
        <v>1.2093500001356006E-2</v>
      </c>
      <c r="J41" s="19"/>
      <c r="K41" s="19"/>
      <c r="L41" s="19"/>
      <c r="M41" s="19"/>
      <c r="N41" s="19"/>
      <c r="O41" s="19"/>
      <c r="P41" s="32">
        <f t="shared" si="6"/>
        <v>4.0627877925313114E-3</v>
      </c>
      <c r="Q41" s="21">
        <f t="shared" si="7"/>
        <v>30415.021000000001</v>
      </c>
      <c r="R41" s="102"/>
      <c r="S41" s="19">
        <f t="shared" si="17"/>
        <v>6.4492338580966004E-5</v>
      </c>
      <c r="T41">
        <v>0.1</v>
      </c>
      <c r="U41">
        <f t="shared" si="18"/>
        <v>6.4492338580966005E-6</v>
      </c>
      <c r="V41">
        <f t="shared" si="19"/>
        <v>-1.7556624637500001E-3</v>
      </c>
      <c r="W41">
        <f t="shared" si="20"/>
        <v>1.3849162465106006E-2</v>
      </c>
      <c r="Z41">
        <v>32000</v>
      </c>
      <c r="AA41" s="30">
        <f t="shared" si="2"/>
        <v>-3.1781687688132186E-2</v>
      </c>
      <c r="AB41" s="30">
        <f t="shared" si="0"/>
        <v>-3.6095200000000001E-2</v>
      </c>
      <c r="AC41" s="30">
        <f t="shared" si="1"/>
        <v>4.3135123118678122E-3</v>
      </c>
    </row>
    <row r="42" spans="1:33" ht="12.95" customHeight="1" x14ac:dyDescent="0.2">
      <c r="A42" s="19" t="s">
        <v>55</v>
      </c>
      <c r="B42" s="22"/>
      <c r="C42" s="20">
        <v>45790.576999999997</v>
      </c>
      <c r="D42" s="20"/>
      <c r="E42" s="19">
        <f t="shared" si="4"/>
        <v>5524.0149958225957</v>
      </c>
      <c r="F42" s="19">
        <f t="shared" si="14"/>
        <v>5524</v>
      </c>
      <c r="G42" s="20">
        <f t="shared" si="21"/>
        <v>4.0671999959158711E-3</v>
      </c>
      <c r="H42" s="19"/>
      <c r="I42">
        <f t="shared" si="16"/>
        <v>4.0671999959158711E-3</v>
      </c>
      <c r="J42" s="19"/>
      <c r="K42" s="19"/>
      <c r="L42" s="19"/>
      <c r="M42" s="19"/>
      <c r="N42" s="19"/>
      <c r="O42" s="19"/>
      <c r="P42" s="32">
        <f t="shared" si="6"/>
        <v>1.6599548700598093E-3</v>
      </c>
      <c r="Q42" s="21">
        <f t="shared" si="7"/>
        <v>30772.076999999997</v>
      </c>
      <c r="R42" s="102"/>
      <c r="S42" s="19">
        <f t="shared" si="17"/>
        <v>5.7948290959577666E-6</v>
      </c>
      <c r="T42">
        <v>0.1</v>
      </c>
      <c r="U42">
        <f t="shared" si="18"/>
        <v>5.7948290959577668E-7</v>
      </c>
      <c r="V42">
        <f t="shared" si="19"/>
        <v>-2.4133012127999999E-3</v>
      </c>
      <c r="W42">
        <f t="shared" si="20"/>
        <v>6.4805012087158706E-3</v>
      </c>
      <c r="Z42">
        <v>34000</v>
      </c>
      <c r="AA42" s="30">
        <f t="shared" si="2"/>
        <v>-3.338787377446574E-2</v>
      </c>
      <c r="AB42" s="30">
        <f t="shared" si="0"/>
        <v>-4.0222799999999996E-2</v>
      </c>
      <c r="AC42" s="30">
        <f t="shared" si="1"/>
        <v>6.8349262255342561E-3</v>
      </c>
      <c r="AG42">
        <v>8</v>
      </c>
    </row>
    <row r="43" spans="1:33" ht="12.95" customHeight="1" x14ac:dyDescent="0.2">
      <c r="A43" s="19" t="s">
        <v>55</v>
      </c>
      <c r="B43" s="22" t="s">
        <v>67</v>
      </c>
      <c r="C43" s="20">
        <v>45813.476000000002</v>
      </c>
      <c r="D43" s="20"/>
      <c r="E43" s="19">
        <f t="shared" si="4"/>
        <v>5608.4439253128985</v>
      </c>
      <c r="F43" s="19">
        <f t="shared" si="14"/>
        <v>5608.5</v>
      </c>
      <c r="G43" s="20">
        <f t="shared" si="21"/>
        <v>-1.520870000240393E-2</v>
      </c>
      <c r="H43" s="19"/>
      <c r="I43">
        <f t="shared" si="16"/>
        <v>-1.520870000240393E-2</v>
      </c>
      <c r="J43" s="19"/>
      <c r="K43" s="19"/>
      <c r="L43" s="19"/>
      <c r="M43" s="19"/>
      <c r="N43" s="19"/>
      <c r="O43" s="19"/>
      <c r="P43" s="32">
        <f t="shared" si="6"/>
        <v>1.4961846279061418E-3</v>
      </c>
      <c r="Q43" s="21">
        <f t="shared" si="7"/>
        <v>30794.976000000002</v>
      </c>
      <c r="R43" s="102"/>
      <c r="S43" s="19">
        <f t="shared" si="17"/>
        <v>2.7905317051196964E-4</v>
      </c>
      <c r="T43">
        <v>0.1</v>
      </c>
      <c r="U43">
        <f t="shared" si="18"/>
        <v>2.7905317051196967E-5</v>
      </c>
      <c r="V43">
        <f t="shared" si="19"/>
        <v>-2.4588030685500002E-3</v>
      </c>
      <c r="W43">
        <f t="shared" si="20"/>
        <v>-1.274989693385393E-2</v>
      </c>
      <c r="Z43">
        <v>36000</v>
      </c>
      <c r="AA43" s="30">
        <f t="shared" si="2"/>
        <v>-3.5835109012864387E-2</v>
      </c>
      <c r="AB43" s="30">
        <f t="shared" si="0"/>
        <v>-4.4572799999999996E-2</v>
      </c>
      <c r="AC43" s="30">
        <f t="shared" si="1"/>
        <v>8.737690987135607E-3</v>
      </c>
      <c r="AG43">
        <v>4</v>
      </c>
    </row>
    <row r="44" spans="1:33" ht="12.95" customHeight="1" x14ac:dyDescent="0.2">
      <c r="A44" s="19" t="s">
        <v>56</v>
      </c>
      <c r="B44" s="22"/>
      <c r="C44" s="20">
        <v>45830.445</v>
      </c>
      <c r="D44" s="20"/>
      <c r="E44" s="19">
        <f t="shared" si="4"/>
        <v>5671.0088628438134</v>
      </c>
      <c r="F44" s="19">
        <f t="shared" si="14"/>
        <v>5671</v>
      </c>
      <c r="G44" s="20">
        <f t="shared" si="21"/>
        <v>2.4037999974098057E-3</v>
      </c>
      <c r="H44" s="19"/>
      <c r="I44">
        <f t="shared" si="16"/>
        <v>2.4037999974098057E-3</v>
      </c>
      <c r="J44" s="19"/>
      <c r="K44" s="19"/>
      <c r="L44" s="19"/>
      <c r="M44" s="19"/>
      <c r="N44" s="19"/>
      <c r="O44" s="19"/>
      <c r="P44" s="32">
        <f t="shared" si="6"/>
        <v>1.3743820523325536E-3</v>
      </c>
      <c r="Q44" s="21">
        <f t="shared" si="7"/>
        <v>30811.945</v>
      </c>
      <c r="R44" s="102"/>
      <c r="S44" s="19">
        <f t="shared" si="17"/>
        <v>1.0597013056470724E-6</v>
      </c>
      <c r="T44">
        <v>0.1</v>
      </c>
      <c r="U44">
        <f t="shared" si="18"/>
        <v>1.0597013056470724E-7</v>
      </c>
      <c r="V44">
        <f t="shared" si="19"/>
        <v>-2.4927136997999998E-3</v>
      </c>
      <c r="W44">
        <f t="shared" si="20"/>
        <v>4.8965136972098054E-3</v>
      </c>
      <c r="Z44">
        <v>38000</v>
      </c>
      <c r="AA44" s="30">
        <f t="shared" ref="AA44:AA51" si="22">+J$4+J$5*Z44+J$6*Z44^2+J$7*SIN(J$8*Z44+J$9)</f>
        <v>-3.9295618203933368E-2</v>
      </c>
      <c r="AB44" s="30">
        <f t="shared" si="0"/>
        <v>-4.91452E-2</v>
      </c>
      <c r="AC44" s="30">
        <f t="shared" si="1"/>
        <v>9.8495817960666324E-3</v>
      </c>
      <c r="AG44">
        <v>6</v>
      </c>
    </row>
    <row r="45" spans="1:33" ht="12.95" customHeight="1" x14ac:dyDescent="0.2">
      <c r="A45" s="19" t="s">
        <v>57</v>
      </c>
      <c r="B45" s="22" t="s">
        <v>67</v>
      </c>
      <c r="C45" s="20">
        <v>46039.692000000003</v>
      </c>
      <c r="D45" s="20"/>
      <c r="E45" s="19">
        <f t="shared" si="4"/>
        <v>6442.505443875908</v>
      </c>
      <c r="F45" s="19">
        <f t="shared" si="14"/>
        <v>6442.5</v>
      </c>
      <c r="G45" s="20">
        <f t="shared" si="21"/>
        <v>1.476500001444947E-3</v>
      </c>
      <c r="H45" s="19"/>
      <c r="I45">
        <f t="shared" si="16"/>
        <v>1.476500001444947E-3</v>
      </c>
      <c r="J45" s="19"/>
      <c r="K45" s="19"/>
      <c r="L45" s="19"/>
      <c r="M45" s="19"/>
      <c r="N45" s="19"/>
      <c r="O45" s="19"/>
      <c r="P45" s="32">
        <f t="shared" si="6"/>
        <v>-1.729324048588372E-4</v>
      </c>
      <c r="Q45" s="21">
        <f t="shared" si="7"/>
        <v>31021.192000000003</v>
      </c>
      <c r="R45" s="102"/>
      <c r="S45" s="19">
        <f t="shared" si="17"/>
        <v>2.7206272629650918E-6</v>
      </c>
      <c r="T45">
        <v>0.1</v>
      </c>
      <c r="U45">
        <f t="shared" si="18"/>
        <v>2.7206272629650918E-7</v>
      </c>
      <c r="V45">
        <f t="shared" si="19"/>
        <v>-2.9291939137499998E-3</v>
      </c>
      <c r="W45">
        <f t="shared" si="20"/>
        <v>4.4056939151949463E-3</v>
      </c>
      <c r="Z45">
        <v>40000</v>
      </c>
      <c r="AA45" s="30">
        <f t="shared" si="22"/>
        <v>-4.3870041834992678E-2</v>
      </c>
      <c r="AB45" s="30">
        <f t="shared" si="0"/>
        <v>-5.3940000000000002E-2</v>
      </c>
      <c r="AC45" s="30">
        <f t="shared" si="1"/>
        <v>1.0069958165007324E-2</v>
      </c>
      <c r="AG45">
        <v>7</v>
      </c>
    </row>
    <row r="46" spans="1:33" ht="12.95" customHeight="1" x14ac:dyDescent="0.2">
      <c r="A46" s="19" t="s">
        <v>58</v>
      </c>
      <c r="B46" s="22" t="s">
        <v>67</v>
      </c>
      <c r="C46" s="20">
        <v>46173.4</v>
      </c>
      <c r="D46" s="20"/>
      <c r="E46" s="19">
        <f t="shared" si="4"/>
        <v>6935.4886878728921</v>
      </c>
      <c r="F46" s="19">
        <f t="shared" si="14"/>
        <v>6935.5</v>
      </c>
      <c r="G46" s="20">
        <f t="shared" si="21"/>
        <v>-3.0680999989272095E-3</v>
      </c>
      <c r="H46" s="19"/>
      <c r="I46">
        <f t="shared" si="16"/>
        <v>-3.0680999989272095E-3</v>
      </c>
      <c r="J46" s="19"/>
      <c r="K46" s="19"/>
      <c r="L46" s="19"/>
      <c r="M46" s="19"/>
      <c r="N46" s="19"/>
      <c r="O46" s="19"/>
      <c r="P46" s="32">
        <f t="shared" si="6"/>
        <v>-1.1995589532019972E-3</v>
      </c>
      <c r="Q46" s="21">
        <f t="shared" si="7"/>
        <v>31154.9</v>
      </c>
      <c r="R46" s="102"/>
      <c r="S46" s="19">
        <f t="shared" si="17"/>
        <v>3.4914456395598699E-6</v>
      </c>
      <c r="T46">
        <v>0.1</v>
      </c>
      <c r="U46">
        <f t="shared" si="18"/>
        <v>3.49144563955987E-7</v>
      </c>
      <c r="V46">
        <f t="shared" si="19"/>
        <v>-3.22544175495E-3</v>
      </c>
      <c r="W46">
        <f t="shared" si="20"/>
        <v>1.5734175602279046E-4</v>
      </c>
      <c r="Z46">
        <v>42000</v>
      </c>
      <c r="AA46" s="30">
        <f t="shared" si="22"/>
        <v>-4.9578326815384377E-2</v>
      </c>
      <c r="AB46" s="30">
        <f t="shared" si="0"/>
        <v>-5.8957200000000001E-2</v>
      </c>
      <c r="AC46" s="30">
        <f t="shared" si="1"/>
        <v>9.3788731846156208E-3</v>
      </c>
      <c r="AG46">
        <v>6</v>
      </c>
    </row>
    <row r="47" spans="1:33" ht="12.95" customHeight="1" x14ac:dyDescent="0.2">
      <c r="A47" s="19" t="s">
        <v>59</v>
      </c>
      <c r="B47" s="22"/>
      <c r="C47" s="20">
        <v>46561.385000000002</v>
      </c>
      <c r="D47" s="20"/>
      <c r="E47" s="19">
        <f t="shared" si="4"/>
        <v>8365.9947452679007</v>
      </c>
      <c r="F47" s="19">
        <f t="shared" si="14"/>
        <v>8366</v>
      </c>
      <c r="G47" s="20">
        <f t="shared" si="21"/>
        <v>-1.4252000037231483E-3</v>
      </c>
      <c r="H47" s="19"/>
      <c r="I47">
        <f t="shared" si="16"/>
        <v>-1.4252000037231483E-3</v>
      </c>
      <c r="J47" s="19"/>
      <c r="K47" s="19"/>
      <c r="L47" s="19"/>
      <c r="M47" s="19"/>
      <c r="N47" s="19"/>
      <c r="O47" s="19"/>
      <c r="P47" s="32">
        <f t="shared" si="6"/>
        <v>-4.3036849564254574E-3</v>
      </c>
      <c r="Q47" s="21">
        <f t="shared" si="7"/>
        <v>31542.885000000002</v>
      </c>
      <c r="R47" s="102"/>
      <c r="S47" s="19">
        <f t="shared" si="17"/>
        <v>8.2856756229336141E-6</v>
      </c>
      <c r="T47">
        <v>0.1</v>
      </c>
      <c r="U47">
        <f t="shared" si="18"/>
        <v>8.2856756229336145E-7</v>
      </c>
      <c r="V47">
        <f t="shared" si="19"/>
        <v>-4.1615347767999999E-3</v>
      </c>
      <c r="W47">
        <f t="shared" si="20"/>
        <v>2.7363347730768517E-3</v>
      </c>
      <c r="Z47">
        <v>44000</v>
      </c>
      <c r="AA47" s="30">
        <f t="shared" si="22"/>
        <v>-5.6357921023400551E-2</v>
      </c>
      <c r="AB47" s="30">
        <f t="shared" si="0"/>
        <v>-6.4196799999999998E-2</v>
      </c>
      <c r="AC47" s="30">
        <f t="shared" si="1"/>
        <v>7.8388789765994477E-3</v>
      </c>
      <c r="AG47">
        <v>5</v>
      </c>
    </row>
    <row r="48" spans="1:33" ht="12.95" customHeight="1" x14ac:dyDescent="0.2">
      <c r="A48" s="19" t="s">
        <v>60</v>
      </c>
      <c r="B48" s="22" t="s">
        <v>67</v>
      </c>
      <c r="C48" s="20">
        <v>46907.341999999997</v>
      </c>
      <c r="D48" s="20"/>
      <c r="E48" s="19">
        <f t="shared" si="4"/>
        <v>9641.5429857880154</v>
      </c>
      <c r="F48" s="19">
        <f t="shared" si="14"/>
        <v>9641.5</v>
      </c>
      <c r="G48" s="20">
        <f t="shared" si="21"/>
        <v>1.1658699993859045E-2</v>
      </c>
      <c r="H48" s="19"/>
      <c r="I48">
        <f t="shared" si="16"/>
        <v>1.1658699993859045E-2</v>
      </c>
      <c r="J48" s="19"/>
      <c r="K48" s="19"/>
      <c r="L48" s="19"/>
      <c r="M48" s="19"/>
      <c r="N48" s="19"/>
      <c r="O48" s="19"/>
      <c r="P48" s="32">
        <f t="shared" si="6"/>
        <v>-7.1649329081952982E-3</v>
      </c>
      <c r="Q48" s="21">
        <f t="shared" si="7"/>
        <v>31888.841999999997</v>
      </c>
      <c r="R48" s="102"/>
      <c r="S48" s="19">
        <f t="shared" si="17"/>
        <v>3.5432915563130284E-4</v>
      </c>
      <c r="T48">
        <v>0.1</v>
      </c>
      <c r="U48">
        <f t="shared" si="18"/>
        <v>3.5432915563130284E-5</v>
      </c>
      <c r="V48">
        <f t="shared" si="19"/>
        <v>-5.0921504185499995E-3</v>
      </c>
      <c r="W48">
        <f t="shared" si="20"/>
        <v>1.6750850412409046E-2</v>
      </c>
      <c r="Z48">
        <v>46000</v>
      </c>
      <c r="AA48" s="30">
        <f t="shared" si="22"/>
        <v>-6.4069435081667209E-2</v>
      </c>
      <c r="AB48" s="30">
        <f t="shared" si="0"/>
        <v>-6.9658799999999993E-2</v>
      </c>
      <c r="AC48" s="30">
        <f t="shared" si="1"/>
        <v>5.5893649183327912E-3</v>
      </c>
      <c r="AG48">
        <v>5</v>
      </c>
    </row>
    <row r="49" spans="1:37" ht="12.95" customHeight="1" x14ac:dyDescent="0.2">
      <c r="A49" s="19" t="s">
        <v>61</v>
      </c>
      <c r="B49" s="22" t="s">
        <v>67</v>
      </c>
      <c r="C49" s="20">
        <v>47524.631000000001</v>
      </c>
      <c r="D49" s="20"/>
      <c r="E49" s="19">
        <f t="shared" si="4"/>
        <v>11917.496060425727</v>
      </c>
      <c r="F49" s="19">
        <f t="shared" si="14"/>
        <v>11917.5</v>
      </c>
      <c r="G49" s="20">
        <f t="shared" si="21"/>
        <v>-1.0685000015655532E-3</v>
      </c>
      <c r="H49" s="19"/>
      <c r="I49">
        <f t="shared" si="16"/>
        <v>-1.0685000015655532E-3</v>
      </c>
      <c r="J49" s="19"/>
      <c r="K49" s="19"/>
      <c r="L49" s="19"/>
      <c r="M49" s="19"/>
      <c r="N49" s="19"/>
      <c r="O49" s="19"/>
      <c r="P49" s="32">
        <f t="shared" si="6"/>
        <v>-1.2260128739975056E-2</v>
      </c>
      <c r="Q49" s="21">
        <f t="shared" si="7"/>
        <v>32506.131000000001</v>
      </c>
      <c r="R49" s="102"/>
      <c r="S49" s="19">
        <f t="shared" si="17"/>
        <v>1.2525255381839347E-4</v>
      </c>
      <c r="T49">
        <v>0.1</v>
      </c>
      <c r="U49">
        <f t="shared" si="18"/>
        <v>1.2525255381839348E-5</v>
      </c>
      <c r="V49">
        <f t="shared" si="19"/>
        <v>-6.9774527137499986E-3</v>
      </c>
      <c r="W49">
        <f t="shared" si="20"/>
        <v>5.9089527121844454E-3</v>
      </c>
      <c r="Z49">
        <v>48000</v>
      </c>
      <c r="AA49" s="30">
        <f t="shared" si="22"/>
        <v>-7.2509258897143949E-2</v>
      </c>
      <c r="AB49" s="30">
        <f t="shared" si="0"/>
        <v>-7.5343199999999985E-2</v>
      </c>
      <c r="AC49" s="30">
        <f t="shared" si="1"/>
        <v>2.8339411028560349E-3</v>
      </c>
      <c r="AG49">
        <v>6</v>
      </c>
    </row>
    <row r="50" spans="1:37" ht="12.95" customHeight="1" x14ac:dyDescent="0.2">
      <c r="A50" s="19" t="s">
        <v>62</v>
      </c>
      <c r="B50" s="22" t="s">
        <v>67</v>
      </c>
      <c r="C50" s="20">
        <v>47927.381999999998</v>
      </c>
      <c r="D50" s="20"/>
      <c r="E50" s="19">
        <f t="shared" si="4"/>
        <v>13402.444563903675</v>
      </c>
      <c r="F50" s="19">
        <f t="shared" si="14"/>
        <v>13402.5</v>
      </c>
      <c r="G50" s="20">
        <f t="shared" si="21"/>
        <v>-1.5035500007797964E-2</v>
      </c>
      <c r="H50" s="19"/>
      <c r="I50">
        <f t="shared" si="16"/>
        <v>-1.5035500007797964E-2</v>
      </c>
      <c r="J50" s="19"/>
      <c r="K50" s="19"/>
      <c r="L50" s="19"/>
      <c r="M50" s="19"/>
      <c r="N50" s="19"/>
      <c r="O50" s="19"/>
      <c r="P50" s="32">
        <f t="shared" si="6"/>
        <v>-1.5427638841223565E-2</v>
      </c>
      <c r="Q50" s="21">
        <f t="shared" si="7"/>
        <v>32908.881999999998</v>
      </c>
      <c r="R50" s="102"/>
      <c r="S50" s="19">
        <f t="shared" si="17"/>
        <v>1.5377286468039149E-7</v>
      </c>
      <c r="T50">
        <v>0.1</v>
      </c>
      <c r="U50">
        <f t="shared" si="18"/>
        <v>1.537728646803915E-8</v>
      </c>
      <c r="V50">
        <f t="shared" si="19"/>
        <v>-8.3628032737500003E-3</v>
      </c>
      <c r="W50">
        <f t="shared" si="20"/>
        <v>-6.6726967340479636E-3</v>
      </c>
      <c r="Z50">
        <v>50000</v>
      </c>
      <c r="AA50" s="30">
        <f t="shared" si="22"/>
        <v>-8.1427991005824332E-2</v>
      </c>
      <c r="AB50" s="30">
        <f t="shared" si="0"/>
        <v>-8.1249999999999989E-2</v>
      </c>
      <c r="AC50" s="30">
        <f t="shared" si="1"/>
        <v>-1.7799100582433964E-4</v>
      </c>
      <c r="AG50">
        <v>5</v>
      </c>
    </row>
    <row r="51" spans="1:37" ht="12.95" customHeight="1" x14ac:dyDescent="0.2">
      <c r="A51" s="19" t="s">
        <v>63</v>
      </c>
      <c r="B51" s="22" t="s">
        <v>67</v>
      </c>
      <c r="C51" s="20">
        <v>48039.406000000003</v>
      </c>
      <c r="D51" s="20"/>
      <c r="E51" s="19">
        <f t="shared" si="4"/>
        <v>13815.478600203081</v>
      </c>
      <c r="F51" s="19">
        <f t="shared" si="14"/>
        <v>13815.5</v>
      </c>
      <c r="G51" s="20">
        <f t="shared" si="21"/>
        <v>-5.8041000011144206E-3</v>
      </c>
      <c r="H51" s="19"/>
      <c r="I51">
        <f t="shared" si="16"/>
        <v>-5.8041000011144206E-3</v>
      </c>
      <c r="J51" s="19"/>
      <c r="K51" s="19"/>
      <c r="L51" s="19"/>
      <c r="M51" s="19"/>
      <c r="N51" s="19"/>
      <c r="O51" s="19"/>
      <c r="P51" s="32">
        <f t="shared" si="6"/>
        <v>-1.6270908423595763E-2</v>
      </c>
      <c r="Q51" s="21">
        <f t="shared" si="7"/>
        <v>33020.906000000003</v>
      </c>
      <c r="R51" s="102"/>
      <c r="S51" s="19">
        <f t="shared" si="17"/>
        <v>1.0955407855292637E-4</v>
      </c>
      <c r="T51">
        <v>0.1</v>
      </c>
      <c r="U51">
        <f t="shared" si="18"/>
        <v>1.0955407855292638E-5</v>
      </c>
      <c r="V51">
        <f t="shared" si="19"/>
        <v>-8.7698810189499998E-3</v>
      </c>
      <c r="W51">
        <f t="shared" si="20"/>
        <v>2.9657810178355792E-3</v>
      </c>
      <c r="Z51">
        <f>Z50+2000</f>
        <v>52000</v>
      </c>
      <c r="AA51" s="30">
        <f t="shared" si="22"/>
        <v>-9.0553012628276308E-2</v>
      </c>
      <c r="AB51" s="30">
        <f t="shared" si="0"/>
        <v>-8.737919999999999E-2</v>
      </c>
      <c r="AC51" s="30">
        <f t="shared" si="1"/>
        <v>-3.1738126282763201E-3</v>
      </c>
      <c r="AG51">
        <v>5</v>
      </c>
    </row>
    <row r="52" spans="1:37" ht="12.95" customHeight="1" x14ac:dyDescent="0.2">
      <c r="A52" s="19" t="s">
        <v>71</v>
      </c>
      <c r="B52" s="22" t="s">
        <v>70</v>
      </c>
      <c r="C52" s="20">
        <v>48338.952899999997</v>
      </c>
      <c r="D52" s="20">
        <v>4.0000000000000002E-4</v>
      </c>
      <c r="E52" s="19">
        <f t="shared" si="4"/>
        <v>14919.912160582702</v>
      </c>
      <c r="F52" s="19">
        <f t="shared" si="14"/>
        <v>14920</v>
      </c>
      <c r="G52" s="20">
        <f t="shared" si="21"/>
        <v>-2.3824000003514811E-2</v>
      </c>
      <c r="H52" s="19"/>
      <c r="I52" s="19"/>
      <c r="J52" s="19"/>
      <c r="K52" s="19">
        <f t="shared" ref="K52:K62" si="23">G52</f>
        <v>-2.3824000003514811E-2</v>
      </c>
      <c r="L52" s="19"/>
      <c r="M52" s="19"/>
      <c r="N52" s="19"/>
      <c r="O52" s="19"/>
      <c r="P52" s="32">
        <f t="shared" si="6"/>
        <v>-1.8425119588763902E-2</v>
      </c>
      <c r="Q52" s="21">
        <f t="shared" si="7"/>
        <v>33320.452899999997</v>
      </c>
      <c r="R52" s="102"/>
      <c r="S52" s="19">
        <f t="shared" si="17"/>
        <v>2.9147909732780946E-5</v>
      </c>
      <c r="T52">
        <v>1</v>
      </c>
      <c r="U52">
        <f t="shared" si="18"/>
        <v>2.9147909732780946E-5</v>
      </c>
      <c r="V52">
        <f t="shared" si="19"/>
        <v>-9.9051379199999994E-3</v>
      </c>
      <c r="W52">
        <f t="shared" si="20"/>
        <v>-1.3918862083514812E-2</v>
      </c>
      <c r="Z52">
        <f t="shared" ref="Z52:Z59" si="24">Z51+2000</f>
        <v>54000</v>
      </c>
      <c r="AA52" s="30">
        <f t="shared" ref="AA52:AA59" si="25">+J$4+J$5*Z52+J$6*Z52^2+J$7*SIN(J$8*Z52+J$9)</f>
        <v>-9.9613163192269552E-2</v>
      </c>
      <c r="AB52" s="30">
        <f t="shared" si="0"/>
        <v>-9.3730799999999989E-2</v>
      </c>
      <c r="AC52" s="30">
        <f t="shared" si="1"/>
        <v>-5.8823631922695577E-3</v>
      </c>
    </row>
    <row r="53" spans="1:37" ht="12.95" customHeight="1" x14ac:dyDescent="0.2">
      <c r="A53" s="19" t="s">
        <v>71</v>
      </c>
      <c r="B53" s="22" t="s">
        <v>70</v>
      </c>
      <c r="C53" s="20">
        <v>48339.765599999999</v>
      </c>
      <c r="D53" s="20">
        <v>4.0000000000000002E-4</v>
      </c>
      <c r="E53" s="19">
        <f t="shared" ref="E53:E84" si="26">+(C53-C$7)/C$8</f>
        <v>14922.908596715151</v>
      </c>
      <c r="F53" s="19">
        <f t="shared" si="14"/>
        <v>14923</v>
      </c>
      <c r="G53" s="20">
        <f t="shared" si="21"/>
        <v>-2.4790600000414997E-2</v>
      </c>
      <c r="H53" s="19"/>
      <c r="I53" s="19"/>
      <c r="J53" s="19"/>
      <c r="K53" s="19">
        <f t="shared" si="23"/>
        <v>-2.4790600000414997E-2</v>
      </c>
      <c r="L53" s="19"/>
      <c r="M53" s="19"/>
      <c r="N53" s="19"/>
      <c r="O53" s="19"/>
      <c r="P53" s="32">
        <f t="shared" ref="P53:P84" si="27">+J$4+J$5*F53+J$6*F53^2+J$7*SIN(J$8*F53+J$9)</f>
        <v>-1.8430752541809592E-2</v>
      </c>
      <c r="Q53" s="21">
        <f t="shared" ref="Q53:Q84" si="28">+C53-15018.5</f>
        <v>33321.265599999999</v>
      </c>
      <c r="R53" s="102"/>
      <c r="S53" s="19">
        <f t="shared" si="17"/>
        <v>4.0447659696729638E-5</v>
      </c>
      <c r="T53">
        <v>1</v>
      </c>
      <c r="U53">
        <f t="shared" si="18"/>
        <v>4.0447659696729638E-5</v>
      </c>
      <c r="V53">
        <f t="shared" si="19"/>
        <v>-9.9083138261999992E-3</v>
      </c>
      <c r="W53">
        <f t="shared" si="20"/>
        <v>-1.4882286174214998E-2</v>
      </c>
      <c r="Z53">
        <f t="shared" si="24"/>
        <v>56000</v>
      </c>
      <c r="AA53" s="30">
        <f t="shared" si="25"/>
        <v>-0.10836328386880603</v>
      </c>
      <c r="AB53" s="30">
        <f t="shared" si="0"/>
        <v>-0.10030479999999999</v>
      </c>
      <c r="AC53" s="30">
        <f t="shared" si="1"/>
        <v>-8.058483868806041E-3</v>
      </c>
      <c r="AI53" t="s">
        <v>47</v>
      </c>
      <c r="AK53" t="s">
        <v>49</v>
      </c>
    </row>
    <row r="54" spans="1:37" ht="12.95" customHeight="1" x14ac:dyDescent="0.2">
      <c r="A54" s="19" t="s">
        <v>71</v>
      </c>
      <c r="B54" s="22" t="s">
        <v>67</v>
      </c>
      <c r="C54" s="20">
        <v>48339.902199999997</v>
      </c>
      <c r="D54" s="20">
        <v>5.9999999999999995E-4</v>
      </c>
      <c r="E54" s="19">
        <f t="shared" si="26"/>
        <v>14923.412242803111</v>
      </c>
      <c r="F54" s="19">
        <f t="shared" si="14"/>
        <v>14923.5</v>
      </c>
      <c r="G54" s="20">
        <f t="shared" si="21"/>
        <v>-2.3801700008334592E-2</v>
      </c>
      <c r="H54" s="19"/>
      <c r="I54" s="19"/>
      <c r="J54" s="19"/>
      <c r="K54" s="19">
        <f t="shared" si="23"/>
        <v>-2.3801700008334592E-2</v>
      </c>
      <c r="L54" s="19"/>
      <c r="M54" s="19"/>
      <c r="N54" s="19"/>
      <c r="O54" s="19"/>
      <c r="P54" s="32">
        <f t="shared" si="27"/>
        <v>-1.8431691245950718E-2</v>
      </c>
      <c r="Q54" s="21">
        <f t="shared" si="28"/>
        <v>33321.402199999997</v>
      </c>
      <c r="R54" s="102"/>
      <c r="S54" s="19">
        <f t="shared" si="17"/>
        <v>2.8836994108079583E-5</v>
      </c>
      <c r="T54">
        <v>1</v>
      </c>
      <c r="U54">
        <f t="shared" si="18"/>
        <v>2.8836994108079583E-5</v>
      </c>
      <c r="V54">
        <f t="shared" si="19"/>
        <v>-9.908843192549999E-3</v>
      </c>
      <c r="W54">
        <f t="shared" si="20"/>
        <v>-1.3892856815784593E-2</v>
      </c>
      <c r="Z54">
        <f t="shared" si="24"/>
        <v>58000</v>
      </c>
      <c r="AA54" s="30">
        <f t="shared" si="25"/>
        <v>-0.1166064076143643</v>
      </c>
      <c r="AB54" s="30">
        <f t="shared" si="0"/>
        <v>-0.10710119999999999</v>
      </c>
      <c r="AC54" s="30">
        <f t="shared" si="1"/>
        <v>-9.5052076143643058E-3</v>
      </c>
      <c r="AI54" t="s">
        <v>47</v>
      </c>
      <c r="AK54" t="s">
        <v>49</v>
      </c>
    </row>
    <row r="55" spans="1:37" ht="12.95" customHeight="1" x14ac:dyDescent="0.2">
      <c r="A55" s="19" t="s">
        <v>71</v>
      </c>
      <c r="B55" s="22" t="s">
        <v>70</v>
      </c>
      <c r="C55" s="20">
        <v>48340.854700000004</v>
      </c>
      <c r="D55" s="20"/>
      <c r="E55" s="19">
        <f t="shared" si="26"/>
        <v>14926.924123467772</v>
      </c>
      <c r="F55" s="19">
        <f t="shared" si="14"/>
        <v>14927</v>
      </c>
      <c r="G55" s="20">
        <f t="shared" si="21"/>
        <v>-2.0579399999405723E-2</v>
      </c>
      <c r="H55" s="19"/>
      <c r="J55" s="19"/>
      <c r="K55">
        <f t="shared" si="23"/>
        <v>-2.0579399999405723E-2</v>
      </c>
      <c r="L55" s="19"/>
      <c r="M55" s="19"/>
      <c r="N55" s="19"/>
      <c r="O55" s="19"/>
      <c r="P55" s="32">
        <f t="shared" si="27"/>
        <v>-1.843826120370172E-2</v>
      </c>
      <c r="Q55" s="21">
        <f t="shared" si="28"/>
        <v>33322.354700000004</v>
      </c>
      <c r="R55" s="102"/>
      <c r="S55" s="19">
        <f t="shared" si="17"/>
        <v>4.58447534246879E-6</v>
      </c>
      <c r="T55">
        <v>1</v>
      </c>
      <c r="U55">
        <f t="shared" si="18"/>
        <v>4.58447534246879E-6</v>
      </c>
      <c r="V55">
        <f t="shared" si="19"/>
        <v>-9.9125491461999997E-3</v>
      </c>
      <c r="W55">
        <f t="shared" si="20"/>
        <v>-1.0666850853205723E-2</v>
      </c>
      <c r="Z55">
        <f t="shared" si="24"/>
        <v>60000</v>
      </c>
      <c r="AA55" s="30">
        <f t="shared" si="25"/>
        <v>-0.12421158723376931</v>
      </c>
      <c r="AB55" s="30">
        <f t="shared" si="0"/>
        <v>-0.11411999999999999</v>
      </c>
      <c r="AC55" s="30">
        <f t="shared" si="1"/>
        <v>-1.0091587233769322E-2</v>
      </c>
    </row>
    <row r="56" spans="1:37" ht="12.95" customHeight="1" x14ac:dyDescent="0.2">
      <c r="A56" s="19" t="s">
        <v>65</v>
      </c>
      <c r="B56" s="22"/>
      <c r="C56" s="20">
        <v>50549.413</v>
      </c>
      <c r="D56" s="20">
        <v>1.6999999999999999E-3</v>
      </c>
      <c r="E56" s="19">
        <f t="shared" si="26"/>
        <v>23069.909100361245</v>
      </c>
      <c r="F56" s="19">
        <f t="shared" si="14"/>
        <v>23070</v>
      </c>
      <c r="G56" s="20">
        <f t="shared" si="21"/>
        <v>-2.4654000000737142E-2</v>
      </c>
      <c r="H56" s="19"/>
      <c r="I56" s="19"/>
      <c r="J56" s="19"/>
      <c r="K56" s="19">
        <f t="shared" si="23"/>
        <v>-2.4654000000737142E-2</v>
      </c>
      <c r="L56" s="19"/>
      <c r="M56" s="19"/>
      <c r="N56" s="19"/>
      <c r="O56" s="19">
        <f t="shared" ref="O56:O87" ca="1" si="29">+C$11+C$12*$F56</f>
        <v>-2.3105913202342253E-2</v>
      </c>
      <c r="P56" s="32">
        <f t="shared" si="27"/>
        <v>-2.8336365044425268E-2</v>
      </c>
      <c r="Q56" s="21">
        <f t="shared" si="28"/>
        <v>35530.913</v>
      </c>
      <c r="R56" s="102"/>
      <c r="S56" s="19">
        <f t="shared" si="17"/>
        <v>1.3559812314976253E-5</v>
      </c>
      <c r="T56">
        <v>1</v>
      </c>
      <c r="U56">
        <f t="shared" si="18"/>
        <v>1.3559812314976253E-5</v>
      </c>
      <c r="V56">
        <f t="shared" si="19"/>
        <v>-2.0378882219999998E-2</v>
      </c>
      <c r="W56">
        <f t="shared" si="20"/>
        <v>-4.2751177807371435E-3</v>
      </c>
      <c r="Z56">
        <f t="shared" si="24"/>
        <v>62000</v>
      </c>
      <c r="AA56" s="30">
        <f t="shared" si="25"/>
        <v>-0.13112574779360367</v>
      </c>
      <c r="AB56" s="30">
        <f t="shared" si="0"/>
        <v>-0.12136119999999999</v>
      </c>
      <c r="AC56" s="30">
        <f t="shared" si="1"/>
        <v>-9.7645477936036795E-3</v>
      </c>
      <c r="AG56">
        <v>12</v>
      </c>
    </row>
    <row r="57" spans="1:37" ht="12.95" customHeight="1" x14ac:dyDescent="0.2">
      <c r="A57" s="19" t="s">
        <v>66</v>
      </c>
      <c r="B57" s="22" t="s">
        <v>67</v>
      </c>
      <c r="C57" s="20">
        <v>50953.398000000001</v>
      </c>
      <c r="D57" s="20">
        <v>3.0000000000000001E-3</v>
      </c>
      <c r="E57" s="19">
        <f t="shared" si="26"/>
        <v>24559.407378894495</v>
      </c>
      <c r="F57" s="19">
        <f t="shared" si="14"/>
        <v>24559.5</v>
      </c>
      <c r="G57" s="20">
        <f t="shared" si="21"/>
        <v>-2.5120899998000823E-2</v>
      </c>
      <c r="H57" s="19"/>
      <c r="I57" s="19"/>
      <c r="J57" s="19"/>
      <c r="K57" s="19">
        <f t="shared" si="23"/>
        <v>-2.5120899998000823E-2</v>
      </c>
      <c r="L57" s="19"/>
      <c r="M57" s="19"/>
      <c r="N57" s="19"/>
      <c r="O57" s="19">
        <f t="shared" ca="1" si="29"/>
        <v>-2.4728322227063698E-2</v>
      </c>
      <c r="P57" s="32">
        <f t="shared" si="27"/>
        <v>-2.9061717469749886E-2</v>
      </c>
      <c r="Q57" s="21">
        <f t="shared" si="28"/>
        <v>35934.898000000001</v>
      </c>
      <c r="R57" s="102"/>
      <c r="S57" s="19">
        <f t="shared" si="17"/>
        <v>1.5530042345642674E-5</v>
      </c>
      <c r="T57">
        <v>1</v>
      </c>
      <c r="U57">
        <f t="shared" si="18"/>
        <v>1.5530042345642674E-5</v>
      </c>
      <c r="V57">
        <f t="shared" si="19"/>
        <v>-2.2692224818950002E-2</v>
      </c>
      <c r="W57">
        <f t="shared" si="20"/>
        <v>-2.428675179050821E-3</v>
      </c>
      <c r="Z57">
        <f t="shared" si="24"/>
        <v>64000</v>
      </c>
      <c r="AA57" s="30">
        <f t="shared" si="25"/>
        <v>-0.13737849058957621</v>
      </c>
      <c r="AB57" s="30">
        <f t="shared" si="0"/>
        <v>-0.12882479999999999</v>
      </c>
      <c r="AC57" s="30">
        <f t="shared" si="1"/>
        <v>-8.5536905895762291E-3</v>
      </c>
      <c r="AG57">
        <v>10</v>
      </c>
      <c r="AI57" t="s">
        <v>64</v>
      </c>
      <c r="AK57" t="s">
        <v>49</v>
      </c>
    </row>
    <row r="58" spans="1:37" ht="12.95" customHeight="1" x14ac:dyDescent="0.2">
      <c r="A58" s="19" t="s">
        <v>405</v>
      </c>
      <c r="B58" s="22" t="s">
        <v>70</v>
      </c>
      <c r="C58" s="20">
        <v>51490.821000000004</v>
      </c>
      <c r="D58" s="20" t="s">
        <v>400</v>
      </c>
      <c r="E58" s="19">
        <f t="shared" si="26"/>
        <v>26540.893407693031</v>
      </c>
      <c r="F58" s="19">
        <f t="shared" si="14"/>
        <v>26541</v>
      </c>
      <c r="G58" s="20">
        <f t="shared" si="21"/>
        <v>-2.891020000242861E-2</v>
      </c>
      <c r="H58" s="19"/>
      <c r="I58" s="19"/>
      <c r="J58" s="19"/>
      <c r="K58" s="19">
        <f t="shared" si="23"/>
        <v>-2.891020000242861E-2</v>
      </c>
      <c r="L58" s="19"/>
      <c r="M58" s="19"/>
      <c r="N58" s="19"/>
      <c r="O58" s="19">
        <f t="shared" ca="1" si="29"/>
        <v>-2.6886632722186589E-2</v>
      </c>
      <c r="P58" s="32">
        <f t="shared" si="27"/>
        <v>-2.9736570777788438E-2</v>
      </c>
      <c r="Q58" s="21">
        <f t="shared" si="28"/>
        <v>36472.321000000004</v>
      </c>
      <c r="R58" s="102"/>
      <c r="S58" s="19">
        <f t="shared" si="17"/>
        <v>6.8288865836880386E-7</v>
      </c>
      <c r="T58">
        <v>1</v>
      </c>
      <c r="U58">
        <f t="shared" si="18"/>
        <v>6.8288865836880386E-7</v>
      </c>
      <c r="V58">
        <f t="shared" si="19"/>
        <v>-2.5960895131799999E-2</v>
      </c>
      <c r="W58">
        <f t="shared" si="20"/>
        <v>-2.9493048706286107E-3</v>
      </c>
      <c r="Z58">
        <f t="shared" si="24"/>
        <v>66000</v>
      </c>
      <c r="AA58" s="30">
        <f t="shared" si="25"/>
        <v>-0.14307941384671902</v>
      </c>
      <c r="AB58" s="30">
        <f t="shared" si="0"/>
        <v>-0.13651079999999999</v>
      </c>
      <c r="AC58" s="30">
        <f t="shared" si="1"/>
        <v>-6.5686138467190274E-3</v>
      </c>
    </row>
    <row r="59" spans="1:37" ht="12.95" customHeight="1" x14ac:dyDescent="0.2">
      <c r="A59" s="19" t="s">
        <v>77</v>
      </c>
      <c r="B59" s="22"/>
      <c r="C59" s="24">
        <v>51926.538099999998</v>
      </c>
      <c r="D59" s="20"/>
      <c r="E59" s="19">
        <f t="shared" si="26"/>
        <v>28147.388377500054</v>
      </c>
      <c r="F59" s="19">
        <f t="shared" si="14"/>
        <v>28147.5</v>
      </c>
      <c r="G59" s="20">
        <f t="shared" si="21"/>
        <v>-3.0274500008090399E-2</v>
      </c>
      <c r="H59" s="19"/>
      <c r="J59" s="19"/>
      <c r="K59">
        <f t="shared" si="23"/>
        <v>-3.0274500008090399E-2</v>
      </c>
      <c r="L59" s="19"/>
      <c r="M59" s="19"/>
      <c r="N59" s="19"/>
      <c r="O59" s="19">
        <f t="shared" ca="1" si="29"/>
        <v>-2.8636481730723012E-2</v>
      </c>
      <c r="P59" s="32">
        <f t="shared" si="27"/>
        <v>-3.0185864324713464E-2</v>
      </c>
      <c r="Q59" s="21">
        <f t="shared" si="28"/>
        <v>36908.038099999998</v>
      </c>
      <c r="R59" s="102"/>
      <c r="S59" s="19">
        <f t="shared" si="17"/>
        <v>7.8562843676962717E-9</v>
      </c>
      <c r="T59">
        <v>1</v>
      </c>
      <c r="U59">
        <f t="shared" si="18"/>
        <v>7.8562843676962717E-9</v>
      </c>
      <c r="V59">
        <f t="shared" si="19"/>
        <v>-2.8771210323749997E-2</v>
      </c>
      <c r="W59">
        <f t="shared" si="20"/>
        <v>-1.5032896843404017E-3</v>
      </c>
      <c r="Z59">
        <f t="shared" si="24"/>
        <v>68000</v>
      </c>
      <c r="AA59" s="30">
        <f t="shared" si="25"/>
        <v>-0.14840819266366953</v>
      </c>
      <c r="AB59" s="30">
        <f t="shared" si="0"/>
        <v>-0.14441919999999997</v>
      </c>
      <c r="AC59" s="30">
        <f t="shared" si="1"/>
        <v>-3.9889926636695484E-3</v>
      </c>
    </row>
    <row r="60" spans="1:37" ht="12.95" customHeight="1" x14ac:dyDescent="0.2">
      <c r="A60" s="19" t="s">
        <v>77</v>
      </c>
      <c r="B60" s="22"/>
      <c r="C60" s="24">
        <v>51967.496700000003</v>
      </c>
      <c r="D60" s="20"/>
      <c r="E60" s="19">
        <f t="shared" si="26"/>
        <v>28298.403301794617</v>
      </c>
      <c r="F60" s="19">
        <f t="shared" ref="F60:F81" si="30">ROUND(2*E60,0)/2</f>
        <v>28298.5</v>
      </c>
      <c r="G60" s="20">
        <f t="shared" si="21"/>
        <v>-2.6226699999824632E-2</v>
      </c>
      <c r="H60" s="19"/>
      <c r="J60" s="19"/>
      <c r="K60">
        <f t="shared" si="23"/>
        <v>-2.6226699999824632E-2</v>
      </c>
      <c r="L60" s="19"/>
      <c r="M60" s="19"/>
      <c r="N60" s="19"/>
      <c r="O60" s="19">
        <f t="shared" ca="1" si="29"/>
        <v>-2.8800955555988494E-2</v>
      </c>
      <c r="P60" s="32">
        <f t="shared" si="27"/>
        <v>-3.0229001381363415E-2</v>
      </c>
      <c r="Q60" s="21">
        <f t="shared" si="28"/>
        <v>36948.996700000003</v>
      </c>
      <c r="R60" s="102"/>
      <c r="S60" s="19">
        <f t="shared" si="17"/>
        <v>1.6018416348667251E-5</v>
      </c>
      <c r="T60">
        <v>1</v>
      </c>
      <c r="U60">
        <f t="shared" si="18"/>
        <v>1.6018416348667251E-5</v>
      </c>
      <c r="V60">
        <f t="shared" si="19"/>
        <v>-2.9042738342549997E-2</v>
      </c>
      <c r="W60">
        <f t="shared" si="20"/>
        <v>2.8160383427253653E-3</v>
      </c>
    </row>
    <row r="61" spans="1:37" ht="12.95" customHeight="1" x14ac:dyDescent="0.2">
      <c r="A61" s="15" t="s">
        <v>84</v>
      </c>
      <c r="B61" s="16" t="s">
        <v>70</v>
      </c>
      <c r="C61" s="17">
        <v>52715.385000000002</v>
      </c>
      <c r="D61" s="17">
        <v>5.0000000000000001E-3</v>
      </c>
      <c r="E61" s="19">
        <f t="shared" si="26"/>
        <v>31055.877800563521</v>
      </c>
      <c r="F61" s="19">
        <f t="shared" si="30"/>
        <v>31056</v>
      </c>
      <c r="G61" s="20">
        <f t="shared" si="21"/>
        <v>-3.3143200002086814E-2</v>
      </c>
      <c r="H61" s="19"/>
      <c r="I61" s="19"/>
      <c r="J61" s="19"/>
      <c r="K61" s="19">
        <f t="shared" si="23"/>
        <v>-3.3143200002086814E-2</v>
      </c>
      <c r="L61" s="19"/>
      <c r="M61" s="19"/>
      <c r="N61" s="19"/>
      <c r="O61" s="19">
        <f t="shared" ca="1" si="29"/>
        <v>-3.1804509020687648E-2</v>
      </c>
      <c r="P61" s="32">
        <f t="shared" si="27"/>
        <v>-3.1252013426953017E-2</v>
      </c>
      <c r="Q61" s="21">
        <f t="shared" si="28"/>
        <v>37696.885000000002</v>
      </c>
      <c r="R61" s="102"/>
      <c r="S61" s="19">
        <f t="shared" si="17"/>
        <v>3.5765866619663036E-6</v>
      </c>
      <c r="T61">
        <v>1</v>
      </c>
      <c r="U61">
        <f t="shared" si="18"/>
        <v>3.5765866619663036E-6</v>
      </c>
      <c r="V61">
        <f t="shared" si="19"/>
        <v>-3.4224232780799994E-2</v>
      </c>
      <c r="W61">
        <f t="shared" si="20"/>
        <v>1.0810327787131799E-3</v>
      </c>
    </row>
    <row r="62" spans="1:37" ht="12.95" customHeight="1" x14ac:dyDescent="0.2">
      <c r="A62" s="15" t="s">
        <v>84</v>
      </c>
      <c r="B62" s="16" t="s">
        <v>67</v>
      </c>
      <c r="C62" s="17">
        <v>52715.522299999997</v>
      </c>
      <c r="D62" s="17">
        <v>1.1000000000000001E-3</v>
      </c>
      <c r="E62" s="19">
        <f t="shared" si="26"/>
        <v>31056.384027561144</v>
      </c>
      <c r="F62" s="19">
        <f t="shared" si="30"/>
        <v>31056.5</v>
      </c>
      <c r="G62" s="20">
        <f t="shared" si="21"/>
        <v>-3.1454300005862024E-2</v>
      </c>
      <c r="H62" s="19"/>
      <c r="I62" s="19"/>
      <c r="J62" s="19"/>
      <c r="K62" s="19">
        <f t="shared" si="23"/>
        <v>-3.1454300005862024E-2</v>
      </c>
      <c r="L62" s="19"/>
      <c r="M62" s="19"/>
      <c r="N62" s="19"/>
      <c r="O62" s="19">
        <f t="shared" ca="1" si="29"/>
        <v>-3.1805053636003097E-2</v>
      </c>
      <c r="P62" s="32">
        <f t="shared" si="27"/>
        <v>-3.1252262436263403E-2</v>
      </c>
      <c r="Q62" s="21">
        <f t="shared" si="28"/>
        <v>37697.022299999997</v>
      </c>
      <c r="R62" s="102"/>
      <c r="S62" s="19">
        <f t="shared" si="17"/>
        <v>4.0819179529317384E-8</v>
      </c>
      <c r="T62">
        <v>1</v>
      </c>
      <c r="U62">
        <f t="shared" si="18"/>
        <v>4.0819179529317384E-8</v>
      </c>
      <c r="V62">
        <f t="shared" si="19"/>
        <v>-3.4225210644549996E-2</v>
      </c>
      <c r="W62">
        <f t="shared" si="20"/>
        <v>2.770910638687972E-3</v>
      </c>
      <c r="AI62" t="s">
        <v>47</v>
      </c>
      <c r="AK62" t="s">
        <v>49</v>
      </c>
    </row>
    <row r="63" spans="1:37" ht="12.95" customHeight="1" x14ac:dyDescent="0.2">
      <c r="A63" s="19" t="s">
        <v>186</v>
      </c>
      <c r="B63" s="16" t="s">
        <v>67</v>
      </c>
      <c r="C63" s="100">
        <v>52736.124300000003</v>
      </c>
      <c r="E63" s="19">
        <f t="shared" si="26"/>
        <v>31132.343886304294</v>
      </c>
      <c r="F63" s="19">
        <f t="shared" si="30"/>
        <v>31132.5</v>
      </c>
      <c r="H63" s="19"/>
      <c r="I63" s="19"/>
      <c r="J63" s="19"/>
      <c r="K63" s="19"/>
      <c r="L63" s="19"/>
      <c r="M63" s="19"/>
      <c r="N63" s="19"/>
      <c r="O63" s="19">
        <f t="shared" ca="1" si="29"/>
        <v>-3.1887835163951286E-2</v>
      </c>
      <c r="P63" s="32">
        <f t="shared" si="27"/>
        <v>-3.1290472964527562E-2</v>
      </c>
      <c r="Q63" s="21">
        <f t="shared" si="28"/>
        <v>37717.624300000003</v>
      </c>
      <c r="R63" s="103">
        <f>+C63-(C$7+F63*C$8)</f>
        <v>-4.2341500004113186E-2</v>
      </c>
    </row>
    <row r="64" spans="1:37" ht="12.95" customHeight="1" x14ac:dyDescent="0.2">
      <c r="A64" s="19" t="s">
        <v>186</v>
      </c>
      <c r="B64" s="5"/>
      <c r="C64" s="100">
        <v>52736.257799999999</v>
      </c>
      <c r="E64" s="19">
        <f t="shared" si="26"/>
        <v>31132.836102649402</v>
      </c>
      <c r="F64" s="19">
        <f t="shared" si="30"/>
        <v>31133</v>
      </c>
      <c r="H64" s="19"/>
      <c r="I64" s="19"/>
      <c r="J64" s="19"/>
      <c r="K64" s="19"/>
      <c r="L64" s="19"/>
      <c r="M64" s="19"/>
      <c r="N64" s="19"/>
      <c r="O64" s="19">
        <f t="shared" ca="1" si="29"/>
        <v>-3.1888379779266736E-2</v>
      </c>
      <c r="P64" s="32">
        <f t="shared" si="27"/>
        <v>-3.1290726741611895E-2</v>
      </c>
      <c r="Q64" s="21">
        <f t="shared" si="28"/>
        <v>37717.757799999999</v>
      </c>
      <c r="R64" s="103">
        <f>+C64-(C$7+F64*C$8)</f>
        <v>-4.4452599999203812E-2</v>
      </c>
    </row>
    <row r="65" spans="1:37" ht="12.95" customHeight="1" x14ac:dyDescent="0.2">
      <c r="A65" s="91" t="s">
        <v>87</v>
      </c>
      <c r="B65" s="92" t="s">
        <v>67</v>
      </c>
      <c r="C65" s="91">
        <v>52800.414299999997</v>
      </c>
      <c r="D65" s="91">
        <v>1E-4</v>
      </c>
      <c r="E65" s="19">
        <f t="shared" si="26"/>
        <v>31369.382004865362</v>
      </c>
      <c r="F65" s="19">
        <f t="shared" si="30"/>
        <v>31369.5</v>
      </c>
      <c r="G65" s="20">
        <f t="shared" ref="G65:G109" si="31">+C65-(C$7+F65*C$8)</f>
        <v>-3.2002900006773416E-2</v>
      </c>
      <c r="H65" s="19"/>
      <c r="I65" s="19"/>
      <c r="J65" s="19"/>
      <c r="K65" s="19">
        <f t="shared" ref="K65:K109" si="32">G65</f>
        <v>-3.2002900006773416E-2</v>
      </c>
      <c r="L65" s="19"/>
      <c r="M65" s="19"/>
      <c r="N65" s="19"/>
      <c r="O65" s="19">
        <f t="shared" ca="1" si="29"/>
        <v>-3.2145982823473931E-2</v>
      </c>
      <c r="P65" s="32">
        <f t="shared" si="27"/>
        <v>-3.1414365157020792E-2</v>
      </c>
      <c r="Q65" s="21">
        <f t="shared" si="28"/>
        <v>37781.914299999997</v>
      </c>
      <c r="R65" s="102"/>
      <c r="S65" s="19">
        <f t="shared" ref="S65:S109" si="33">+(P65-G65)^2</f>
        <v>3.4637326937334385E-7</v>
      </c>
      <c r="T65">
        <v>1</v>
      </c>
      <c r="U65">
        <f t="shared" ref="U65:U109" si="34">+T65*S65</f>
        <v>3.4637326937334385E-7</v>
      </c>
      <c r="V65">
        <f t="shared" ref="V65:V109" si="35">+J$4+J$5*F65+J$6*F65^2</f>
        <v>-3.4840081240949998E-2</v>
      </c>
      <c r="W65">
        <f t="shared" ref="W65:W109" si="36">+G65-V65</f>
        <v>2.837181234176582E-3</v>
      </c>
    </row>
    <row r="66" spans="1:37" ht="12.95" customHeight="1" x14ac:dyDescent="0.2">
      <c r="A66" s="91" t="s">
        <v>87</v>
      </c>
      <c r="B66" s="92" t="s">
        <v>70</v>
      </c>
      <c r="C66" s="91">
        <v>52801.363499999999</v>
      </c>
      <c r="D66" s="91">
        <v>2.9999999999999997E-4</v>
      </c>
      <c r="E66" s="19">
        <f t="shared" si="26"/>
        <v>31372.881718384397</v>
      </c>
      <c r="F66" s="19">
        <f t="shared" si="30"/>
        <v>31373</v>
      </c>
      <c r="G66" s="20">
        <f t="shared" si="31"/>
        <v>-3.2080600001791026E-2</v>
      </c>
      <c r="H66" s="19"/>
      <c r="I66" s="19"/>
      <c r="J66" s="19"/>
      <c r="K66" s="19">
        <f t="shared" si="32"/>
        <v>-3.2080600001791026E-2</v>
      </c>
      <c r="L66" s="19"/>
      <c r="M66" s="19"/>
      <c r="N66" s="19"/>
      <c r="O66" s="19">
        <f t="shared" ca="1" si="29"/>
        <v>-3.2149795130682071E-2</v>
      </c>
      <c r="P66" s="32">
        <f t="shared" si="27"/>
        <v>-3.1416249988540514E-2</v>
      </c>
      <c r="Q66" s="21">
        <f t="shared" si="28"/>
        <v>37782.863499999999</v>
      </c>
      <c r="R66" s="102"/>
      <c r="S66" s="19">
        <f t="shared" si="33"/>
        <v>4.4136094010595662E-7</v>
      </c>
      <c r="T66">
        <v>1</v>
      </c>
      <c r="U66">
        <f t="shared" si="34"/>
        <v>4.4136094010595662E-7</v>
      </c>
      <c r="V66">
        <f t="shared" si="35"/>
        <v>-3.4846987586200001E-2</v>
      </c>
      <c r="W66">
        <f t="shared" si="36"/>
        <v>2.7663875844089747E-3</v>
      </c>
      <c r="AI66" t="s">
        <v>47</v>
      </c>
      <c r="AK66" t="s">
        <v>49</v>
      </c>
    </row>
    <row r="67" spans="1:37" ht="12.95" customHeight="1" x14ac:dyDescent="0.2">
      <c r="A67" s="91" t="s">
        <v>75</v>
      </c>
      <c r="B67" s="93" t="s">
        <v>70</v>
      </c>
      <c r="C67" s="17">
        <v>53076.652999999998</v>
      </c>
      <c r="D67" s="17">
        <v>2.9999999999999997E-4</v>
      </c>
      <c r="E67" s="19">
        <f t="shared" si="26"/>
        <v>32387.877909699117</v>
      </c>
      <c r="F67" s="19">
        <f t="shared" si="30"/>
        <v>32388</v>
      </c>
      <c r="G67" s="20">
        <f t="shared" si="31"/>
        <v>-3.3113600002252497E-2</v>
      </c>
      <c r="H67" s="19"/>
      <c r="I67" s="19"/>
      <c r="J67" s="19"/>
      <c r="K67" s="19">
        <f t="shared" si="32"/>
        <v>-3.3113600002252497E-2</v>
      </c>
      <c r="L67" s="19"/>
      <c r="M67" s="19"/>
      <c r="N67" s="19"/>
      <c r="O67" s="19">
        <f t="shared" ca="1" si="29"/>
        <v>-3.3255364221042777E-2</v>
      </c>
      <c r="P67" s="32">
        <f t="shared" si="27"/>
        <v>-3.2037638473899371E-2</v>
      </c>
      <c r="Q67" s="21">
        <f t="shared" si="28"/>
        <v>38058.152999999998</v>
      </c>
      <c r="R67" s="102"/>
      <c r="S67" s="19">
        <f t="shared" si="33"/>
        <v>1.1576932104959936E-6</v>
      </c>
      <c r="T67">
        <v>1</v>
      </c>
      <c r="U67">
        <f t="shared" si="34"/>
        <v>1.1576932104959936E-6</v>
      </c>
      <c r="V67">
        <f t="shared" si="35"/>
        <v>-3.6878566723200001E-2</v>
      </c>
      <c r="W67">
        <f t="shared" si="36"/>
        <v>3.7649667209475046E-3</v>
      </c>
      <c r="AI67" t="s">
        <v>47</v>
      </c>
      <c r="AK67" t="s">
        <v>49</v>
      </c>
    </row>
    <row r="68" spans="1:37" ht="12.95" customHeight="1" x14ac:dyDescent="0.2">
      <c r="A68" s="39" t="s">
        <v>87</v>
      </c>
      <c r="B68" s="42" t="s">
        <v>67</v>
      </c>
      <c r="C68" s="39">
        <v>53081.398999999998</v>
      </c>
      <c r="D68" s="39">
        <v>1E-4</v>
      </c>
      <c r="E68" s="19">
        <f t="shared" si="26"/>
        <v>32405.376477294241</v>
      </c>
      <c r="F68" s="19">
        <f t="shared" si="30"/>
        <v>32405.5</v>
      </c>
      <c r="G68" s="20">
        <f t="shared" si="31"/>
        <v>-3.350210000644438E-2</v>
      </c>
      <c r="H68" s="19"/>
      <c r="I68" s="19"/>
      <c r="J68" s="19"/>
      <c r="K68" s="19">
        <f t="shared" si="32"/>
        <v>-3.350210000644438E-2</v>
      </c>
      <c r="L68" s="19"/>
      <c r="M68" s="19"/>
      <c r="N68" s="19"/>
      <c r="O68" s="19">
        <f t="shared" ca="1" si="29"/>
        <v>-3.3274425757083476E-2</v>
      </c>
      <c r="P68" s="32">
        <f t="shared" si="27"/>
        <v>-3.2049758076694294E-2</v>
      </c>
      <c r="Q68" s="21">
        <f t="shared" si="28"/>
        <v>38062.898999999998</v>
      </c>
      <c r="R68" s="102"/>
      <c r="S68" s="19">
        <f t="shared" si="33"/>
        <v>2.1092970809102016E-6</v>
      </c>
      <c r="T68">
        <v>1</v>
      </c>
      <c r="U68">
        <f t="shared" si="34"/>
        <v>2.1092970809102016E-6</v>
      </c>
      <c r="V68">
        <f t="shared" si="35"/>
        <v>-3.6914096260949998E-2</v>
      </c>
      <c r="W68">
        <f t="shared" si="36"/>
        <v>3.4119962545056184E-3</v>
      </c>
    </row>
    <row r="69" spans="1:37" ht="12.95" customHeight="1" x14ac:dyDescent="0.2">
      <c r="A69" s="91" t="s">
        <v>76</v>
      </c>
      <c r="B69" s="93" t="s">
        <v>70</v>
      </c>
      <c r="C69" s="17">
        <v>53092.383999999998</v>
      </c>
      <c r="D69" s="17">
        <v>1E-4</v>
      </c>
      <c r="E69" s="19">
        <f t="shared" si="26"/>
        <v>32445.878324119469</v>
      </c>
      <c r="F69" s="19">
        <f t="shared" si="30"/>
        <v>32446</v>
      </c>
      <c r="G69" s="20">
        <f t="shared" si="31"/>
        <v>-3.300120000494644E-2</v>
      </c>
      <c r="H69" s="19"/>
      <c r="I69" s="19"/>
      <c r="J69" s="19"/>
      <c r="K69" s="19">
        <f t="shared" si="32"/>
        <v>-3.300120000494644E-2</v>
      </c>
      <c r="L69" s="19"/>
      <c r="M69" s="19"/>
      <c r="N69" s="19"/>
      <c r="O69" s="19">
        <f t="shared" ca="1" si="29"/>
        <v>-3.3318539597634818E-2</v>
      </c>
      <c r="P69" s="32">
        <f t="shared" si="27"/>
        <v>-3.2078002142526686E-2</v>
      </c>
      <c r="Q69" s="21">
        <f t="shared" si="28"/>
        <v>38073.883999999998</v>
      </c>
      <c r="R69" s="102"/>
      <c r="S69" s="19">
        <f t="shared" si="33"/>
        <v>8.5229429317640353E-7</v>
      </c>
      <c r="T69">
        <v>1</v>
      </c>
      <c r="U69">
        <f t="shared" si="34"/>
        <v>8.5229429317640353E-7</v>
      </c>
      <c r="V69">
        <f t="shared" si="35"/>
        <v>-3.6996387064799997E-2</v>
      </c>
      <c r="W69">
        <f t="shared" si="36"/>
        <v>3.9951870598535569E-3</v>
      </c>
    </row>
    <row r="70" spans="1:37" ht="12.95" customHeight="1" x14ac:dyDescent="0.2">
      <c r="A70" s="94" t="s">
        <v>83</v>
      </c>
      <c r="B70" s="42"/>
      <c r="C70" s="17">
        <v>53122.490700000002</v>
      </c>
      <c r="D70" s="17">
        <v>5.0000000000000001E-4</v>
      </c>
      <c r="E70" s="19">
        <f t="shared" si="26"/>
        <v>32556.882143128398</v>
      </c>
      <c r="F70" s="19">
        <f t="shared" si="30"/>
        <v>32557</v>
      </c>
      <c r="G70" s="20">
        <f t="shared" si="31"/>
        <v>-3.1965399997716304E-2</v>
      </c>
      <c r="H70" s="19"/>
      <c r="I70" s="19"/>
      <c r="J70" s="19"/>
      <c r="K70" s="19">
        <f t="shared" si="32"/>
        <v>-3.1965399997716304E-2</v>
      </c>
      <c r="L70" s="19"/>
      <c r="M70" s="19"/>
      <c r="N70" s="19"/>
      <c r="O70" s="19">
        <f t="shared" ca="1" si="29"/>
        <v>-3.3439444197664411E-2</v>
      </c>
      <c r="P70" s="32">
        <f t="shared" si="27"/>
        <v>-3.2156828223789187E-2</v>
      </c>
      <c r="Q70" s="21">
        <f t="shared" si="28"/>
        <v>38103.990700000002</v>
      </c>
      <c r="R70" s="102"/>
      <c r="S70" s="19">
        <f t="shared" si="33"/>
        <v>3.6644765737410826E-8</v>
      </c>
      <c r="T70">
        <v>1</v>
      </c>
      <c r="U70">
        <f t="shared" si="34"/>
        <v>3.6644765737410826E-8</v>
      </c>
      <c r="V70">
        <f t="shared" si="35"/>
        <v>-3.7222392322199996E-2</v>
      </c>
      <c r="W70">
        <f t="shared" si="36"/>
        <v>5.2569923244836919E-3</v>
      </c>
      <c r="AI70" t="s">
        <v>47</v>
      </c>
      <c r="AK70" t="s">
        <v>49</v>
      </c>
    </row>
    <row r="71" spans="1:37" ht="12.95" customHeight="1" x14ac:dyDescent="0.2">
      <c r="A71" s="95" t="s">
        <v>82</v>
      </c>
      <c r="B71" s="16"/>
      <c r="C71" s="17">
        <v>53418.7984</v>
      </c>
      <c r="D71" s="17">
        <v>1E-4</v>
      </c>
      <c r="E71" s="19">
        <f t="shared" si="26"/>
        <v>33649.372728338596</v>
      </c>
      <c r="F71" s="19">
        <f t="shared" si="30"/>
        <v>33649.5</v>
      </c>
      <c r="G71" s="20">
        <f t="shared" si="31"/>
        <v>-3.4518900007242337E-2</v>
      </c>
      <c r="H71" s="19"/>
      <c r="I71" s="19"/>
      <c r="J71" s="19"/>
      <c r="K71" s="19">
        <f t="shared" si="32"/>
        <v>-3.4518900007242337E-2</v>
      </c>
      <c r="L71" s="19"/>
      <c r="M71" s="19"/>
      <c r="N71" s="19"/>
      <c r="O71" s="19">
        <f t="shared" ca="1" si="29"/>
        <v>-3.4629428661919648E-2</v>
      </c>
      <c r="P71" s="32">
        <f t="shared" si="27"/>
        <v>-3.3051450813198671E-2</v>
      </c>
      <c r="Q71" s="21">
        <f t="shared" si="28"/>
        <v>38400.2984</v>
      </c>
      <c r="R71" s="102"/>
      <c r="S71" s="19">
        <f t="shared" si="33"/>
        <v>2.1534071370994039E-6</v>
      </c>
      <c r="T71">
        <v>1</v>
      </c>
      <c r="U71">
        <f t="shared" si="34"/>
        <v>2.1534071370994039E-6</v>
      </c>
      <c r="V71">
        <f t="shared" si="35"/>
        <v>-3.9483365536949998E-2</v>
      </c>
      <c r="W71">
        <f t="shared" si="36"/>
        <v>4.9644655297076609E-3</v>
      </c>
    </row>
    <row r="72" spans="1:37" ht="12.95" customHeight="1" x14ac:dyDescent="0.2">
      <c r="A72" s="94" t="s">
        <v>83</v>
      </c>
      <c r="B72" s="42"/>
      <c r="C72" s="17">
        <v>53451.3462</v>
      </c>
      <c r="D72" s="17">
        <v>1E-4</v>
      </c>
      <c r="E72" s="19">
        <f t="shared" si="26"/>
        <v>33769.376916786299</v>
      </c>
      <c r="F72" s="19">
        <f t="shared" si="30"/>
        <v>33769.5</v>
      </c>
      <c r="G72" s="20">
        <f t="shared" si="31"/>
        <v>-3.3382900001015514E-2</v>
      </c>
      <c r="H72" s="19"/>
      <c r="I72" s="19"/>
      <c r="J72" s="19"/>
      <c r="K72" s="19">
        <f t="shared" si="32"/>
        <v>-3.3382900001015514E-2</v>
      </c>
      <c r="L72" s="19"/>
      <c r="M72" s="19"/>
      <c r="N72" s="19"/>
      <c r="O72" s="19">
        <f t="shared" ca="1" si="29"/>
        <v>-3.4760136337627319E-2</v>
      </c>
      <c r="P72" s="32">
        <f t="shared" si="27"/>
        <v>-3.3163776648225826E-2</v>
      </c>
      <c r="Q72" s="21">
        <f t="shared" si="28"/>
        <v>38432.8462</v>
      </c>
      <c r="R72" s="102"/>
      <c r="S72" s="19">
        <f t="shared" si="33"/>
        <v>4.801504373779406E-8</v>
      </c>
      <c r="T72">
        <v>1</v>
      </c>
      <c r="U72">
        <f t="shared" si="34"/>
        <v>4.801504373779406E-8</v>
      </c>
      <c r="V72">
        <f t="shared" si="35"/>
        <v>-3.973575532095E-2</v>
      </c>
      <c r="W72">
        <f t="shared" si="36"/>
        <v>6.3528553199344862E-3</v>
      </c>
    </row>
    <row r="73" spans="1:37" ht="12.95" customHeight="1" x14ac:dyDescent="0.2">
      <c r="A73" s="94" t="s">
        <v>83</v>
      </c>
      <c r="B73" s="42"/>
      <c r="C73" s="17">
        <v>53451.481899999999</v>
      </c>
      <c r="D73" s="17">
        <v>2.0000000000000001E-4</v>
      </c>
      <c r="E73" s="19">
        <f t="shared" si="26"/>
        <v>33769.877244561823</v>
      </c>
      <c r="F73" s="19">
        <f t="shared" si="30"/>
        <v>33770</v>
      </c>
      <c r="G73" s="20">
        <f t="shared" si="31"/>
        <v>-3.3294000008027069E-2</v>
      </c>
      <c r="H73" s="19"/>
      <c r="I73" s="19"/>
      <c r="J73" s="19"/>
      <c r="K73" s="19">
        <f t="shared" si="32"/>
        <v>-3.3294000008027069E-2</v>
      </c>
      <c r="L73" s="19"/>
      <c r="M73" s="19"/>
      <c r="N73" s="19"/>
      <c r="O73" s="19">
        <f t="shared" ca="1" si="29"/>
        <v>-3.4760680952942768E-2</v>
      </c>
      <c r="P73" s="32">
        <f t="shared" si="27"/>
        <v>-3.316425082983631E-2</v>
      </c>
      <c r="Q73" s="21">
        <f t="shared" si="28"/>
        <v>38432.981899999999</v>
      </c>
      <c r="R73" s="102"/>
      <c r="S73" s="19">
        <f t="shared" si="33"/>
        <v>1.6834849241177385E-8</v>
      </c>
      <c r="T73">
        <v>1</v>
      </c>
      <c r="U73">
        <f t="shared" si="34"/>
        <v>1.6834849241177385E-8</v>
      </c>
      <c r="V73">
        <f t="shared" si="35"/>
        <v>-3.9736808619999994E-2</v>
      </c>
      <c r="W73">
        <f t="shared" si="36"/>
        <v>6.442808611972925E-3</v>
      </c>
      <c r="AI73" t="s">
        <v>47</v>
      </c>
      <c r="AK73" t="s">
        <v>49</v>
      </c>
    </row>
    <row r="74" spans="1:37" ht="12.95" customHeight="1" x14ac:dyDescent="0.2">
      <c r="A74" s="94" t="s">
        <v>83</v>
      </c>
      <c r="B74" s="42"/>
      <c r="C74" s="17">
        <v>53451.615100000003</v>
      </c>
      <c r="D74" s="17">
        <v>6.9999999999999999E-4</v>
      </c>
      <c r="E74" s="19">
        <f t="shared" si="26"/>
        <v>33770.368354802813</v>
      </c>
      <c r="F74" s="19">
        <f t="shared" si="30"/>
        <v>33770.5</v>
      </c>
      <c r="G74" s="20">
        <f t="shared" si="31"/>
        <v>-3.5705100002815016E-2</v>
      </c>
      <c r="H74" s="19"/>
      <c r="I74" s="19"/>
      <c r="J74" s="19"/>
      <c r="K74" s="19">
        <f t="shared" si="32"/>
        <v>-3.5705100002815016E-2</v>
      </c>
      <c r="L74" s="19"/>
      <c r="M74" s="19"/>
      <c r="N74" s="19"/>
      <c r="O74" s="19">
        <f t="shared" ca="1" si="29"/>
        <v>-3.4761225568258218E-2</v>
      </c>
      <c r="P74" s="32">
        <f t="shared" si="27"/>
        <v>-3.3164725062812032E-2</v>
      </c>
      <c r="Q74" s="21">
        <f t="shared" si="28"/>
        <v>38433.115100000003</v>
      </c>
      <c r="R74" s="102"/>
      <c r="S74" s="19">
        <f t="shared" si="33"/>
        <v>6.4535048357951606E-6</v>
      </c>
      <c r="T74">
        <v>1</v>
      </c>
      <c r="U74">
        <f t="shared" si="34"/>
        <v>6.4535048357951606E-6</v>
      </c>
      <c r="V74">
        <f t="shared" si="35"/>
        <v>-3.9737861932949994E-2</v>
      </c>
      <c r="W74">
        <f t="shared" si="36"/>
        <v>4.0327619301349787E-3</v>
      </c>
      <c r="AI74" t="s">
        <v>47</v>
      </c>
      <c r="AK74" t="s">
        <v>49</v>
      </c>
    </row>
    <row r="75" spans="1:37" ht="12.95" customHeight="1" x14ac:dyDescent="0.2">
      <c r="A75" s="39" t="s">
        <v>89</v>
      </c>
      <c r="B75" s="42" t="s">
        <v>70</v>
      </c>
      <c r="C75" s="39">
        <v>53744.941800000001</v>
      </c>
      <c r="D75" s="39">
        <v>2.0000000000000001E-4</v>
      </c>
      <c r="E75" s="19">
        <f t="shared" si="26"/>
        <v>34851.867951812193</v>
      </c>
      <c r="F75" s="19">
        <f t="shared" si="30"/>
        <v>34852</v>
      </c>
      <c r="G75" s="20">
        <f t="shared" si="31"/>
        <v>-3.5814400005619973E-2</v>
      </c>
      <c r="H75" s="19"/>
      <c r="I75" s="19"/>
      <c r="J75" s="19"/>
      <c r="K75" s="19">
        <f t="shared" si="32"/>
        <v>-3.5814400005619973E-2</v>
      </c>
      <c r="L75" s="19"/>
      <c r="M75" s="19"/>
      <c r="N75" s="19"/>
      <c r="O75" s="19">
        <f t="shared" ca="1" si="29"/>
        <v>-3.5939228495573586E-2</v>
      </c>
      <c r="P75" s="32">
        <f t="shared" si="27"/>
        <v>-3.4316077292679673E-2</v>
      </c>
      <c r="Q75" s="21">
        <f t="shared" si="28"/>
        <v>38726.441800000001</v>
      </c>
      <c r="R75" s="102"/>
      <c r="S75" s="19">
        <f t="shared" si="33"/>
        <v>2.2449709521127818E-6</v>
      </c>
      <c r="T75">
        <v>1</v>
      </c>
      <c r="U75">
        <f t="shared" si="34"/>
        <v>2.2449709521127818E-6</v>
      </c>
      <c r="V75">
        <f t="shared" si="35"/>
        <v>-4.2048708931199996E-2</v>
      </c>
      <c r="W75">
        <f t="shared" si="36"/>
        <v>6.2343089255800233E-3</v>
      </c>
    </row>
    <row r="76" spans="1:37" ht="12.95" customHeight="1" x14ac:dyDescent="0.2">
      <c r="A76" s="17" t="s">
        <v>94</v>
      </c>
      <c r="B76" s="16" t="s">
        <v>70</v>
      </c>
      <c r="C76" s="17">
        <v>53763.655700000003</v>
      </c>
      <c r="D76" s="17">
        <v>2.0999999999999999E-3</v>
      </c>
      <c r="E76" s="19">
        <f t="shared" si="26"/>
        <v>34920.866359759639</v>
      </c>
      <c r="F76" s="19">
        <f t="shared" si="30"/>
        <v>34921</v>
      </c>
      <c r="G76" s="20">
        <f t="shared" si="31"/>
        <v>-3.6246199997549411E-2</v>
      </c>
      <c r="H76" s="19"/>
      <c r="I76" s="19"/>
      <c r="J76" s="19"/>
      <c r="K76" s="19">
        <f t="shared" si="32"/>
        <v>-3.6246199997549411E-2</v>
      </c>
      <c r="L76" s="19"/>
      <c r="M76" s="19"/>
      <c r="N76" s="19"/>
      <c r="O76" s="19">
        <f t="shared" ca="1" si="29"/>
        <v>-3.6014385409105495E-2</v>
      </c>
      <c r="P76" s="32">
        <f t="shared" si="27"/>
        <v>-3.4398425025926258E-2</v>
      </c>
      <c r="Q76" s="21">
        <f t="shared" si="28"/>
        <v>38745.155700000003</v>
      </c>
      <c r="R76" s="102"/>
      <c r="S76" s="19">
        <f t="shared" si="33"/>
        <v>3.4142723457569455E-6</v>
      </c>
      <c r="T76">
        <v>1</v>
      </c>
      <c r="U76">
        <f t="shared" si="34"/>
        <v>3.4142723457569455E-6</v>
      </c>
      <c r="V76">
        <f t="shared" si="35"/>
        <v>-4.2198348499799997E-2</v>
      </c>
      <c r="W76">
        <f t="shared" si="36"/>
        <v>5.9521485022505857E-3</v>
      </c>
    </row>
    <row r="77" spans="1:37" ht="12.95" customHeight="1" x14ac:dyDescent="0.2">
      <c r="A77" s="39" t="s">
        <v>88</v>
      </c>
      <c r="B77" s="42" t="s">
        <v>70</v>
      </c>
      <c r="C77" s="39">
        <v>54211.441700000003</v>
      </c>
      <c r="D77" s="39">
        <v>2.0000000000000001E-4</v>
      </c>
      <c r="E77" s="19">
        <f t="shared" si="26"/>
        <v>36571.859530672635</v>
      </c>
      <c r="F77" s="96">
        <f t="shared" si="30"/>
        <v>36572</v>
      </c>
      <c r="G77" s="20">
        <f t="shared" si="31"/>
        <v>-3.8098400000308175E-2</v>
      </c>
      <c r="H77" s="19"/>
      <c r="I77" s="19"/>
      <c r="J77" s="19"/>
      <c r="K77" s="19">
        <f t="shared" si="32"/>
        <v>-3.8098400000308175E-2</v>
      </c>
      <c r="L77" s="19"/>
      <c r="M77" s="19"/>
      <c r="N77" s="19"/>
      <c r="O77" s="19">
        <f t="shared" ca="1" si="29"/>
        <v>-3.7812705180716846E-2</v>
      </c>
      <c r="P77" s="32">
        <f t="shared" si="27"/>
        <v>-3.6715504737527466E-2</v>
      </c>
      <c r="Q77" s="21">
        <f t="shared" si="28"/>
        <v>39192.941700000003</v>
      </c>
      <c r="R77" s="102"/>
      <c r="S77" s="19">
        <f t="shared" si="33"/>
        <v>1.9123993078213262E-6</v>
      </c>
      <c r="T77">
        <v>1</v>
      </c>
      <c r="U77">
        <f t="shared" si="34"/>
        <v>1.9123993078213262E-6</v>
      </c>
      <c r="V77">
        <f t="shared" si="35"/>
        <v>-4.5857798915199997E-2</v>
      </c>
      <c r="W77">
        <f t="shared" si="36"/>
        <v>7.7593989148918227E-3</v>
      </c>
    </row>
    <row r="78" spans="1:37" ht="12.95" customHeight="1" x14ac:dyDescent="0.2">
      <c r="A78" s="97" t="s">
        <v>91</v>
      </c>
      <c r="B78" s="16"/>
      <c r="C78" s="17">
        <v>54419.061300000001</v>
      </c>
      <c r="D78" s="17">
        <v>2.0000000000000001E-4</v>
      </c>
      <c r="E78" s="19">
        <f t="shared" si="26"/>
        <v>37337.355865412188</v>
      </c>
      <c r="F78" s="96">
        <f t="shared" si="30"/>
        <v>37337.5</v>
      </c>
      <c r="G78" s="20">
        <f t="shared" si="31"/>
        <v>-3.9092500002880115E-2</v>
      </c>
      <c r="H78" s="19"/>
      <c r="I78" s="19"/>
      <c r="J78" s="19"/>
      <c r="K78" s="19">
        <f t="shared" si="32"/>
        <v>-3.9092500002880115E-2</v>
      </c>
      <c r="L78" s="19"/>
      <c r="M78" s="19"/>
      <c r="N78" s="19"/>
      <c r="O78" s="19">
        <f t="shared" ca="1" si="29"/>
        <v>-3.864651122866869E-2</v>
      </c>
      <c r="P78" s="32">
        <f t="shared" si="27"/>
        <v>-3.8029294474030806E-2</v>
      </c>
      <c r="Q78" s="21">
        <f t="shared" si="28"/>
        <v>39400.561300000001</v>
      </c>
      <c r="R78" s="102"/>
      <c r="S78" s="19">
        <f t="shared" si="33"/>
        <v>1.1304059965757393E-6</v>
      </c>
      <c r="T78">
        <v>1</v>
      </c>
      <c r="U78">
        <f t="shared" si="34"/>
        <v>1.1304059965757393E-6</v>
      </c>
      <c r="V78">
        <f t="shared" si="35"/>
        <v>-4.7605959093749997E-2</v>
      </c>
      <c r="W78">
        <f t="shared" si="36"/>
        <v>8.5134590908698821E-3</v>
      </c>
      <c r="AI78" t="s">
        <v>47</v>
      </c>
      <c r="AK78" t="s">
        <v>49</v>
      </c>
    </row>
    <row r="79" spans="1:37" ht="12.95" customHeight="1" x14ac:dyDescent="0.2">
      <c r="A79" s="98" t="s">
        <v>180</v>
      </c>
      <c r="B79" s="92" t="s">
        <v>67</v>
      </c>
      <c r="C79" s="20">
        <v>54488.222600000001</v>
      </c>
      <c r="D79" s="20"/>
      <c r="E79" s="19">
        <f t="shared" si="26"/>
        <v>37592.354534400198</v>
      </c>
      <c r="F79" s="96">
        <f t="shared" si="30"/>
        <v>37592.5</v>
      </c>
      <c r="G79" s="20">
        <f t="shared" si="31"/>
        <v>-3.9453500001400243E-2</v>
      </c>
      <c r="H79" s="19"/>
      <c r="I79" s="19"/>
      <c r="J79" s="19"/>
      <c r="K79">
        <f t="shared" si="32"/>
        <v>-3.9453500001400243E-2</v>
      </c>
      <c r="L79" s="19"/>
      <c r="M79" s="19"/>
      <c r="N79" s="19"/>
      <c r="O79" s="19">
        <f t="shared" ca="1" si="29"/>
        <v>-3.8924265039547483E-2</v>
      </c>
      <c r="P79" s="32">
        <f t="shared" si="27"/>
        <v>-3.8502314710618726E-2</v>
      </c>
      <c r="Q79" s="21">
        <f t="shared" si="28"/>
        <v>39469.722600000001</v>
      </c>
      <c r="R79" s="102"/>
      <c r="S79" s="19">
        <f t="shared" si="33"/>
        <v>9.0475345739911932E-7</v>
      </c>
      <c r="T79">
        <v>1</v>
      </c>
      <c r="U79">
        <f t="shared" si="34"/>
        <v>9.0475345739911932E-7</v>
      </c>
      <c r="V79">
        <f t="shared" si="35"/>
        <v>-4.8195532863749994E-2</v>
      </c>
      <c r="W79">
        <f t="shared" si="36"/>
        <v>8.7420328623497509E-3</v>
      </c>
    </row>
    <row r="80" spans="1:37" ht="12.95" customHeight="1" x14ac:dyDescent="0.2">
      <c r="A80" s="98" t="s">
        <v>180</v>
      </c>
      <c r="B80" s="92" t="s">
        <v>70</v>
      </c>
      <c r="C80" s="20">
        <v>54488.359199999999</v>
      </c>
      <c r="D80" s="20"/>
      <c r="E80" s="19">
        <f t="shared" si="26"/>
        <v>37592.858180488161</v>
      </c>
      <c r="F80" s="96">
        <f t="shared" si="30"/>
        <v>37593</v>
      </c>
      <c r="G80" s="20">
        <f t="shared" si="31"/>
        <v>-3.8464600002043881E-2</v>
      </c>
      <c r="H80" s="19"/>
      <c r="I80" s="19"/>
      <c r="J80" s="19"/>
      <c r="K80">
        <f t="shared" si="32"/>
        <v>-3.8464600002043881E-2</v>
      </c>
      <c r="L80" s="19"/>
      <c r="M80" s="19"/>
      <c r="N80" s="19"/>
      <c r="O80" s="19">
        <f t="shared" ca="1" si="29"/>
        <v>-3.8924809654862932E-2</v>
      </c>
      <c r="P80" s="32">
        <f t="shared" si="27"/>
        <v>-3.8503259815324972E-2</v>
      </c>
      <c r="Q80" s="21">
        <f t="shared" si="28"/>
        <v>39469.859199999999</v>
      </c>
      <c r="R80" s="102"/>
      <c r="S80" s="19">
        <f t="shared" si="33"/>
        <v>1.4945811629288737E-9</v>
      </c>
      <c r="T80">
        <v>1</v>
      </c>
      <c r="U80">
        <f t="shared" si="34"/>
        <v>1.4945811629288737E-9</v>
      </c>
      <c r="V80">
        <f t="shared" si="35"/>
        <v>-4.8196692442199998E-2</v>
      </c>
      <c r="W80">
        <f t="shared" si="36"/>
        <v>9.7320924401561176E-3</v>
      </c>
    </row>
    <row r="81" spans="1:37" ht="12.95" customHeight="1" x14ac:dyDescent="0.2">
      <c r="A81" s="98" t="s">
        <v>180</v>
      </c>
      <c r="B81" s="92" t="s">
        <v>67</v>
      </c>
      <c r="C81" s="20">
        <v>54526.194600000003</v>
      </c>
      <c r="D81" s="20"/>
      <c r="E81" s="19">
        <f t="shared" si="26"/>
        <v>37732.357823216531</v>
      </c>
      <c r="F81" s="96">
        <f t="shared" si="30"/>
        <v>37732.5</v>
      </c>
      <c r="G81" s="20">
        <f t="shared" si="31"/>
        <v>-3.8561499997740611E-2</v>
      </c>
      <c r="H81" s="19"/>
      <c r="I81" s="19"/>
      <c r="J81" s="19"/>
      <c r="K81">
        <f t="shared" si="32"/>
        <v>-3.8561499997740611E-2</v>
      </c>
      <c r="L81" s="19"/>
      <c r="M81" s="19"/>
      <c r="N81" s="19"/>
      <c r="O81" s="19">
        <f t="shared" ca="1" si="29"/>
        <v>-3.90767573278731E-2</v>
      </c>
      <c r="P81" s="32">
        <f t="shared" si="27"/>
        <v>-3.8769649567170932E-2</v>
      </c>
      <c r="Q81" s="21">
        <f t="shared" si="28"/>
        <v>39507.694600000003</v>
      </c>
      <c r="R81" s="102"/>
      <c r="S81" s="19">
        <f t="shared" si="33"/>
        <v>4.3326243254027644E-8</v>
      </c>
      <c r="T81">
        <v>1</v>
      </c>
      <c r="U81">
        <f t="shared" si="34"/>
        <v>4.3326243254027644E-8</v>
      </c>
      <c r="V81">
        <f t="shared" si="35"/>
        <v>-4.8520757763749998E-2</v>
      </c>
      <c r="W81">
        <f t="shared" si="36"/>
        <v>9.959257766009387E-3</v>
      </c>
    </row>
    <row r="82" spans="1:37" ht="12.95" customHeight="1" x14ac:dyDescent="0.2">
      <c r="A82" s="98" t="s">
        <v>180</v>
      </c>
      <c r="B82" s="92" t="s">
        <v>70</v>
      </c>
      <c r="C82" s="20">
        <v>54526.3298</v>
      </c>
      <c r="D82" s="20"/>
      <c r="E82" s="19">
        <f t="shared" si="26"/>
        <v>37732.856307485141</v>
      </c>
      <c r="F82" s="96">
        <f t="shared" ref="F82:F94" si="37">ROUND(2*E82,0)/2</f>
        <v>37733</v>
      </c>
      <c r="G82" s="20">
        <f t="shared" si="31"/>
        <v>-3.8972600006673019E-2</v>
      </c>
      <c r="H82" s="19"/>
      <c r="I82" s="19"/>
      <c r="J82" s="19"/>
      <c r="K82">
        <f t="shared" si="32"/>
        <v>-3.8972600006673019E-2</v>
      </c>
      <c r="L82" s="19"/>
      <c r="M82" s="19"/>
      <c r="N82" s="19"/>
      <c r="O82" s="19">
        <f t="shared" ca="1" si="29"/>
        <v>-3.907730194318855E-2</v>
      </c>
      <c r="P82" s="32">
        <f t="shared" si="27"/>
        <v>-3.8770614081873045E-2</v>
      </c>
      <c r="Q82" s="21">
        <f t="shared" si="28"/>
        <v>39507.8298</v>
      </c>
      <c r="R82" s="102"/>
      <c r="S82" s="19">
        <f t="shared" si="33"/>
        <v>4.0798313817300936E-8</v>
      </c>
      <c r="T82">
        <v>1</v>
      </c>
      <c r="U82">
        <f t="shared" si="34"/>
        <v>4.0798313817300936E-8</v>
      </c>
      <c r="V82">
        <f t="shared" si="35"/>
        <v>-4.8521921234200002E-2</v>
      </c>
      <c r="W82">
        <f t="shared" si="36"/>
        <v>9.5493212275269829E-3</v>
      </c>
    </row>
    <row r="83" spans="1:37" ht="12.95" customHeight="1" x14ac:dyDescent="0.2">
      <c r="A83" s="97" t="s">
        <v>92</v>
      </c>
      <c r="B83" s="16"/>
      <c r="C83" s="17">
        <v>54527.821400000001</v>
      </c>
      <c r="D83" s="17">
        <v>1E-4</v>
      </c>
      <c r="E83" s="19">
        <f t="shared" si="26"/>
        <v>37738.355857300754</v>
      </c>
      <c r="F83" s="96">
        <f t="shared" si="37"/>
        <v>37738.5</v>
      </c>
      <c r="G83" s="20">
        <f t="shared" si="31"/>
        <v>-3.9094700005080085E-2</v>
      </c>
      <c r="H83" s="19"/>
      <c r="I83" s="19"/>
      <c r="J83" s="19"/>
      <c r="K83" s="19">
        <f t="shared" si="32"/>
        <v>-3.9094700005080085E-2</v>
      </c>
      <c r="L83" s="19"/>
      <c r="M83" s="19"/>
      <c r="N83" s="19"/>
      <c r="O83" s="19">
        <f t="shared" ca="1" si="29"/>
        <v>-3.9083292711658481E-2</v>
      </c>
      <c r="P83" s="32">
        <f t="shared" si="27"/>
        <v>-3.8781228329848198E-2</v>
      </c>
      <c r="Q83" s="21">
        <f t="shared" si="28"/>
        <v>39509.321400000001</v>
      </c>
      <c r="R83" s="102"/>
      <c r="S83" s="19">
        <f t="shared" si="33"/>
        <v>9.8264491172685606E-8</v>
      </c>
      <c r="T83">
        <v>1</v>
      </c>
      <c r="U83">
        <f t="shared" si="34"/>
        <v>9.8264491172685606E-8</v>
      </c>
      <c r="V83">
        <f t="shared" si="35"/>
        <v>-4.8534720326549999E-2</v>
      </c>
      <c r="W83">
        <f t="shared" si="36"/>
        <v>9.4400203214699135E-3</v>
      </c>
    </row>
    <row r="84" spans="1:37" ht="12.95" customHeight="1" x14ac:dyDescent="0.2">
      <c r="A84" s="98" t="s">
        <v>180</v>
      </c>
      <c r="B84" s="92" t="s">
        <v>67</v>
      </c>
      <c r="C84" s="20">
        <v>54550.062599999997</v>
      </c>
      <c r="D84" s="20"/>
      <c r="E84" s="19">
        <f t="shared" si="26"/>
        <v>37820.359469099487</v>
      </c>
      <c r="F84" s="96">
        <f t="shared" si="37"/>
        <v>37820.5</v>
      </c>
      <c r="G84" s="20">
        <f t="shared" si="31"/>
        <v>-3.8115100003778934E-2</v>
      </c>
      <c r="H84" s="19"/>
      <c r="I84" s="19"/>
      <c r="J84" s="19"/>
      <c r="K84">
        <f t="shared" si="32"/>
        <v>-3.8115100003778934E-2</v>
      </c>
      <c r="L84" s="19"/>
      <c r="M84" s="19"/>
      <c r="N84" s="19"/>
      <c r="O84" s="19">
        <f t="shared" ca="1" si="29"/>
        <v>-3.9172609623392057E-2</v>
      </c>
      <c r="P84" s="32">
        <f t="shared" si="27"/>
        <v>-3.8940475222470683E-2</v>
      </c>
      <c r="Q84" s="21">
        <f t="shared" si="28"/>
        <v>39531.562599999997</v>
      </c>
      <c r="R84" s="102"/>
      <c r="S84" s="19">
        <f t="shared" si="33"/>
        <v>6.8124425163045164E-7</v>
      </c>
      <c r="T84">
        <v>1</v>
      </c>
      <c r="U84">
        <f t="shared" si="34"/>
        <v>6.8124425163045164E-7</v>
      </c>
      <c r="V84">
        <f t="shared" si="35"/>
        <v>-4.872574262295E-2</v>
      </c>
      <c r="W84">
        <f t="shared" si="36"/>
        <v>1.0610642619171065E-2</v>
      </c>
    </row>
    <row r="85" spans="1:37" ht="12.95" customHeight="1" x14ac:dyDescent="0.2">
      <c r="A85" s="98" t="s">
        <v>180</v>
      </c>
      <c r="B85" s="92" t="s">
        <v>70</v>
      </c>
      <c r="C85" s="20">
        <v>54550.198199999999</v>
      </c>
      <c r="D85" s="20"/>
      <c r="E85" s="19">
        <f t="shared" ref="E85:E109" si="38">+(C85-C$7)/C$8</f>
        <v>37820.859428173637</v>
      </c>
      <c r="F85" s="96">
        <f t="shared" si="37"/>
        <v>37821</v>
      </c>
      <c r="G85" s="20">
        <f t="shared" si="31"/>
        <v>-3.812620000098832E-2</v>
      </c>
      <c r="H85" s="19"/>
      <c r="I85" s="19"/>
      <c r="J85" s="19"/>
      <c r="K85">
        <f t="shared" si="32"/>
        <v>-3.812620000098832E-2</v>
      </c>
      <c r="L85" s="19"/>
      <c r="M85" s="19"/>
      <c r="N85" s="19"/>
      <c r="O85" s="19">
        <f t="shared" ca="1" si="29"/>
        <v>-3.9173154238707507E-2</v>
      </c>
      <c r="P85" s="32">
        <f t="shared" ref="P85:P109" si="39">+J$4+J$5*F85+J$6*F85^2+J$7*SIN(J$8*F85+J$9)</f>
        <v>-3.8941451983690138E-2</v>
      </c>
      <c r="Q85" s="21">
        <f t="shared" ref="Q85:Q109" si="40">+C85-15018.5</f>
        <v>39531.698199999999</v>
      </c>
      <c r="R85" s="102"/>
      <c r="S85" s="19">
        <f t="shared" si="33"/>
        <v>6.6463579529924646E-7</v>
      </c>
      <c r="T85">
        <v>1</v>
      </c>
      <c r="U85">
        <f t="shared" si="34"/>
        <v>6.6463579529924646E-7</v>
      </c>
      <c r="V85">
        <f t="shared" si="35"/>
        <v>-4.8726908539799996E-2</v>
      </c>
      <c r="W85">
        <f t="shared" si="36"/>
        <v>1.0600708538811676E-2</v>
      </c>
    </row>
    <row r="86" spans="1:37" ht="12.95" customHeight="1" x14ac:dyDescent="0.2">
      <c r="A86" s="98" t="s">
        <v>180</v>
      </c>
      <c r="B86" s="92" t="s">
        <v>67</v>
      </c>
      <c r="C86" s="20">
        <v>54554.944000000003</v>
      </c>
      <c r="D86" s="20"/>
      <c r="E86" s="19">
        <f t="shared" si="38"/>
        <v>37838.357258366021</v>
      </c>
      <c r="F86" s="96">
        <f t="shared" si="37"/>
        <v>37838.5</v>
      </c>
      <c r="G86" s="20">
        <f t="shared" si="31"/>
        <v>-3.8714700000127777E-2</v>
      </c>
      <c r="H86" s="19"/>
      <c r="I86" s="19"/>
      <c r="J86" s="19"/>
      <c r="K86">
        <f t="shared" si="32"/>
        <v>-3.8714700000127777E-2</v>
      </c>
      <c r="L86" s="19"/>
      <c r="M86" s="19"/>
      <c r="N86" s="19"/>
      <c r="O86" s="19">
        <f t="shared" ca="1" si="29"/>
        <v>-3.9192215774748206E-2</v>
      </c>
      <c r="P86" s="32">
        <f t="shared" si="39"/>
        <v>-3.8975682532164553E-2</v>
      </c>
      <c r="Q86" s="21">
        <f t="shared" si="40"/>
        <v>39536.444000000003</v>
      </c>
      <c r="R86" s="102"/>
      <c r="S86" s="19">
        <f t="shared" si="33"/>
        <v>6.8111882028326612E-8</v>
      </c>
      <c r="T86">
        <v>1</v>
      </c>
      <c r="U86">
        <f t="shared" si="34"/>
        <v>6.8111882028326612E-8</v>
      </c>
      <c r="V86">
        <f t="shared" si="35"/>
        <v>-4.8767724386549992E-2</v>
      </c>
      <c r="W86">
        <f t="shared" si="36"/>
        <v>1.0053024386422214E-2</v>
      </c>
    </row>
    <row r="87" spans="1:37" ht="12.95" customHeight="1" x14ac:dyDescent="0.2">
      <c r="A87" s="98" t="s">
        <v>180</v>
      </c>
      <c r="B87" s="92" t="s">
        <v>70</v>
      </c>
      <c r="C87" s="20">
        <v>54562.944900000002</v>
      </c>
      <c r="D87" s="20"/>
      <c r="E87" s="19">
        <f t="shared" si="38"/>
        <v>37867.856687247571</v>
      </c>
      <c r="F87" s="96">
        <f t="shared" si="37"/>
        <v>37868</v>
      </c>
      <c r="G87" s="20">
        <f t="shared" si="31"/>
        <v>-3.8869600000907667E-2</v>
      </c>
      <c r="H87" s="19"/>
      <c r="I87" s="19"/>
      <c r="J87" s="19"/>
      <c r="K87">
        <f t="shared" si="32"/>
        <v>-3.8869600000907667E-2</v>
      </c>
      <c r="L87" s="19"/>
      <c r="M87" s="19"/>
      <c r="N87" s="19"/>
      <c r="O87" s="19">
        <f t="shared" ca="1" si="29"/>
        <v>-3.9224348078359679E-2</v>
      </c>
      <c r="P87" s="32">
        <f t="shared" si="39"/>
        <v>-3.9033578805691665E-2</v>
      </c>
      <c r="Q87" s="21">
        <f t="shared" si="40"/>
        <v>39544.444900000002</v>
      </c>
      <c r="R87" s="102"/>
      <c r="S87" s="19">
        <f t="shared" si="33"/>
        <v>2.6889048418388694E-8</v>
      </c>
      <c r="T87">
        <v>1</v>
      </c>
      <c r="U87">
        <f t="shared" si="34"/>
        <v>2.6889048418388694E-8</v>
      </c>
      <c r="V87">
        <f t="shared" si="35"/>
        <v>-4.8836566787199998E-2</v>
      </c>
      <c r="W87">
        <f t="shared" si="36"/>
        <v>9.9669667862923306E-3</v>
      </c>
    </row>
    <row r="88" spans="1:37" ht="12.95" customHeight="1" x14ac:dyDescent="0.2">
      <c r="A88" s="98" t="s">
        <v>180</v>
      </c>
      <c r="B88" s="92" t="s">
        <v>67</v>
      </c>
      <c r="C88" s="20">
        <v>54563.080199999997</v>
      </c>
      <c r="D88" s="20"/>
      <c r="E88" s="19">
        <f t="shared" si="38"/>
        <v>37868.355540217555</v>
      </c>
      <c r="F88" s="96">
        <f t="shared" si="37"/>
        <v>37868.5</v>
      </c>
      <c r="G88" s="20">
        <f t="shared" si="31"/>
        <v>-3.918070000509033E-2</v>
      </c>
      <c r="H88" s="19"/>
      <c r="I88" s="19"/>
      <c r="J88" s="19"/>
      <c r="K88">
        <f t="shared" si="32"/>
        <v>-3.918070000509033E-2</v>
      </c>
      <c r="L88" s="19"/>
      <c r="M88" s="19"/>
      <c r="N88" s="19"/>
      <c r="O88" s="19">
        <f t="shared" ref="O88:O109" ca="1" si="41">+C$11+C$12*$F88</f>
        <v>-3.9224892693675122E-2</v>
      </c>
      <c r="P88" s="32">
        <f t="shared" si="39"/>
        <v>-3.9034562191237118E-2</v>
      </c>
      <c r="Q88" s="21">
        <f t="shared" si="40"/>
        <v>39544.580199999997</v>
      </c>
      <c r="R88" s="102"/>
      <c r="S88" s="19">
        <f t="shared" si="33"/>
        <v>2.1356260637795914E-8</v>
      </c>
      <c r="T88">
        <v>1</v>
      </c>
      <c r="U88">
        <f t="shared" si="34"/>
        <v>2.1356260637795914E-8</v>
      </c>
      <c r="V88">
        <f t="shared" si="35"/>
        <v>-4.8837734024549995E-2</v>
      </c>
      <c r="W88">
        <f t="shared" si="36"/>
        <v>9.6570340194596649E-3</v>
      </c>
    </row>
    <row r="89" spans="1:37" ht="12.95" customHeight="1" x14ac:dyDescent="0.2">
      <c r="A89" s="98" t="s">
        <v>180</v>
      </c>
      <c r="B89" s="92" t="s">
        <v>67</v>
      </c>
      <c r="C89" s="20">
        <v>54564.9807</v>
      </c>
      <c r="D89" s="20"/>
      <c r="E89" s="19">
        <f t="shared" si="38"/>
        <v>37875.362709984642</v>
      </c>
      <c r="F89" s="96">
        <f t="shared" si="37"/>
        <v>37875.5</v>
      </c>
      <c r="G89" s="20">
        <f t="shared" si="31"/>
        <v>-3.7236100004520267E-2</v>
      </c>
      <c r="H89" s="19"/>
      <c r="I89" s="19"/>
      <c r="J89" s="19"/>
      <c r="K89">
        <f t="shared" si="32"/>
        <v>-3.7236100004520267E-2</v>
      </c>
      <c r="L89" s="19"/>
      <c r="M89" s="19"/>
      <c r="N89" s="19"/>
      <c r="O89" s="19">
        <f t="shared" ca="1" si="41"/>
        <v>-3.9232517308091408E-2</v>
      </c>
      <c r="P89" s="32">
        <f t="shared" si="39"/>
        <v>-3.9048336916305423E-2</v>
      </c>
      <c r="Q89" s="21">
        <f t="shared" si="40"/>
        <v>39546.4807</v>
      </c>
      <c r="R89" s="102"/>
      <c r="S89" s="19">
        <f t="shared" si="33"/>
        <v>3.2842026244365998E-6</v>
      </c>
      <c r="T89">
        <v>1</v>
      </c>
      <c r="U89">
        <f t="shared" si="34"/>
        <v>3.2842026244365998E-6</v>
      </c>
      <c r="V89">
        <f t="shared" si="35"/>
        <v>-4.8854076806949996E-2</v>
      </c>
      <c r="W89">
        <f t="shared" si="36"/>
        <v>1.1617976802429729E-2</v>
      </c>
    </row>
    <row r="90" spans="1:37" ht="12.95" customHeight="1" thickBot="1" x14ac:dyDescent="0.25">
      <c r="A90" s="122" t="s">
        <v>180</v>
      </c>
      <c r="B90" s="123" t="s">
        <v>70</v>
      </c>
      <c r="C90" s="124">
        <v>54565.116900000001</v>
      </c>
      <c r="D90" s="124"/>
      <c r="E90" s="125">
        <f t="shared" si="38"/>
        <v>37875.864881267087</v>
      </c>
      <c r="F90" s="96">
        <f t="shared" si="37"/>
        <v>37876</v>
      </c>
      <c r="G90" s="124">
        <f t="shared" si="31"/>
        <v>-3.6647200002335012E-2</v>
      </c>
      <c r="H90" s="19"/>
      <c r="I90" s="19"/>
      <c r="J90" s="19"/>
      <c r="K90">
        <f t="shared" si="32"/>
        <v>-3.6647200002335012E-2</v>
      </c>
      <c r="L90" s="19"/>
      <c r="M90" s="19"/>
      <c r="N90" s="19"/>
      <c r="O90" s="19">
        <f t="shared" ca="1" si="41"/>
        <v>-3.9233061923406858E-2</v>
      </c>
      <c r="P90" s="32">
        <f t="shared" si="39"/>
        <v>-3.9049321348668689E-2</v>
      </c>
      <c r="Q90" s="21">
        <f t="shared" si="40"/>
        <v>39546.616900000001</v>
      </c>
      <c r="R90" s="102"/>
      <c r="S90" s="19">
        <f t="shared" si="33"/>
        <v>5.7701869625119172E-6</v>
      </c>
      <c r="T90">
        <v>1</v>
      </c>
      <c r="U90">
        <f t="shared" si="34"/>
        <v>5.7701869625119172E-6</v>
      </c>
      <c r="V90">
        <f t="shared" si="35"/>
        <v>-4.8855244252799995E-2</v>
      </c>
      <c r="W90">
        <f t="shared" si="36"/>
        <v>1.2208044250464983E-2</v>
      </c>
    </row>
    <row r="91" spans="1:37" ht="12.95" customHeight="1" x14ac:dyDescent="0.2">
      <c r="A91" s="17" t="s">
        <v>93</v>
      </c>
      <c r="B91" s="16" t="s">
        <v>70</v>
      </c>
      <c r="C91" s="17">
        <v>54845.828000000001</v>
      </c>
      <c r="D91" s="17">
        <v>4.0000000000000002E-4</v>
      </c>
      <c r="E91" s="19">
        <f t="shared" si="38"/>
        <v>38910.8505867145</v>
      </c>
      <c r="F91" s="96">
        <f t="shared" si="37"/>
        <v>38911</v>
      </c>
      <c r="G91" s="20">
        <f t="shared" si="31"/>
        <v>-4.0524200005165767E-2</v>
      </c>
      <c r="H91" s="19"/>
      <c r="I91" s="19"/>
      <c r="J91" s="19"/>
      <c r="K91" s="19">
        <f t="shared" si="32"/>
        <v>-4.0524200005165767E-2</v>
      </c>
      <c r="L91" s="19"/>
      <c r="M91" s="19"/>
      <c r="N91" s="19"/>
      <c r="O91" s="19">
        <f t="shared" ca="1" si="41"/>
        <v>-4.0360415626385503E-2</v>
      </c>
      <c r="P91" s="32">
        <f t="shared" si="39"/>
        <v>-4.1237999989769472E-2</v>
      </c>
      <c r="Q91" s="21">
        <f t="shared" si="40"/>
        <v>39827.328000000001</v>
      </c>
      <c r="R91" s="102"/>
      <c r="S91" s="19">
        <f t="shared" si="33"/>
        <v>5.0951041802024975E-7</v>
      </c>
      <c r="T91">
        <v>1</v>
      </c>
      <c r="U91">
        <f t="shared" si="34"/>
        <v>5.0951041802024975E-7</v>
      </c>
      <c r="V91">
        <f t="shared" si="35"/>
        <v>-5.13016516038E-2</v>
      </c>
      <c r="W91">
        <f t="shared" si="36"/>
        <v>1.0777451598634233E-2</v>
      </c>
      <c r="AI91" t="s">
        <v>47</v>
      </c>
      <c r="AK91" t="s">
        <v>49</v>
      </c>
    </row>
    <row r="92" spans="1:37" ht="12.95" customHeight="1" x14ac:dyDescent="0.2">
      <c r="A92" s="104" t="s">
        <v>178</v>
      </c>
      <c r="B92" s="105" t="s">
        <v>70</v>
      </c>
      <c r="C92" s="106">
        <v>54887.5962</v>
      </c>
      <c r="D92" s="106">
        <v>1E-4</v>
      </c>
      <c r="E92" s="19">
        <f t="shared" si="38"/>
        <v>39064.850517398634</v>
      </c>
      <c r="F92" s="96">
        <f t="shared" si="37"/>
        <v>39065</v>
      </c>
      <c r="G92" s="20">
        <f t="shared" si="31"/>
        <v>-4.054300000279909E-2</v>
      </c>
      <c r="H92" s="19"/>
      <c r="I92" s="19"/>
      <c r="J92" s="19"/>
      <c r="K92" s="19">
        <f t="shared" si="32"/>
        <v>-4.054300000279909E-2</v>
      </c>
      <c r="L92" s="19"/>
      <c r="M92" s="19"/>
      <c r="N92" s="19"/>
      <c r="O92" s="19">
        <f t="shared" ca="1" si="41"/>
        <v>-4.0528157143543679E-2</v>
      </c>
      <c r="P92" s="32">
        <f t="shared" si="39"/>
        <v>-4.1589639127566844E-2</v>
      </c>
      <c r="Q92" s="21">
        <f t="shared" si="40"/>
        <v>39869.0962</v>
      </c>
      <c r="R92" s="102"/>
      <c r="S92" s="19">
        <f t="shared" si="33"/>
        <v>1.0954534574946094E-6</v>
      </c>
      <c r="T92">
        <v>1</v>
      </c>
      <c r="U92">
        <f t="shared" si="34"/>
        <v>1.0954534574946094E-6</v>
      </c>
      <c r="V92">
        <f t="shared" si="35"/>
        <v>-5.1670748454999998E-2</v>
      </c>
      <c r="W92">
        <f t="shared" si="36"/>
        <v>1.1127748452200908E-2</v>
      </c>
    </row>
    <row r="93" spans="1:37" ht="12.95" customHeight="1" x14ac:dyDescent="0.2">
      <c r="A93" s="118" t="s">
        <v>338</v>
      </c>
      <c r="B93" s="147" t="s">
        <v>70</v>
      </c>
      <c r="C93" s="119">
        <v>54935.332499999997</v>
      </c>
      <c r="D93" s="119" t="s">
        <v>372</v>
      </c>
      <c r="E93" s="19">
        <f t="shared" si="38"/>
        <v>39240.854915268712</v>
      </c>
      <c r="F93" s="96">
        <f t="shared" si="37"/>
        <v>39241</v>
      </c>
      <c r="G93" s="20">
        <f t="shared" si="31"/>
        <v>-3.9350200007902458E-2</v>
      </c>
      <c r="H93" s="19"/>
      <c r="I93" s="19"/>
      <c r="J93" s="19"/>
      <c r="K93" s="19">
        <f t="shared" si="32"/>
        <v>-3.9350200007902458E-2</v>
      </c>
      <c r="L93" s="19"/>
      <c r="M93" s="19"/>
      <c r="N93" s="19"/>
      <c r="O93" s="19">
        <f t="shared" ca="1" si="41"/>
        <v>-4.0719861734581593E-2</v>
      </c>
      <c r="P93" s="32">
        <f t="shared" si="39"/>
        <v>-4.1999802282748099E-2</v>
      </c>
      <c r="Q93" s="21">
        <f t="shared" si="40"/>
        <v>39916.832499999997</v>
      </c>
      <c r="R93" s="102"/>
      <c r="S93" s="19">
        <f t="shared" si="33"/>
        <v>7.0203922148671911E-6</v>
      </c>
      <c r="T93">
        <v>1</v>
      </c>
      <c r="U93">
        <f t="shared" si="34"/>
        <v>7.0203922148671911E-6</v>
      </c>
      <c r="V93">
        <f t="shared" si="35"/>
        <v>-5.2094188051799994E-2</v>
      </c>
      <c r="W93">
        <f t="shared" si="36"/>
        <v>1.2743988043897536E-2</v>
      </c>
    </row>
    <row r="94" spans="1:37" ht="12.95" customHeight="1" x14ac:dyDescent="0.2">
      <c r="A94" s="118" t="s">
        <v>338</v>
      </c>
      <c r="B94" s="147" t="s">
        <v>70</v>
      </c>
      <c r="C94" s="119">
        <v>54935.602899999998</v>
      </c>
      <c r="D94" s="119" t="s">
        <v>372</v>
      </c>
      <c r="E94" s="19">
        <f t="shared" si="38"/>
        <v>39241.851883805954</v>
      </c>
      <c r="F94" s="96">
        <f t="shared" si="37"/>
        <v>39242</v>
      </c>
      <c r="G94" s="20">
        <f t="shared" si="31"/>
        <v>-4.0172400003939401E-2</v>
      </c>
      <c r="H94" s="19"/>
      <c r="I94" s="19"/>
      <c r="J94" s="19"/>
      <c r="K94" s="19">
        <f t="shared" si="32"/>
        <v>-4.0172400003939401E-2</v>
      </c>
      <c r="L94" s="19"/>
      <c r="M94" s="19"/>
      <c r="N94" s="19"/>
      <c r="O94" s="19">
        <f t="shared" ca="1" si="41"/>
        <v>-4.0720950965212492E-2</v>
      </c>
      <c r="P94" s="32">
        <f t="shared" si="39"/>
        <v>-4.2002158037477672E-2</v>
      </c>
      <c r="Q94" s="21">
        <f t="shared" si="40"/>
        <v>39917.102899999998</v>
      </c>
      <c r="R94" s="102"/>
      <c r="S94" s="19">
        <f t="shared" si="33"/>
        <v>3.3480144612978373E-6</v>
      </c>
      <c r="T94">
        <v>1</v>
      </c>
      <c r="U94">
        <f t="shared" si="34"/>
        <v>3.3480144612978373E-6</v>
      </c>
      <c r="V94">
        <f t="shared" si="35"/>
        <v>-5.2096598879199991E-2</v>
      </c>
      <c r="W94">
        <f t="shared" si="36"/>
        <v>1.192419887526059E-2</v>
      </c>
    </row>
    <row r="95" spans="1:37" ht="12.95" customHeight="1" x14ac:dyDescent="0.2">
      <c r="A95" s="104" t="s">
        <v>178</v>
      </c>
      <c r="B95" s="105" t="s">
        <v>67</v>
      </c>
      <c r="C95" s="106">
        <v>54946.309500000003</v>
      </c>
      <c r="D95" s="106">
        <v>2.0000000000000001E-4</v>
      </c>
      <c r="E95" s="19">
        <f t="shared" si="38"/>
        <v>39281.327265983389</v>
      </c>
      <c r="F95" s="96">
        <f t="shared" ref="F95:F101" si="42">ROUND(2*E95,0)/2</f>
        <v>39281.5</v>
      </c>
      <c r="G95" s="20">
        <f t="shared" si="31"/>
        <v>-4.6849300000758376E-2</v>
      </c>
      <c r="H95" s="19"/>
      <c r="I95" s="19"/>
      <c r="J95" s="19"/>
      <c r="K95" s="19">
        <f t="shared" si="32"/>
        <v>-4.6849300000758376E-2</v>
      </c>
      <c r="L95" s="19"/>
      <c r="M95" s="19"/>
      <c r="N95" s="19"/>
      <c r="O95" s="19">
        <f t="shared" ca="1" si="41"/>
        <v>-4.0763975575132928E-2</v>
      </c>
      <c r="P95" s="32">
        <f t="shared" si="39"/>
        <v>-4.2095438936582526E-2</v>
      </c>
      <c r="Q95" s="21">
        <f t="shared" si="40"/>
        <v>39927.809500000003</v>
      </c>
      <c r="R95" s="102"/>
      <c r="S95" s="19">
        <f t="shared" si="33"/>
        <v>2.2599195017487146E-5</v>
      </c>
      <c r="T95">
        <v>1</v>
      </c>
      <c r="U95">
        <f t="shared" si="34"/>
        <v>2.2599195017487146E-5</v>
      </c>
      <c r="V95">
        <f t="shared" si="35"/>
        <v>-5.2191871034549989E-2</v>
      </c>
      <c r="W95">
        <f t="shared" si="36"/>
        <v>5.3425710337916127E-3</v>
      </c>
      <c r="AI95" t="s">
        <v>47</v>
      </c>
      <c r="AK95" t="s">
        <v>49</v>
      </c>
    </row>
    <row r="96" spans="1:37" ht="12.95" customHeight="1" x14ac:dyDescent="0.2">
      <c r="A96" s="104" t="s">
        <v>178</v>
      </c>
      <c r="B96" s="105" t="s">
        <v>70</v>
      </c>
      <c r="C96" s="106">
        <v>54964.347300000001</v>
      </c>
      <c r="D96" s="106">
        <v>2.0000000000000001E-4</v>
      </c>
      <c r="E96" s="19">
        <f t="shared" si="38"/>
        <v>39347.832883886338</v>
      </c>
      <c r="F96" s="96">
        <f t="shared" si="42"/>
        <v>39348</v>
      </c>
      <c r="G96" s="20">
        <f t="shared" si="31"/>
        <v>-4.5325600003707223E-2</v>
      </c>
      <c r="H96" s="19"/>
      <c r="I96" s="19"/>
      <c r="J96" s="19"/>
      <c r="K96" s="19">
        <f t="shared" si="32"/>
        <v>-4.5325600003707223E-2</v>
      </c>
      <c r="L96" s="19"/>
      <c r="M96" s="19"/>
      <c r="N96" s="19"/>
      <c r="O96" s="19">
        <f t="shared" ca="1" si="41"/>
        <v>-4.0836409412087597E-2</v>
      </c>
      <c r="P96" s="32">
        <f t="shared" si="39"/>
        <v>-4.2253488823855656E-2</v>
      </c>
      <c r="Q96" s="21">
        <f t="shared" si="40"/>
        <v>39945.847300000001</v>
      </c>
      <c r="R96" s="102"/>
      <c r="S96" s="19">
        <f t="shared" si="33"/>
        <v>9.4378671013689844E-6</v>
      </c>
      <c r="T96">
        <v>1</v>
      </c>
      <c r="U96">
        <f t="shared" si="34"/>
        <v>9.4378671013689844E-6</v>
      </c>
      <c r="V96">
        <f t="shared" si="35"/>
        <v>-5.2352461891199999E-2</v>
      </c>
      <c r="W96">
        <f t="shared" si="36"/>
        <v>7.026861887492776E-3</v>
      </c>
      <c r="AI96" t="s">
        <v>47</v>
      </c>
      <c r="AK96" t="s">
        <v>49</v>
      </c>
    </row>
    <row r="97" spans="1:37" ht="12.95" customHeight="1" x14ac:dyDescent="0.2">
      <c r="A97" s="107" t="s">
        <v>174</v>
      </c>
      <c r="B97" s="108" t="s">
        <v>70</v>
      </c>
      <c r="C97" s="107">
        <v>55243.707300000002</v>
      </c>
      <c r="D97" s="107">
        <v>2.9999999999999997E-4</v>
      </c>
      <c r="E97" s="19">
        <f t="shared" si="38"/>
        <v>40377.837064960018</v>
      </c>
      <c r="F97" s="96">
        <f t="shared" si="42"/>
        <v>40378</v>
      </c>
      <c r="G97" s="20">
        <f t="shared" si="31"/>
        <v>-4.4191600005433429E-2</v>
      </c>
      <c r="H97" s="19"/>
      <c r="I97" s="19"/>
      <c r="J97" s="19"/>
      <c r="K97" s="19">
        <f t="shared" si="32"/>
        <v>-4.4191600005433429E-2</v>
      </c>
      <c r="L97" s="19"/>
      <c r="M97" s="19"/>
      <c r="N97" s="19"/>
      <c r="O97" s="19">
        <f t="shared" ca="1" si="41"/>
        <v>-4.1958316961911761E-2</v>
      </c>
      <c r="P97" s="32">
        <f t="shared" si="39"/>
        <v>-4.4862787869680926E-2</v>
      </c>
      <c r="Q97" s="21">
        <f t="shared" si="40"/>
        <v>40225.207300000002</v>
      </c>
      <c r="R97" s="102"/>
      <c r="S97" s="19">
        <f t="shared" si="33"/>
        <v>4.50493149113116E-7</v>
      </c>
      <c r="T97">
        <v>1</v>
      </c>
      <c r="U97">
        <f t="shared" si="34"/>
        <v>4.50493149113116E-7</v>
      </c>
      <c r="V97">
        <f t="shared" si="35"/>
        <v>-5.4871206175199999E-2</v>
      </c>
      <c r="W97">
        <f t="shared" si="36"/>
        <v>1.067960616976657E-2</v>
      </c>
      <c r="AI97" t="s">
        <v>47</v>
      </c>
      <c r="AK97" t="s">
        <v>49</v>
      </c>
    </row>
    <row r="98" spans="1:37" ht="12.95" customHeight="1" x14ac:dyDescent="0.2">
      <c r="A98" s="107" t="s">
        <v>176</v>
      </c>
      <c r="B98" s="108" t="s">
        <v>67</v>
      </c>
      <c r="C98" s="107">
        <v>55311.378900000003</v>
      </c>
      <c r="D98" s="107">
        <v>2.2000000000000001E-3</v>
      </c>
      <c r="E98" s="19">
        <f t="shared" si="38"/>
        <v>40627.343189458683</v>
      </c>
      <c r="F98" s="96">
        <f t="shared" si="42"/>
        <v>40627.5</v>
      </c>
      <c r="G98" s="20">
        <f t="shared" si="31"/>
        <v>-4.2530500002612825E-2</v>
      </c>
      <c r="H98" s="19"/>
      <c r="I98" s="19"/>
      <c r="J98" s="19"/>
      <c r="K98" s="19">
        <f t="shared" si="32"/>
        <v>-4.2530500002612825E-2</v>
      </c>
      <c r="L98" s="19"/>
      <c r="M98" s="19"/>
      <c r="N98" s="19"/>
      <c r="O98" s="19">
        <f t="shared" ca="1" si="41"/>
        <v>-4.2230080004320623E-2</v>
      </c>
      <c r="P98" s="32">
        <f t="shared" si="39"/>
        <v>-4.5540280959315095E-2</v>
      </c>
      <c r="Q98" s="21">
        <f t="shared" si="40"/>
        <v>40292.878900000003</v>
      </c>
      <c r="R98" s="102"/>
      <c r="S98" s="19">
        <f t="shared" si="33"/>
        <v>9.0587814073276294E-6</v>
      </c>
      <c r="T98">
        <v>1</v>
      </c>
      <c r="U98">
        <f t="shared" si="34"/>
        <v>9.0587814073276294E-6</v>
      </c>
      <c r="V98">
        <f t="shared" si="35"/>
        <v>-5.5490203923749995E-2</v>
      </c>
      <c r="W98">
        <f t="shared" si="36"/>
        <v>1.295970392113717E-2</v>
      </c>
      <c r="AI98" t="s">
        <v>64</v>
      </c>
      <c r="AK98" t="s">
        <v>49</v>
      </c>
    </row>
    <row r="99" spans="1:37" ht="12.95" customHeight="1" x14ac:dyDescent="0.2">
      <c r="A99" s="107" t="s">
        <v>176</v>
      </c>
      <c r="B99" s="108" t="s">
        <v>70</v>
      </c>
      <c r="C99" s="107">
        <v>55311.514900000002</v>
      </c>
      <c r="D99" s="107">
        <v>1.6999999999999999E-3</v>
      </c>
      <c r="E99" s="19">
        <f t="shared" si="38"/>
        <v>40627.844623338351</v>
      </c>
      <c r="F99" s="96">
        <f t="shared" si="42"/>
        <v>40628</v>
      </c>
      <c r="G99" s="20">
        <f t="shared" si="31"/>
        <v>-4.2141600002651103E-2</v>
      </c>
      <c r="H99" s="19"/>
      <c r="I99" s="19"/>
      <c r="J99" s="19"/>
      <c r="K99" s="19">
        <f t="shared" si="32"/>
        <v>-4.2141600002651103E-2</v>
      </c>
      <c r="L99" s="19"/>
      <c r="M99" s="19"/>
      <c r="N99" s="19"/>
      <c r="O99" s="19">
        <f t="shared" ca="1" si="41"/>
        <v>-4.2230624619636073E-2</v>
      </c>
      <c r="P99" s="32">
        <f t="shared" si="39"/>
        <v>-4.554165634456904E-2</v>
      </c>
      <c r="Q99" s="21">
        <f t="shared" si="40"/>
        <v>40293.014900000002</v>
      </c>
      <c r="R99" s="102"/>
      <c r="S99" s="19">
        <f t="shared" si="33"/>
        <v>1.1560383128216382E-5</v>
      </c>
      <c r="T99">
        <v>1</v>
      </c>
      <c r="U99">
        <f t="shared" si="34"/>
        <v>1.1560383128216382E-5</v>
      </c>
      <c r="V99">
        <f t="shared" si="35"/>
        <v>-5.5491447875199995E-2</v>
      </c>
      <c r="W99">
        <f t="shared" si="36"/>
        <v>1.3349847872548892E-2</v>
      </c>
    </row>
    <row r="100" spans="1:37" ht="12.95" customHeight="1" x14ac:dyDescent="0.2">
      <c r="A100" s="107" t="s">
        <v>174</v>
      </c>
      <c r="B100" s="108" t="s">
        <v>67</v>
      </c>
      <c r="C100" s="107">
        <v>55329.820800000001</v>
      </c>
      <c r="D100" s="107">
        <v>4.0000000000000002E-4</v>
      </c>
      <c r="E100" s="19">
        <f t="shared" si="38"/>
        <v>40695.338729646755</v>
      </c>
      <c r="F100" s="96">
        <f t="shared" si="42"/>
        <v>40695.5</v>
      </c>
      <c r="G100" s="20">
        <f t="shared" si="31"/>
        <v>-4.3740100001741666E-2</v>
      </c>
      <c r="H100" s="19"/>
      <c r="I100" s="19"/>
      <c r="J100" s="19"/>
      <c r="K100" s="19">
        <f t="shared" si="32"/>
        <v>-4.3740100001741666E-2</v>
      </c>
      <c r="L100" s="19"/>
      <c r="M100" s="19"/>
      <c r="N100" s="19"/>
      <c r="O100" s="19">
        <f t="shared" ca="1" si="41"/>
        <v>-4.2304147687221634E-2</v>
      </c>
      <c r="P100" s="32">
        <f t="shared" si="39"/>
        <v>-4.5727981299734682E-2</v>
      </c>
      <c r="Q100" s="21">
        <f t="shared" si="40"/>
        <v>40311.320800000001</v>
      </c>
      <c r="R100" s="102"/>
      <c r="S100" s="19">
        <f t="shared" si="33"/>
        <v>3.9516720549103981E-6</v>
      </c>
      <c r="T100">
        <v>1</v>
      </c>
      <c r="U100">
        <f t="shared" si="34"/>
        <v>3.9516720549103981E-6</v>
      </c>
      <c r="V100">
        <f t="shared" si="35"/>
        <v>-5.5659508922949998E-2</v>
      </c>
      <c r="W100">
        <f t="shared" si="36"/>
        <v>1.1919408921208331E-2</v>
      </c>
      <c r="AI100" t="s">
        <v>47</v>
      </c>
      <c r="AK100" t="s">
        <v>49</v>
      </c>
    </row>
    <row r="101" spans="1:37" ht="12.95" customHeight="1" x14ac:dyDescent="0.2">
      <c r="A101" s="107" t="s">
        <v>177</v>
      </c>
      <c r="B101" s="108" t="s">
        <v>70</v>
      </c>
      <c r="C101" s="107">
        <v>55583.820800000001</v>
      </c>
      <c r="D101" s="107">
        <v>1.1999999999999999E-3</v>
      </c>
      <c r="E101" s="19">
        <f t="shared" si="38"/>
        <v>41631.840240216319</v>
      </c>
      <c r="F101" s="96">
        <f t="shared" si="42"/>
        <v>41632</v>
      </c>
      <c r="G101" s="20">
        <f t="shared" si="31"/>
        <v>-4.3330400003469549E-2</v>
      </c>
      <c r="H101" s="19"/>
      <c r="I101" s="19"/>
      <c r="J101" s="19"/>
      <c r="K101" s="19">
        <f t="shared" si="32"/>
        <v>-4.3330400003469549E-2</v>
      </c>
      <c r="L101" s="19"/>
      <c r="M101" s="19"/>
      <c r="N101" s="19"/>
      <c r="O101" s="19">
        <f t="shared" ca="1" si="41"/>
        <v>-4.3324212173056903E-2</v>
      </c>
      <c r="P101" s="32">
        <f t="shared" si="39"/>
        <v>-4.8444636686697434E-2</v>
      </c>
      <c r="Q101" s="21">
        <f t="shared" si="40"/>
        <v>40565.320800000001</v>
      </c>
      <c r="R101" s="102"/>
      <c r="S101" s="19">
        <f t="shared" si="33"/>
        <v>2.615541685207376E-5</v>
      </c>
      <c r="T101">
        <v>1</v>
      </c>
      <c r="U101">
        <f t="shared" si="34"/>
        <v>2.615541685207376E-5</v>
      </c>
      <c r="V101">
        <f t="shared" si="35"/>
        <v>-5.8017339187199993E-2</v>
      </c>
      <c r="W101">
        <f t="shared" si="36"/>
        <v>1.4686939183730444E-2</v>
      </c>
      <c r="AI101" t="s">
        <v>47</v>
      </c>
      <c r="AK101" t="s">
        <v>49</v>
      </c>
    </row>
    <row r="102" spans="1:37" ht="12.95" customHeight="1" x14ac:dyDescent="0.2">
      <c r="A102" s="107" t="s">
        <v>177</v>
      </c>
      <c r="B102" s="108" t="s">
        <v>67</v>
      </c>
      <c r="C102" s="107">
        <v>55583.955099999999</v>
      </c>
      <c r="D102" s="107">
        <v>2.9999999999999997E-4</v>
      </c>
      <c r="E102" s="19">
        <f t="shared" si="38"/>
        <v>41632.335406172489</v>
      </c>
      <c r="F102" s="96">
        <f t="shared" ref="F102:F109" si="43">ROUND(2*E102,0)/2</f>
        <v>41632.5</v>
      </c>
      <c r="G102" s="20">
        <f t="shared" si="31"/>
        <v>-4.464150000421796E-2</v>
      </c>
      <c r="H102" s="19"/>
      <c r="I102" s="19"/>
      <c r="J102" s="19"/>
      <c r="K102" s="19">
        <f t="shared" si="32"/>
        <v>-4.464150000421796E-2</v>
      </c>
      <c r="L102" s="19"/>
      <c r="M102" s="19"/>
      <c r="N102" s="19"/>
      <c r="O102" s="19">
        <f t="shared" ca="1" si="41"/>
        <v>-4.3324756788372353E-2</v>
      </c>
      <c r="P102" s="32">
        <f t="shared" si="39"/>
        <v>-4.8446151995409491E-2</v>
      </c>
      <c r="Q102" s="21">
        <f t="shared" si="40"/>
        <v>40565.455099999999</v>
      </c>
      <c r="R102" s="102"/>
      <c r="S102" s="19">
        <f t="shared" si="33"/>
        <v>1.4475376774077681E-5</v>
      </c>
      <c r="T102">
        <v>1</v>
      </c>
      <c r="U102">
        <f t="shared" si="34"/>
        <v>1.4475376774077681E-5</v>
      </c>
      <c r="V102">
        <f t="shared" si="35"/>
        <v>-5.8018611063749996E-2</v>
      </c>
      <c r="W102">
        <f t="shared" si="36"/>
        <v>1.3377111059532036E-2</v>
      </c>
      <c r="AI102" t="s">
        <v>54</v>
      </c>
      <c r="AK102" t="s">
        <v>49</v>
      </c>
    </row>
    <row r="103" spans="1:37" ht="12.95" customHeight="1" x14ac:dyDescent="0.2">
      <c r="A103" s="107" t="s">
        <v>177</v>
      </c>
      <c r="B103" s="108" t="s">
        <v>70</v>
      </c>
      <c r="C103" s="107">
        <v>55665.729599999999</v>
      </c>
      <c r="D103" s="107">
        <v>8.0000000000000004E-4</v>
      </c>
      <c r="E103" s="19">
        <f t="shared" si="38"/>
        <v>41933.8391178893</v>
      </c>
      <c r="F103" s="96">
        <f t="shared" si="43"/>
        <v>41934</v>
      </c>
      <c r="G103" s="20">
        <f t="shared" si="31"/>
        <v>-4.3634800000290852E-2</v>
      </c>
      <c r="H103" s="19"/>
      <c r="I103" s="19"/>
      <c r="J103" s="19"/>
      <c r="K103" s="19">
        <f t="shared" si="32"/>
        <v>-4.3634800000290852E-2</v>
      </c>
      <c r="L103" s="19"/>
      <c r="M103" s="19"/>
      <c r="N103" s="19"/>
      <c r="O103" s="19">
        <f t="shared" ca="1" si="41"/>
        <v>-4.3653159823587875E-2</v>
      </c>
      <c r="P103" s="32">
        <f t="shared" si="39"/>
        <v>-4.9372298689539282E-2</v>
      </c>
      <c r="Q103" s="21">
        <f t="shared" si="40"/>
        <v>40647.229599999999</v>
      </c>
      <c r="R103" s="102"/>
      <c r="S103" s="19">
        <f t="shared" si="33"/>
        <v>3.291889120912745E-5</v>
      </c>
      <c r="T103">
        <v>1</v>
      </c>
      <c r="U103">
        <f t="shared" si="34"/>
        <v>3.291889120912745E-5</v>
      </c>
      <c r="V103">
        <f t="shared" si="35"/>
        <v>-5.8788083896799993E-2</v>
      </c>
      <c r="W103">
        <f t="shared" si="36"/>
        <v>1.5153283896509141E-2</v>
      </c>
      <c r="AI103" t="s">
        <v>47</v>
      </c>
      <c r="AK103" t="s">
        <v>49</v>
      </c>
    </row>
    <row r="104" spans="1:37" ht="12.95" customHeight="1" x14ac:dyDescent="0.2">
      <c r="A104" s="106" t="s">
        <v>188</v>
      </c>
      <c r="B104" s="105" t="s">
        <v>67</v>
      </c>
      <c r="C104" s="106">
        <v>55963.9355</v>
      </c>
      <c r="D104" s="106">
        <v>6.9999999999999999E-4</v>
      </c>
      <c r="E104" s="19">
        <f t="shared" si="38"/>
        <v>43033.328392734802</v>
      </c>
      <c r="F104" s="96">
        <f t="shared" si="43"/>
        <v>43033.5</v>
      </c>
      <c r="G104" s="20">
        <f t="shared" si="31"/>
        <v>-4.6543700002075639E-2</v>
      </c>
      <c r="H104" s="19"/>
      <c r="I104" s="19"/>
      <c r="J104" s="19"/>
      <c r="K104" s="19">
        <f t="shared" si="32"/>
        <v>-4.6543700002075639E-2</v>
      </c>
      <c r="L104" s="19"/>
      <c r="M104" s="19"/>
      <c r="N104" s="19"/>
      <c r="O104" s="19">
        <f t="shared" ca="1" si="41"/>
        <v>-4.4850768902259391E-2</v>
      </c>
      <c r="P104" s="32">
        <f t="shared" si="39"/>
        <v>-5.2955036266791246E-2</v>
      </c>
      <c r="Q104" s="21">
        <f t="shared" si="40"/>
        <v>40945.4355</v>
      </c>
      <c r="R104" s="102"/>
      <c r="S104" s="19">
        <f t="shared" si="33"/>
        <v>4.1105232699257473E-5</v>
      </c>
      <c r="T104">
        <v>1</v>
      </c>
      <c r="U104">
        <f t="shared" si="34"/>
        <v>4.1105232699257473E-5</v>
      </c>
      <c r="V104">
        <f t="shared" si="35"/>
        <v>-6.1636994498549993E-2</v>
      </c>
      <c r="W104">
        <f t="shared" si="36"/>
        <v>1.5093294496474355E-2</v>
      </c>
      <c r="AI104" t="s">
        <v>47</v>
      </c>
      <c r="AK104" t="s">
        <v>49</v>
      </c>
    </row>
    <row r="105" spans="1:37" ht="12.95" customHeight="1" x14ac:dyDescent="0.2">
      <c r="A105" s="106" t="s">
        <v>188</v>
      </c>
      <c r="B105" s="105" t="s">
        <v>70</v>
      </c>
      <c r="C105" s="106">
        <v>56033.776899999997</v>
      </c>
      <c r="D105" s="106">
        <v>1.9E-3</v>
      </c>
      <c r="E105" s="19">
        <f t="shared" si="38"/>
        <v>43290.834599822556</v>
      </c>
      <c r="F105" s="96">
        <f t="shared" si="43"/>
        <v>43291</v>
      </c>
      <c r="G105" s="20">
        <f t="shared" si="31"/>
        <v>-4.4860200010589324E-2</v>
      </c>
      <c r="H105" s="19"/>
      <c r="I105" s="19"/>
      <c r="J105" s="19"/>
      <c r="K105" s="19">
        <f t="shared" si="32"/>
        <v>-4.4860200010589324E-2</v>
      </c>
      <c r="L105" s="19"/>
      <c r="M105" s="19"/>
      <c r="N105" s="19"/>
      <c r="O105" s="19">
        <f t="shared" ca="1" si="41"/>
        <v>-4.5131245789715432E-2</v>
      </c>
      <c r="P105" s="32">
        <f t="shared" si="39"/>
        <v>-5.3839209128845628E-2</v>
      </c>
      <c r="Q105" s="21">
        <f t="shared" si="40"/>
        <v>41015.276899999997</v>
      </c>
      <c r="R105" s="102"/>
      <c r="S105" s="19">
        <f t="shared" si="33"/>
        <v>8.062260474572984E-5</v>
      </c>
      <c r="T105">
        <v>1</v>
      </c>
      <c r="U105">
        <f t="shared" si="34"/>
        <v>8.062260474572984E-5</v>
      </c>
      <c r="V105">
        <f t="shared" si="35"/>
        <v>-6.2313915931799996E-2</v>
      </c>
      <c r="W105">
        <f t="shared" si="36"/>
        <v>1.7453715921210672E-2</v>
      </c>
    </row>
    <row r="106" spans="1:37" ht="12.95" customHeight="1" x14ac:dyDescent="0.2">
      <c r="A106" s="109" t="s">
        <v>189</v>
      </c>
      <c r="B106" s="47" t="s">
        <v>67</v>
      </c>
      <c r="C106" s="46">
        <v>56404.671399999999</v>
      </c>
      <c r="D106" s="46">
        <v>2.4000000000000001E-4</v>
      </c>
      <c r="E106" s="19">
        <f t="shared" si="38"/>
        <v>44658.327747507377</v>
      </c>
      <c r="F106" s="96">
        <f t="shared" si="43"/>
        <v>44658.5</v>
      </c>
      <c r="G106" s="20">
        <f t="shared" si="31"/>
        <v>-4.6718700003111735E-2</v>
      </c>
      <c r="H106" s="19"/>
      <c r="I106" s="19"/>
      <c r="J106" s="19"/>
      <c r="K106" s="19">
        <f t="shared" si="32"/>
        <v>-4.6718700003111735E-2</v>
      </c>
      <c r="L106" s="19"/>
      <c r="M106" s="19"/>
      <c r="N106" s="19"/>
      <c r="O106" s="19">
        <f t="shared" ca="1" si="41"/>
        <v>-4.6620768677467415E-2</v>
      </c>
      <c r="P106" s="32">
        <f t="shared" si="39"/>
        <v>-5.8802835589681177E-2</v>
      </c>
      <c r="Q106" s="21">
        <f t="shared" si="40"/>
        <v>41386.171399999999</v>
      </c>
      <c r="R106" s="102"/>
      <c r="S106" s="19">
        <f t="shared" si="33"/>
        <v>1.4602633287459399E-4</v>
      </c>
      <c r="T106">
        <v>1</v>
      </c>
      <c r="U106">
        <f t="shared" si="34"/>
        <v>1.4602633287459399E-4</v>
      </c>
      <c r="V106">
        <f t="shared" si="35"/>
        <v>-6.5970605598549989E-2</v>
      </c>
      <c r="W106">
        <f t="shared" si="36"/>
        <v>1.9251905595438254E-2</v>
      </c>
      <c r="AI106" t="s">
        <v>47</v>
      </c>
      <c r="AK106" t="s">
        <v>49</v>
      </c>
    </row>
    <row r="107" spans="1:37" ht="12.95" customHeight="1" x14ac:dyDescent="0.2">
      <c r="A107" s="118" t="s">
        <v>367</v>
      </c>
      <c r="B107" s="147" t="s">
        <v>67</v>
      </c>
      <c r="C107" s="119">
        <v>56404.672400000003</v>
      </c>
      <c r="D107" s="119" t="s">
        <v>372</v>
      </c>
      <c r="E107" s="19">
        <f t="shared" si="38"/>
        <v>44658.331434521213</v>
      </c>
      <c r="F107" s="96">
        <f t="shared" si="43"/>
        <v>44658.5</v>
      </c>
      <c r="G107" s="20">
        <f t="shared" si="31"/>
        <v>-4.5718699999270029E-2</v>
      </c>
      <c r="H107" s="19"/>
      <c r="I107" s="19"/>
      <c r="J107" s="19"/>
      <c r="K107" s="19">
        <f t="shared" si="32"/>
        <v>-4.5718699999270029E-2</v>
      </c>
      <c r="L107" s="19"/>
      <c r="M107" s="19"/>
      <c r="N107" s="19"/>
      <c r="O107" s="19">
        <f t="shared" ca="1" si="41"/>
        <v>-4.6620768677467415E-2</v>
      </c>
      <c r="P107" s="32">
        <f t="shared" si="39"/>
        <v>-5.8802835589681177E-2</v>
      </c>
      <c r="Q107" s="21">
        <f t="shared" si="40"/>
        <v>41386.172400000003</v>
      </c>
      <c r="R107" s="102"/>
      <c r="S107" s="19">
        <f t="shared" si="33"/>
        <v>1.7119460414826367E-4</v>
      </c>
      <c r="T107">
        <v>1</v>
      </c>
      <c r="U107">
        <f t="shared" si="34"/>
        <v>1.7119460414826367E-4</v>
      </c>
      <c r="V107">
        <f t="shared" si="35"/>
        <v>-6.5970605598549989E-2</v>
      </c>
      <c r="W107">
        <f t="shared" si="36"/>
        <v>2.025190559927996E-2</v>
      </c>
    </row>
    <row r="108" spans="1:37" ht="12.95" customHeight="1" x14ac:dyDescent="0.2">
      <c r="A108" s="109" t="s">
        <v>189</v>
      </c>
      <c r="B108" s="47" t="s">
        <v>67</v>
      </c>
      <c r="C108" s="46">
        <v>56404.672449999998</v>
      </c>
      <c r="D108" s="46">
        <v>1.2E-4</v>
      </c>
      <c r="E108" s="19">
        <f t="shared" si="38"/>
        <v>44658.331618871889</v>
      </c>
      <c r="F108" s="96">
        <f t="shared" si="43"/>
        <v>44658.5</v>
      </c>
      <c r="G108" s="20">
        <f t="shared" si="31"/>
        <v>-4.5668700004171114E-2</v>
      </c>
      <c r="H108" s="19"/>
      <c r="I108" s="19"/>
      <c r="J108" s="19"/>
      <c r="K108" s="19">
        <f t="shared" si="32"/>
        <v>-4.5668700004171114E-2</v>
      </c>
      <c r="L108" s="19"/>
      <c r="M108" s="19"/>
      <c r="N108" s="19"/>
      <c r="O108" s="19">
        <f t="shared" ca="1" si="41"/>
        <v>-4.6620768677467415E-2</v>
      </c>
      <c r="P108" s="32">
        <f t="shared" si="39"/>
        <v>-5.8802835589681177E-2</v>
      </c>
      <c r="Q108" s="21">
        <f t="shared" si="40"/>
        <v>41386.172449999998</v>
      </c>
      <c r="R108" s="102"/>
      <c r="S108" s="19">
        <f t="shared" si="33"/>
        <v>1.7250551757856173E-4</v>
      </c>
      <c r="T108">
        <v>1</v>
      </c>
      <c r="U108">
        <f t="shared" si="34"/>
        <v>1.7250551757856173E-4</v>
      </c>
      <c r="V108">
        <f t="shared" si="35"/>
        <v>-6.5970605598549989E-2</v>
      </c>
      <c r="W108">
        <f t="shared" si="36"/>
        <v>2.0301905594378875E-2</v>
      </c>
    </row>
    <row r="109" spans="1:37" ht="12.95" customHeight="1" x14ac:dyDescent="0.2">
      <c r="A109" s="109" t="s">
        <v>189</v>
      </c>
      <c r="B109" s="47" t="s">
        <v>67</v>
      </c>
      <c r="C109" s="46">
        <v>56404.673300000002</v>
      </c>
      <c r="D109" s="46">
        <v>2.5000000000000001E-4</v>
      </c>
      <c r="E109" s="19">
        <f t="shared" si="38"/>
        <v>44658.334752833653</v>
      </c>
      <c r="F109" s="96">
        <f t="shared" si="43"/>
        <v>44658.5</v>
      </c>
      <c r="G109" s="20">
        <f t="shared" si="31"/>
        <v>-4.4818700000178069E-2</v>
      </c>
      <c r="H109" s="19"/>
      <c r="I109" s="19"/>
      <c r="J109" s="19"/>
      <c r="K109" s="19">
        <f t="shared" si="32"/>
        <v>-4.4818700000178069E-2</v>
      </c>
      <c r="L109" s="19"/>
      <c r="M109" s="19"/>
      <c r="N109" s="19"/>
      <c r="O109" s="19">
        <f t="shared" ca="1" si="41"/>
        <v>-4.6620768677467415E-2</v>
      </c>
      <c r="P109" s="32">
        <f t="shared" si="39"/>
        <v>-5.8802835589681177E-2</v>
      </c>
      <c r="Q109" s="21">
        <f t="shared" si="40"/>
        <v>41386.173300000002</v>
      </c>
      <c r="R109" s="102"/>
      <c r="S109" s="19">
        <f t="shared" si="33"/>
        <v>1.9555604818560744E-4</v>
      </c>
      <c r="T109">
        <v>1</v>
      </c>
      <c r="U109">
        <f t="shared" si="34"/>
        <v>1.9555604818560744E-4</v>
      </c>
      <c r="V109">
        <f t="shared" si="35"/>
        <v>-6.5970605598549989E-2</v>
      </c>
      <c r="W109">
        <f t="shared" si="36"/>
        <v>2.115190559837192E-2</v>
      </c>
      <c r="AI109" t="s">
        <v>47</v>
      </c>
      <c r="AK109" t="s">
        <v>49</v>
      </c>
    </row>
    <row r="110" spans="1:37" ht="12.95" customHeight="1" x14ac:dyDescent="0.2">
      <c r="A110" s="139" t="s">
        <v>591</v>
      </c>
      <c r="B110" s="140" t="s">
        <v>70</v>
      </c>
      <c r="C110" s="139">
        <v>56730.409500000002</v>
      </c>
      <c r="D110" s="139">
        <v>1.8E-3</v>
      </c>
      <c r="E110" s="19">
        <f t="shared" ref="E110:E118" si="44">+(C110-C$7)/C$8</f>
        <v>45859.328624279275</v>
      </c>
      <c r="F110" s="96">
        <f t="shared" ref="F110:F118" si="45">ROUND(2*E110,0)/2</f>
        <v>45859.5</v>
      </c>
      <c r="G110" s="20">
        <f t="shared" ref="G110:G118" si="46">+C110-(C$7+F110*C$8)</f>
        <v>-4.6480900004098658E-2</v>
      </c>
      <c r="H110" s="19"/>
      <c r="I110" s="19"/>
      <c r="J110" s="19"/>
      <c r="K110" s="19">
        <f t="shared" ref="K110:K118" si="47">G110</f>
        <v>-4.6480900004098658E-2</v>
      </c>
      <c r="L110" s="19"/>
      <c r="M110" s="19"/>
      <c r="N110" s="19"/>
      <c r="O110" s="19">
        <f t="shared" ref="O110:O118" ca="1" si="48">+C$11+C$12*$F110</f>
        <v>-4.7928934665175005E-2</v>
      </c>
      <c r="P110" s="32">
        <f t="shared" ref="P110:P118" si="49">+J$4+J$5*F110+J$6*F110^2+J$7*SIN(J$8*F110+J$9)</f>
        <v>-6.3501238376520774E-2</v>
      </c>
      <c r="Q110" s="21">
        <f t="shared" ref="Q110:Q118" si="50">+C110-15018.5</f>
        <v>41711.909500000002</v>
      </c>
      <c r="R110" s="102"/>
      <c r="S110" s="19">
        <f t="shared" ref="S110:S118" si="51">+(P110-G110)^2</f>
        <v>2.8969191831174475E-4</v>
      </c>
      <c r="T110">
        <v>1</v>
      </c>
      <c r="U110">
        <f t="shared" ref="U110:U118" si="52">+T110*S110</f>
        <v>2.8969191831174475E-4</v>
      </c>
      <c r="V110">
        <f t="shared" ref="V110:V118" si="53">+J$4+J$5*F110+J$6*F110^2</f>
        <v>-6.9267831478949993E-2</v>
      </c>
      <c r="W110">
        <f t="shared" ref="W110:W118" si="54">+G110-V110</f>
        <v>2.2786931474851335E-2</v>
      </c>
    </row>
    <row r="111" spans="1:37" ht="12.95" customHeight="1" x14ac:dyDescent="0.2">
      <c r="A111" s="139" t="s">
        <v>591</v>
      </c>
      <c r="B111" s="140" t="s">
        <v>70</v>
      </c>
      <c r="C111" s="139">
        <v>56730.543299999998</v>
      </c>
      <c r="D111" s="139">
        <v>6.9999999999999999E-4</v>
      </c>
      <c r="E111" s="19">
        <f t="shared" si="44"/>
        <v>45859.821946728531</v>
      </c>
      <c r="F111" s="96">
        <f t="shared" si="45"/>
        <v>45860</v>
      </c>
      <c r="G111" s="20">
        <f t="shared" si="46"/>
        <v>-4.8292000006767921E-2</v>
      </c>
      <c r="H111" s="19"/>
      <c r="I111" s="19"/>
      <c r="J111" s="19"/>
      <c r="K111" s="19">
        <f t="shared" si="47"/>
        <v>-4.8292000006767921E-2</v>
      </c>
      <c r="L111" s="19"/>
      <c r="M111" s="19"/>
      <c r="N111" s="19"/>
      <c r="O111" s="19">
        <f t="shared" ca="1" si="48"/>
        <v>-4.7929479280490454E-2</v>
      </c>
      <c r="P111" s="32">
        <f t="shared" si="49"/>
        <v>-6.3503253928050937E-2</v>
      </c>
      <c r="Q111" s="21">
        <f t="shared" si="50"/>
        <v>41712.043299999998</v>
      </c>
      <c r="R111" s="102"/>
      <c r="S111" s="19">
        <f t="shared" si="51"/>
        <v>2.3138224585774793E-4</v>
      </c>
      <c r="T111">
        <v>1</v>
      </c>
      <c r="U111">
        <f t="shared" si="52"/>
        <v>2.3138224585774793E-4</v>
      </c>
      <c r="V111">
        <f t="shared" si="53"/>
        <v>-6.9269220879999996E-2</v>
      </c>
      <c r="W111">
        <f t="shared" si="54"/>
        <v>2.0977220873232075E-2</v>
      </c>
    </row>
    <row r="112" spans="1:37" ht="12.95" customHeight="1" x14ac:dyDescent="0.2">
      <c r="A112" s="139" t="s">
        <v>591</v>
      </c>
      <c r="B112" s="140" t="s">
        <v>70</v>
      </c>
      <c r="C112" s="139">
        <v>56737.323499999999</v>
      </c>
      <c r="D112" s="139">
        <v>5.0000000000000001E-4</v>
      </c>
      <c r="E112" s="19">
        <f t="shared" si="44"/>
        <v>45884.820637838624</v>
      </c>
      <c r="F112" s="96">
        <f t="shared" si="45"/>
        <v>45885</v>
      </c>
      <c r="G112" s="20">
        <f t="shared" si="46"/>
        <v>-4.8647000003256835E-2</v>
      </c>
      <c r="H112" s="19"/>
      <c r="I112" s="19"/>
      <c r="J112" s="19"/>
      <c r="K112" s="19">
        <f t="shared" si="47"/>
        <v>-4.8647000003256835E-2</v>
      </c>
      <c r="L112" s="19"/>
      <c r="M112" s="19"/>
      <c r="N112" s="19"/>
      <c r="O112" s="19">
        <f t="shared" ca="1" si="48"/>
        <v>-4.7956710046262882E-2</v>
      </c>
      <c r="P112" s="32">
        <f t="shared" si="49"/>
        <v>-6.3604091058681561E-2</v>
      </c>
      <c r="Q112" s="21">
        <f t="shared" si="50"/>
        <v>41718.823499999999</v>
      </c>
      <c r="R112" s="102"/>
      <c r="S112" s="19">
        <f t="shared" si="51"/>
        <v>2.2371457284026634E-4</v>
      </c>
      <c r="T112">
        <v>1</v>
      </c>
      <c r="U112">
        <f t="shared" si="52"/>
        <v>2.2371457284026634E-4</v>
      </c>
      <c r="V112">
        <f t="shared" si="53"/>
        <v>-6.9338708654999998E-2</v>
      </c>
      <c r="W112">
        <f t="shared" si="54"/>
        <v>2.0691708651743163E-2</v>
      </c>
    </row>
    <row r="113" spans="1:23" ht="12.95" customHeight="1" x14ac:dyDescent="0.2">
      <c r="A113" s="139" t="s">
        <v>591</v>
      </c>
      <c r="B113" s="140" t="s">
        <v>70</v>
      </c>
      <c r="C113" s="139">
        <v>56737.460500000001</v>
      </c>
      <c r="D113" s="139">
        <v>2.3999999999999998E-3</v>
      </c>
      <c r="E113" s="19">
        <f t="shared" si="44"/>
        <v>45885.325758732128</v>
      </c>
      <c r="F113" s="96">
        <f t="shared" si="45"/>
        <v>45885.5</v>
      </c>
      <c r="G113" s="20">
        <f t="shared" si="46"/>
        <v>-4.7258100006729364E-2</v>
      </c>
      <c r="H113" s="19"/>
      <c r="I113" s="19"/>
      <c r="J113" s="19"/>
      <c r="K113" s="19">
        <f t="shared" si="47"/>
        <v>-4.7258100006729364E-2</v>
      </c>
      <c r="L113" s="19"/>
      <c r="M113" s="19"/>
      <c r="N113" s="19"/>
      <c r="O113" s="19">
        <f t="shared" ca="1" si="48"/>
        <v>-4.7957254661578332E-2</v>
      </c>
      <c r="P113" s="32">
        <f t="shared" si="49"/>
        <v>-6.3606108990796925E-2</v>
      </c>
      <c r="Q113" s="21">
        <f t="shared" si="50"/>
        <v>41718.960500000001</v>
      </c>
      <c r="R113" s="102"/>
      <c r="S113" s="19">
        <f t="shared" si="51"/>
        <v>2.672573977431537E-4</v>
      </c>
      <c r="T113">
        <v>1</v>
      </c>
      <c r="U113">
        <f t="shared" si="52"/>
        <v>2.672573977431537E-4</v>
      </c>
      <c r="V113">
        <f t="shared" si="53"/>
        <v>-6.9340098764949995E-2</v>
      </c>
      <c r="W113">
        <f t="shared" si="54"/>
        <v>2.2081998758220631E-2</v>
      </c>
    </row>
    <row r="114" spans="1:23" ht="12.95" customHeight="1" x14ac:dyDescent="0.2">
      <c r="A114" s="139" t="s">
        <v>591</v>
      </c>
      <c r="B114" s="140" t="s">
        <v>70</v>
      </c>
      <c r="C114" s="139">
        <v>56737.594700000001</v>
      </c>
      <c r="D114" s="139">
        <v>6.9999999999999999E-4</v>
      </c>
      <c r="E114" s="19">
        <f t="shared" si="44"/>
        <v>45885.820555986931</v>
      </c>
      <c r="F114" s="96">
        <f t="shared" si="45"/>
        <v>45886</v>
      </c>
      <c r="G114" s="20">
        <f t="shared" si="46"/>
        <v>-4.8669199997675605E-2</v>
      </c>
      <c r="H114" s="19"/>
      <c r="I114" s="19"/>
      <c r="J114" s="19"/>
      <c r="K114" s="19">
        <f t="shared" si="47"/>
        <v>-4.8669199997675605E-2</v>
      </c>
      <c r="L114" s="19"/>
      <c r="M114" s="19"/>
      <c r="N114" s="19"/>
      <c r="O114" s="19">
        <f t="shared" ca="1" si="48"/>
        <v>-4.7957799276893781E-2</v>
      </c>
      <c r="P114" s="32">
        <f t="shared" si="49"/>
        <v>-6.3608126969497483E-2</v>
      </c>
      <c r="Q114" s="21">
        <f t="shared" si="50"/>
        <v>41719.094700000001</v>
      </c>
      <c r="R114" s="102"/>
      <c r="S114" s="19">
        <f t="shared" si="51"/>
        <v>2.2317153906942718E-4</v>
      </c>
      <c r="T114">
        <v>1</v>
      </c>
      <c r="U114">
        <f t="shared" si="52"/>
        <v>2.2317153906942718E-4</v>
      </c>
      <c r="V114">
        <f t="shared" si="53"/>
        <v>-6.9341488888799999E-2</v>
      </c>
      <c r="W114">
        <f t="shared" si="54"/>
        <v>2.0672288891124393E-2</v>
      </c>
    </row>
    <row r="115" spans="1:23" ht="12.95" customHeight="1" x14ac:dyDescent="0.2">
      <c r="A115" s="143" t="s">
        <v>3</v>
      </c>
      <c r="B115" s="144" t="s">
        <v>70</v>
      </c>
      <c r="C115" s="143">
        <v>57001.220600000117</v>
      </c>
      <c r="D115" s="143" t="s">
        <v>308</v>
      </c>
      <c r="E115" s="19">
        <f t="shared" si="44"/>
        <v>46857.812892897826</v>
      </c>
      <c r="F115" s="96">
        <f t="shared" si="45"/>
        <v>46858</v>
      </c>
      <c r="G115" s="20">
        <f t="shared" si="46"/>
        <v>-5.074759988929145E-2</v>
      </c>
      <c r="H115" s="19"/>
      <c r="I115" s="19"/>
      <c r="J115" s="19"/>
      <c r="K115" s="19">
        <f t="shared" si="47"/>
        <v>-5.074759988929145E-2</v>
      </c>
      <c r="L115" s="19"/>
      <c r="M115" s="19"/>
      <c r="N115" s="19"/>
      <c r="O115" s="19">
        <f t="shared" ca="1" si="48"/>
        <v>-4.9016531450125904E-2</v>
      </c>
      <c r="P115" s="32">
        <f t="shared" si="49"/>
        <v>-6.761465357502798E-2</v>
      </c>
      <c r="Q115" s="21">
        <f t="shared" si="50"/>
        <v>41982.720600000117</v>
      </c>
      <c r="R115" s="102"/>
      <c r="S115" s="19">
        <f t="shared" si="51"/>
        <v>2.8449750003751827E-4</v>
      </c>
      <c r="T115">
        <v>1</v>
      </c>
      <c r="U115">
        <f t="shared" si="52"/>
        <v>2.8449750003751827E-4</v>
      </c>
      <c r="V115">
        <f t="shared" si="53"/>
        <v>-7.207016815919999E-2</v>
      </c>
      <c r="W115">
        <f t="shared" si="54"/>
        <v>2.132256826990854E-2</v>
      </c>
    </row>
    <row r="116" spans="1:23" ht="12.95" customHeight="1" x14ac:dyDescent="0.2">
      <c r="A116" s="143" t="s">
        <v>3</v>
      </c>
      <c r="B116" s="144" t="s">
        <v>67</v>
      </c>
      <c r="C116" s="143">
        <v>57001.357100000139</v>
      </c>
      <c r="D116" s="143" t="s">
        <v>308</v>
      </c>
      <c r="E116" s="19">
        <f t="shared" si="44"/>
        <v>46858.316170284495</v>
      </c>
      <c r="F116" s="96">
        <f t="shared" si="45"/>
        <v>46858.5</v>
      </c>
      <c r="G116" s="20">
        <f t="shared" si="46"/>
        <v>-4.9858699865581002E-2</v>
      </c>
      <c r="H116" s="19"/>
      <c r="I116" s="19"/>
      <c r="J116" s="19"/>
      <c r="K116" s="19">
        <f t="shared" si="47"/>
        <v>-4.9858699865581002E-2</v>
      </c>
      <c r="L116" s="19"/>
      <c r="M116" s="19"/>
      <c r="N116" s="19"/>
      <c r="O116" s="19">
        <f t="shared" ca="1" si="48"/>
        <v>-4.9017076065441353E-2</v>
      </c>
      <c r="P116" s="32">
        <f t="shared" si="49"/>
        <v>-6.7616755172756615E-2</v>
      </c>
      <c r="Q116" s="21">
        <f t="shared" si="50"/>
        <v>41982.857100000139</v>
      </c>
      <c r="R116" s="102"/>
      <c r="S116" s="19">
        <f t="shared" si="51"/>
        <v>3.1534852829270794E-4</v>
      </c>
      <c r="T116">
        <v>1</v>
      </c>
      <c r="U116">
        <f t="shared" si="52"/>
        <v>3.1534852829270794E-4</v>
      </c>
      <c r="V116">
        <f t="shared" si="53"/>
        <v>-7.2071585318549999E-2</v>
      </c>
      <c r="W116">
        <f t="shared" si="54"/>
        <v>2.2212885452968997E-2</v>
      </c>
    </row>
    <row r="117" spans="1:23" ht="12.95" customHeight="1" x14ac:dyDescent="0.2">
      <c r="A117" s="141" t="s">
        <v>2</v>
      </c>
      <c r="B117" s="142" t="s">
        <v>70</v>
      </c>
      <c r="C117" s="141">
        <v>57505.693299999999</v>
      </c>
      <c r="D117" s="141">
        <v>1E-4</v>
      </c>
      <c r="E117" s="19">
        <f t="shared" si="44"/>
        <v>48717.810710185215</v>
      </c>
      <c r="F117" s="96">
        <f t="shared" si="45"/>
        <v>48718</v>
      </c>
      <c r="G117" s="20">
        <f t="shared" si="46"/>
        <v>-5.1339600002393126E-2</v>
      </c>
      <c r="H117" s="19"/>
      <c r="I117" s="19"/>
      <c r="J117" s="19"/>
      <c r="K117" s="19">
        <f t="shared" si="47"/>
        <v>-5.1339600002393126E-2</v>
      </c>
      <c r="L117" s="19"/>
      <c r="M117" s="19"/>
      <c r="N117" s="19"/>
      <c r="O117" s="19">
        <f t="shared" ca="1" si="48"/>
        <v>-5.1042500423594782E-2</v>
      </c>
      <c r="P117" s="32">
        <f t="shared" si="49"/>
        <v>-7.5669938017518132E-2</v>
      </c>
      <c r="Q117" s="21">
        <f t="shared" si="50"/>
        <v>42487.193299999999</v>
      </c>
      <c r="R117" s="102"/>
      <c r="S117" s="19">
        <f t="shared" si="51"/>
        <v>5.9196534793023699E-4</v>
      </c>
      <c r="T117">
        <v>1</v>
      </c>
      <c r="U117">
        <f t="shared" si="52"/>
        <v>5.9196534793023699E-4</v>
      </c>
      <c r="V117">
        <f t="shared" si="53"/>
        <v>-7.7438151967199984E-2</v>
      </c>
      <c r="W117">
        <f t="shared" si="54"/>
        <v>2.6098551964806857E-2</v>
      </c>
    </row>
    <row r="118" spans="1:23" ht="12.95" customHeight="1" x14ac:dyDescent="0.2">
      <c r="A118" s="141" t="s">
        <v>1</v>
      </c>
      <c r="B118" s="142" t="s">
        <v>70</v>
      </c>
      <c r="C118" s="141">
        <v>57747.8946</v>
      </c>
      <c r="D118" s="141">
        <v>1E-4</v>
      </c>
      <c r="E118" s="19">
        <f t="shared" si="44"/>
        <v>49610.810250783295</v>
      </c>
      <c r="F118" s="96">
        <f t="shared" si="45"/>
        <v>49611</v>
      </c>
      <c r="G118" s="20">
        <f t="shared" si="46"/>
        <v>-5.1464200005284511E-2</v>
      </c>
      <c r="H118" s="19"/>
      <c r="I118" s="19"/>
      <c r="J118" s="19"/>
      <c r="K118" s="19">
        <f t="shared" si="47"/>
        <v>-5.1464200005284511E-2</v>
      </c>
      <c r="L118" s="19"/>
      <c r="M118" s="19"/>
      <c r="N118" s="19"/>
      <c r="O118" s="19">
        <f t="shared" ca="1" si="48"/>
        <v>-5.2015183376986018E-2</v>
      </c>
      <c r="P118" s="32">
        <f t="shared" si="49"/>
        <v>-7.9668500317499807E-2</v>
      </c>
      <c r="Q118" s="21">
        <f t="shared" si="50"/>
        <v>42729.3946</v>
      </c>
      <c r="R118" s="102"/>
      <c r="S118" s="19">
        <f t="shared" si="51"/>
        <v>7.9548255610162788E-4</v>
      </c>
      <c r="T118">
        <v>1</v>
      </c>
      <c r="U118">
        <f t="shared" si="52"/>
        <v>7.9548255610162788E-4</v>
      </c>
      <c r="V118">
        <f t="shared" si="53"/>
        <v>-8.0083705723799997E-2</v>
      </c>
      <c r="W118">
        <f t="shared" si="54"/>
        <v>2.8619505718515487E-2</v>
      </c>
    </row>
    <row r="119" spans="1:23" ht="12.95" customHeight="1" x14ac:dyDescent="0.2">
      <c r="A119" s="148" t="s">
        <v>592</v>
      </c>
      <c r="B119" s="149" t="s">
        <v>67</v>
      </c>
      <c r="C119" s="150">
        <v>58541.355000000003</v>
      </c>
      <c r="D119" s="150">
        <v>1E-3</v>
      </c>
      <c r="E119" s="19">
        <f t="shared" ref="E119:E125" si="55">+(C119-C$7)/C$8</f>
        <v>52536.309712110582</v>
      </c>
      <c r="F119" s="96">
        <f t="shared" ref="F119:F125" si="56">ROUND(2*E119,0)/2</f>
        <v>52536.5</v>
      </c>
      <c r="G119" s="20">
        <f t="shared" ref="G119:G125" si="57">+C119-(C$7+F119*C$8)</f>
        <v>-5.1610300004540477E-2</v>
      </c>
      <c r="H119" s="19"/>
      <c r="I119" s="19"/>
      <c r="J119" s="19"/>
      <c r="K119" s="19">
        <f t="shared" ref="K119:K125" si="58">G119</f>
        <v>-5.1610300004540477E-2</v>
      </c>
      <c r="L119" s="19"/>
      <c r="M119" s="19"/>
      <c r="N119" s="19"/>
      <c r="O119" s="19">
        <f t="shared" ref="O119:O125" ca="1" si="59">+C$11+C$12*$F119</f>
        <v>-5.5201727587675907E-2</v>
      </c>
      <c r="P119" s="32">
        <f t="shared" ref="P119:P125" si="60">+J$4+J$5*F119+J$6*F119^2+J$7*SIN(J$8*F119+J$9)</f>
        <v>-9.3000597141504757E-2</v>
      </c>
      <c r="Q119" s="21">
        <f t="shared" ref="Q119:Q125" si="61">+C119-15018.5</f>
        <v>43522.855000000003</v>
      </c>
      <c r="R119" s="102"/>
      <c r="S119" s="19">
        <f t="shared" ref="S119:S125" si="62">+(P119-G119)^2</f>
        <v>1.7131566970861934E-3</v>
      </c>
      <c r="T119">
        <v>1</v>
      </c>
      <c r="U119">
        <f t="shared" ref="U119:U125" si="63">+T119*S119</f>
        <v>1.7131566970861934E-3</v>
      </c>
      <c r="V119">
        <f t="shared" ref="V119:V125" si="64">+J$4+J$5*F119+J$6*F119^2</f>
        <v>-8.9061189036549998E-2</v>
      </c>
      <c r="W119">
        <f t="shared" ref="W119:W125" si="65">+G119-V119</f>
        <v>3.7450889032009521E-2</v>
      </c>
    </row>
    <row r="120" spans="1:23" ht="12.95" customHeight="1" x14ac:dyDescent="0.2">
      <c r="A120" s="148" t="s">
        <v>592</v>
      </c>
      <c r="B120" s="149" t="s">
        <v>70</v>
      </c>
      <c r="C120" s="150">
        <v>58541.491199999997</v>
      </c>
      <c r="D120" s="150">
        <v>5.0000000000000001E-4</v>
      </c>
      <c r="E120" s="19">
        <f t="shared" si="55"/>
        <v>52536.811883392998</v>
      </c>
      <c r="F120" s="96">
        <f t="shared" si="56"/>
        <v>52537</v>
      </c>
      <c r="G120" s="20">
        <f t="shared" si="57"/>
        <v>-5.1021400002355222E-2</v>
      </c>
      <c r="H120" s="19"/>
      <c r="I120" s="19"/>
      <c r="J120" s="19"/>
      <c r="K120" s="19">
        <f t="shared" si="58"/>
        <v>-5.1021400002355222E-2</v>
      </c>
      <c r="L120" s="19"/>
      <c r="M120" s="19"/>
      <c r="N120" s="19"/>
      <c r="O120" s="19">
        <f t="shared" ca="1" si="59"/>
        <v>-5.5202272202991357E-2</v>
      </c>
      <c r="P120" s="32">
        <f t="shared" si="60"/>
        <v>-9.3002874388237677E-2</v>
      </c>
      <c r="Q120" s="21">
        <f t="shared" si="61"/>
        <v>43522.991199999997</v>
      </c>
      <c r="R120" s="102"/>
      <c r="S120" s="19">
        <f t="shared" si="62"/>
        <v>1.7624441916125047E-3</v>
      </c>
      <c r="T120">
        <v>1</v>
      </c>
      <c r="U120">
        <f t="shared" si="63"/>
        <v>1.7624441916125047E-3</v>
      </c>
      <c r="V120">
        <f t="shared" si="64"/>
        <v>-8.9062764058199989E-2</v>
      </c>
      <c r="W120">
        <f t="shared" si="65"/>
        <v>3.8041364055844767E-2</v>
      </c>
    </row>
    <row r="121" spans="1:23" ht="12.95" customHeight="1" x14ac:dyDescent="0.2">
      <c r="A121" s="148" t="s">
        <v>592</v>
      </c>
      <c r="B121" s="149" t="s">
        <v>67</v>
      </c>
      <c r="C121" s="150">
        <v>58541.626400000001</v>
      </c>
      <c r="D121" s="150">
        <v>4.0000000000000002E-4</v>
      </c>
      <c r="E121" s="19">
        <f t="shared" si="55"/>
        <v>52537.310367661637</v>
      </c>
      <c r="F121" s="96">
        <f t="shared" si="56"/>
        <v>52537.5</v>
      </c>
      <c r="G121" s="20">
        <f t="shared" si="57"/>
        <v>-5.1432500004011672E-2</v>
      </c>
      <c r="H121" s="19"/>
      <c r="I121" s="19"/>
      <c r="J121" s="19"/>
      <c r="K121" s="19">
        <f t="shared" si="58"/>
        <v>-5.1432500004011672E-2</v>
      </c>
      <c r="L121" s="19"/>
      <c r="M121" s="19"/>
      <c r="N121" s="19"/>
      <c r="O121" s="19">
        <f t="shared" ca="1" si="59"/>
        <v>-5.5202816818306806E-2</v>
      </c>
      <c r="P121" s="32">
        <f t="shared" si="60"/>
        <v>-9.3005151626411028E-2</v>
      </c>
      <c r="Q121" s="21">
        <f t="shared" si="61"/>
        <v>43523.126400000001</v>
      </c>
      <c r="R121" s="102"/>
      <c r="S121" s="19">
        <f t="shared" si="62"/>
        <v>1.7282853629173838E-3</v>
      </c>
      <c r="T121">
        <v>1</v>
      </c>
      <c r="U121">
        <f t="shared" si="63"/>
        <v>1.7282853629173838E-3</v>
      </c>
      <c r="V121">
        <f t="shared" si="64"/>
        <v>-8.906433909375E-2</v>
      </c>
      <c r="W121">
        <f t="shared" si="65"/>
        <v>3.7631839089738328E-2</v>
      </c>
    </row>
    <row r="122" spans="1:23" ht="12.95" customHeight="1" x14ac:dyDescent="0.2">
      <c r="A122" s="148" t="s">
        <v>592</v>
      </c>
      <c r="B122" s="149" t="s">
        <v>67</v>
      </c>
      <c r="C122" s="150">
        <v>58895.567000000003</v>
      </c>
      <c r="D122" s="150">
        <v>1E-3</v>
      </c>
      <c r="E122" s="19">
        <f t="shared" si="55"/>
        <v>53842.294251724226</v>
      </c>
      <c r="F122" s="96">
        <f t="shared" si="56"/>
        <v>53842.5</v>
      </c>
      <c r="G122" s="20">
        <f t="shared" si="57"/>
        <v>-5.5803499999456108E-2</v>
      </c>
      <c r="H122" s="19"/>
      <c r="I122" s="19"/>
      <c r="J122" s="19"/>
      <c r="K122" s="19">
        <f t="shared" si="58"/>
        <v>-5.5803499999456108E-2</v>
      </c>
      <c r="L122" s="19"/>
      <c r="M122" s="19"/>
      <c r="N122" s="19"/>
      <c r="O122" s="19">
        <f t="shared" ca="1" si="59"/>
        <v>-5.6624262791627709E-2</v>
      </c>
      <c r="P122" s="32">
        <f t="shared" si="60"/>
        <v>-9.8907973295033397E-2</v>
      </c>
      <c r="Q122" s="21">
        <f t="shared" si="61"/>
        <v>43877.067000000003</v>
      </c>
      <c r="R122" s="102"/>
      <c r="S122" s="19">
        <f t="shared" si="62"/>
        <v>1.8579956180891357E-3</v>
      </c>
      <c r="T122">
        <v>1</v>
      </c>
      <c r="U122">
        <f t="shared" si="63"/>
        <v>1.8579956180891357E-3</v>
      </c>
      <c r="V122">
        <f t="shared" si="64"/>
        <v>-9.3222544113749986E-2</v>
      </c>
      <c r="W122">
        <f t="shared" si="65"/>
        <v>3.7419044114293878E-2</v>
      </c>
    </row>
    <row r="123" spans="1:23" ht="12.95" customHeight="1" x14ac:dyDescent="0.2">
      <c r="A123" s="148" t="s">
        <v>592</v>
      </c>
      <c r="B123" s="149" t="s">
        <v>70</v>
      </c>
      <c r="C123" s="150">
        <v>58916.582900000001</v>
      </c>
      <c r="D123" s="150">
        <v>8.9999999999999998E-4</v>
      </c>
      <c r="E123" s="19">
        <f t="shared" si="55"/>
        <v>53919.780165487922</v>
      </c>
      <c r="F123" s="96">
        <f t="shared" si="56"/>
        <v>53920</v>
      </c>
      <c r="G123" s="20">
        <f t="shared" si="57"/>
        <v>-5.9624000001349486E-2</v>
      </c>
      <c r="H123" s="19"/>
      <c r="I123" s="19"/>
      <c r="J123" s="19"/>
      <c r="K123" s="19">
        <f t="shared" si="58"/>
        <v>-5.9624000001349486E-2</v>
      </c>
      <c r="L123" s="19"/>
      <c r="M123" s="19"/>
      <c r="N123" s="19"/>
      <c r="O123" s="19">
        <f t="shared" ca="1" si="59"/>
        <v>-5.6708678165522247E-2</v>
      </c>
      <c r="P123" s="32">
        <f t="shared" si="60"/>
        <v>-9.9255207949409133E-2</v>
      </c>
      <c r="Q123" s="21">
        <f t="shared" si="61"/>
        <v>43898.082900000001</v>
      </c>
      <c r="R123" s="102"/>
      <c r="S123" s="19">
        <f t="shared" si="62"/>
        <v>1.570632643422346E-3</v>
      </c>
      <c r="T123">
        <v>1</v>
      </c>
      <c r="U123">
        <f t="shared" si="63"/>
        <v>1.570632643422346E-3</v>
      </c>
      <c r="V123">
        <f t="shared" si="64"/>
        <v>-9.3472465919999984E-2</v>
      </c>
      <c r="W123">
        <f t="shared" si="65"/>
        <v>3.3848465918650497E-2</v>
      </c>
    </row>
    <row r="124" spans="1:23" ht="12.95" customHeight="1" x14ac:dyDescent="0.2">
      <c r="A124" s="148" t="s">
        <v>592</v>
      </c>
      <c r="B124" s="149" t="s">
        <v>67</v>
      </c>
      <c r="C124" s="150">
        <v>59301.312299999998</v>
      </c>
      <c r="D124" s="150">
        <v>6.9999999999999999E-4</v>
      </c>
      <c r="E124" s="19">
        <f t="shared" si="55"/>
        <v>55338.282780686808</v>
      </c>
      <c r="F124" s="96">
        <f t="shared" si="56"/>
        <v>55338.5</v>
      </c>
      <c r="G124" s="20">
        <f t="shared" si="57"/>
        <v>-5.8914700006425846E-2</v>
      </c>
      <c r="H124" s="19"/>
      <c r="I124" s="19"/>
      <c r="J124" s="19"/>
      <c r="K124" s="19">
        <f t="shared" si="58"/>
        <v>-5.8914700006425846E-2</v>
      </c>
      <c r="L124" s="19"/>
      <c r="M124" s="19"/>
      <c r="N124" s="19"/>
      <c r="O124" s="19">
        <f t="shared" ca="1" si="59"/>
        <v>-5.8253751815449985E-2</v>
      </c>
      <c r="P124" s="32">
        <f t="shared" si="60"/>
        <v>-0.10551682936032146</v>
      </c>
      <c r="Q124" s="21">
        <f t="shared" si="61"/>
        <v>44282.812299999998</v>
      </c>
      <c r="R124" s="102"/>
      <c r="S124" s="19">
        <f t="shared" si="62"/>
        <v>2.171758460317219E-3</v>
      </c>
      <c r="T124">
        <v>1</v>
      </c>
      <c r="U124">
        <f t="shared" si="63"/>
        <v>2.171758460317219E-3</v>
      </c>
      <c r="V124">
        <f t="shared" si="64"/>
        <v>-9.8105834886549989E-2</v>
      </c>
      <c r="W124">
        <f t="shared" si="65"/>
        <v>3.9191134880124143E-2</v>
      </c>
    </row>
    <row r="125" spans="1:23" ht="12.95" customHeight="1" x14ac:dyDescent="0.2">
      <c r="A125" s="148" t="s">
        <v>592</v>
      </c>
      <c r="B125" s="149" t="s">
        <v>67</v>
      </c>
      <c r="C125" s="150">
        <v>59649.56</v>
      </c>
      <c r="D125" s="150">
        <v>1E-3</v>
      </c>
      <c r="E125" s="19">
        <f t="shared" si="55"/>
        <v>56622.276863767031</v>
      </c>
      <c r="F125" s="96">
        <f t="shared" si="56"/>
        <v>56622.5</v>
      </c>
      <c r="G125" s="20">
        <f t="shared" si="57"/>
        <v>-6.0519500009831972E-2</v>
      </c>
      <c r="H125" s="19"/>
      <c r="I125" s="19"/>
      <c r="J125" s="19"/>
      <c r="K125" s="19">
        <f t="shared" si="58"/>
        <v>-6.0519500009831972E-2</v>
      </c>
      <c r="L125" s="19"/>
      <c r="M125" s="19"/>
      <c r="N125" s="19"/>
      <c r="O125" s="19">
        <f t="shared" ca="1" si="59"/>
        <v>-5.965232394552205E-2</v>
      </c>
      <c r="P125" s="32">
        <f t="shared" si="60"/>
        <v>-0.11099087557655309</v>
      </c>
      <c r="Q125" s="21">
        <f t="shared" si="61"/>
        <v>44631.06</v>
      </c>
      <c r="R125" s="102"/>
      <c r="S125" s="19">
        <f t="shared" si="62"/>
        <v>2.5473597515970128E-3</v>
      </c>
      <c r="T125">
        <v>1</v>
      </c>
      <c r="U125">
        <f t="shared" si="63"/>
        <v>2.5473597515970128E-3</v>
      </c>
      <c r="V125">
        <f t="shared" si="64"/>
        <v>-0.10239634117374999</v>
      </c>
      <c r="W125">
        <f t="shared" si="65"/>
        <v>4.1876841163918016E-2</v>
      </c>
    </row>
    <row r="126" spans="1:23" ht="12.95" customHeight="1" x14ac:dyDescent="0.2">
      <c r="A126" s="19"/>
      <c r="B126" s="22"/>
      <c r="C126" s="20"/>
      <c r="D126" s="20"/>
      <c r="E126" s="19"/>
      <c r="F126" s="19"/>
      <c r="G126" s="20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03"/>
      <c r="S126" s="19"/>
    </row>
    <row r="127" spans="1:23" ht="12.95" customHeight="1" x14ac:dyDescent="0.2">
      <c r="A127" s="19"/>
      <c r="B127" s="22"/>
      <c r="C127" s="20"/>
      <c r="D127" s="20"/>
      <c r="E127" s="19"/>
      <c r="F127" s="19"/>
      <c r="G127" s="20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03"/>
      <c r="S127" s="19"/>
    </row>
    <row r="128" spans="1:23" ht="12.95" customHeight="1" x14ac:dyDescent="0.2">
      <c r="A128" s="19"/>
      <c r="B128" s="19"/>
      <c r="C128" s="20"/>
      <c r="D128" s="20"/>
      <c r="E128" s="19"/>
      <c r="F128" s="19"/>
      <c r="G128" s="20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03"/>
      <c r="S128" s="19"/>
    </row>
    <row r="129" spans="1:19" ht="12.95" customHeight="1" x14ac:dyDescent="0.2">
      <c r="A129" s="19"/>
      <c r="B129" s="19"/>
      <c r="C129" s="20"/>
      <c r="D129" s="20"/>
      <c r="E129" s="19"/>
      <c r="F129" s="19"/>
      <c r="G129" s="20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03"/>
      <c r="S129" s="19"/>
    </row>
    <row r="130" spans="1:19" ht="12.95" customHeight="1" x14ac:dyDescent="0.2">
      <c r="A130" s="19"/>
      <c r="B130" s="19"/>
      <c r="C130" s="20"/>
      <c r="D130" s="20"/>
      <c r="E130" s="19"/>
      <c r="F130" s="19"/>
      <c r="G130" s="20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03"/>
      <c r="S130" s="19"/>
    </row>
    <row r="131" spans="1:19" ht="12.95" customHeight="1" x14ac:dyDescent="0.2">
      <c r="A131" s="19"/>
      <c r="B131" s="19"/>
      <c r="C131" s="20"/>
      <c r="D131" s="20"/>
      <c r="E131" s="19"/>
      <c r="F131" s="19"/>
      <c r="G131" s="20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03"/>
      <c r="S131" s="19"/>
    </row>
    <row r="132" spans="1:19" ht="12.95" customHeight="1" x14ac:dyDescent="0.2">
      <c r="A132" s="19"/>
      <c r="B132" s="19"/>
      <c r="C132" s="20"/>
      <c r="D132" s="20"/>
      <c r="E132" s="19"/>
      <c r="F132" s="19"/>
      <c r="G132" s="20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03"/>
      <c r="S132" s="19"/>
    </row>
    <row r="133" spans="1:19" ht="12.95" customHeight="1" x14ac:dyDescent="0.2">
      <c r="A133" s="19"/>
      <c r="B133" s="19"/>
      <c r="C133" s="20"/>
      <c r="D133" s="20"/>
      <c r="E133" s="19"/>
      <c r="F133" s="19"/>
      <c r="G133" s="20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03"/>
      <c r="S133" s="19"/>
    </row>
    <row r="134" spans="1:19" ht="12.95" customHeight="1" x14ac:dyDescent="0.2">
      <c r="A134" s="19"/>
      <c r="B134" s="19"/>
      <c r="C134" s="20"/>
      <c r="D134" s="20"/>
      <c r="E134" s="19"/>
      <c r="F134" s="19"/>
      <c r="G134" s="20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03"/>
      <c r="S134" s="19"/>
    </row>
    <row r="135" spans="1:19" ht="12.95" customHeight="1" x14ac:dyDescent="0.2">
      <c r="A135" s="19"/>
      <c r="B135" s="19"/>
      <c r="C135" s="20"/>
      <c r="D135" s="20"/>
      <c r="E135" s="19"/>
      <c r="F135" s="19"/>
      <c r="G135" s="20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03"/>
      <c r="S135" s="19"/>
    </row>
    <row r="136" spans="1:19" ht="12.95" customHeight="1" x14ac:dyDescent="0.2">
      <c r="A136" s="19"/>
      <c r="B136" s="19"/>
      <c r="C136" s="20"/>
      <c r="D136" s="20"/>
      <c r="E136" s="19"/>
      <c r="F136" s="19"/>
      <c r="G136" s="20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03"/>
      <c r="S136" s="19"/>
    </row>
    <row r="137" spans="1:19" ht="12.95" customHeight="1" x14ac:dyDescent="0.2">
      <c r="A137" s="19"/>
      <c r="B137" s="19"/>
      <c r="C137" s="20"/>
      <c r="D137" s="20"/>
      <c r="E137" s="19"/>
      <c r="F137" s="19"/>
      <c r="G137" s="20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03"/>
      <c r="S137" s="19"/>
    </row>
    <row r="138" spans="1:19" ht="12.95" customHeight="1" x14ac:dyDescent="0.2">
      <c r="A138" s="19"/>
      <c r="B138" s="19"/>
      <c r="C138" s="20"/>
      <c r="D138" s="20"/>
      <c r="E138" s="19"/>
      <c r="F138" s="19"/>
      <c r="G138" s="20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03"/>
      <c r="S138" s="19"/>
    </row>
    <row r="139" spans="1:19" ht="12.95" customHeight="1" x14ac:dyDescent="0.2">
      <c r="A139" s="19"/>
      <c r="B139" s="19"/>
      <c r="C139" s="20"/>
      <c r="D139" s="20"/>
      <c r="E139" s="19"/>
      <c r="F139" s="19"/>
      <c r="G139" s="20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03"/>
      <c r="S139" s="19"/>
    </row>
    <row r="140" spans="1:19" ht="12.95" customHeight="1" x14ac:dyDescent="0.2">
      <c r="C140" s="20"/>
      <c r="D140" s="20"/>
      <c r="R140" s="103"/>
    </row>
    <row r="141" spans="1:19" ht="12.95" customHeight="1" x14ac:dyDescent="0.2">
      <c r="C141" s="20"/>
      <c r="D141" s="20"/>
      <c r="R141" s="103"/>
    </row>
    <row r="142" spans="1:19" ht="12.95" customHeight="1" x14ac:dyDescent="0.2">
      <c r="C142" s="20"/>
      <c r="D142" s="20"/>
      <c r="R142" s="103"/>
    </row>
    <row r="143" spans="1:19" ht="12.95" customHeight="1" x14ac:dyDescent="0.2">
      <c r="C143" s="20"/>
      <c r="D143" s="20"/>
      <c r="R143" s="103"/>
    </row>
    <row r="144" spans="1:19" ht="12.95" customHeight="1" x14ac:dyDescent="0.2">
      <c r="C144" s="20"/>
      <c r="D144" s="20"/>
      <c r="R144" s="103"/>
    </row>
    <row r="145" spans="3:18" ht="12.95" customHeight="1" x14ac:dyDescent="0.2">
      <c r="C145" s="20"/>
      <c r="D145" s="20"/>
      <c r="R145" s="103"/>
    </row>
    <row r="146" spans="3:18" ht="12.95" customHeight="1" x14ac:dyDescent="0.2">
      <c r="C146" s="20"/>
      <c r="D146" s="20"/>
      <c r="R146" s="103"/>
    </row>
    <row r="147" spans="3:18" ht="12.95" customHeight="1" x14ac:dyDescent="0.2">
      <c r="C147" s="20"/>
      <c r="D147" s="20"/>
      <c r="R147" s="103"/>
    </row>
    <row r="148" spans="3:18" ht="12.95" customHeight="1" x14ac:dyDescent="0.2">
      <c r="C148" s="20"/>
      <c r="D148" s="20"/>
      <c r="R148" s="103"/>
    </row>
    <row r="149" spans="3:18" ht="12.95" customHeight="1" x14ac:dyDescent="0.2">
      <c r="C149" s="20"/>
      <c r="D149" s="20"/>
      <c r="R149" s="103"/>
    </row>
    <row r="150" spans="3:18" ht="12.95" customHeight="1" x14ac:dyDescent="0.2">
      <c r="C150" s="20"/>
      <c r="D150" s="20"/>
      <c r="R150" s="103"/>
    </row>
    <row r="151" spans="3:18" ht="12.95" customHeight="1" x14ac:dyDescent="0.2">
      <c r="C151" s="20"/>
      <c r="D151" s="20"/>
      <c r="R151" s="103"/>
    </row>
    <row r="152" spans="3:18" ht="12.95" customHeight="1" x14ac:dyDescent="0.2">
      <c r="C152" s="20"/>
      <c r="D152" s="20"/>
      <c r="R152" s="103"/>
    </row>
    <row r="153" spans="3:18" ht="12.95" customHeight="1" x14ac:dyDescent="0.2">
      <c r="C153" s="20"/>
      <c r="D153" s="20"/>
      <c r="R153" s="103"/>
    </row>
    <row r="154" spans="3:18" ht="12.95" customHeight="1" x14ac:dyDescent="0.2">
      <c r="C154" s="20"/>
      <c r="D154" s="20"/>
      <c r="R154" s="103"/>
    </row>
    <row r="155" spans="3:18" ht="12.95" customHeight="1" x14ac:dyDescent="0.2">
      <c r="C155" s="20"/>
      <c r="D155" s="20"/>
      <c r="R155" s="103"/>
    </row>
    <row r="156" spans="3:18" ht="12.95" customHeight="1" x14ac:dyDescent="0.2">
      <c r="C156" s="20"/>
      <c r="D156" s="20"/>
      <c r="R156" s="103"/>
    </row>
    <row r="157" spans="3:18" ht="12.95" customHeight="1" x14ac:dyDescent="0.2">
      <c r="C157" s="20"/>
      <c r="D157" s="20"/>
      <c r="R157" s="103"/>
    </row>
    <row r="158" spans="3:18" ht="12.95" customHeight="1" x14ac:dyDescent="0.2">
      <c r="C158" s="20"/>
      <c r="D158" s="20"/>
      <c r="R158" s="103"/>
    </row>
    <row r="159" spans="3:18" ht="12.95" customHeight="1" x14ac:dyDescent="0.2">
      <c r="C159" s="20"/>
      <c r="D159" s="20"/>
      <c r="R159" s="103"/>
    </row>
    <row r="160" spans="3:18" ht="12.95" customHeight="1" x14ac:dyDescent="0.2">
      <c r="C160" s="20"/>
      <c r="D160" s="20"/>
      <c r="R160" s="103"/>
    </row>
    <row r="161" spans="3:18" ht="12.95" customHeight="1" x14ac:dyDescent="0.2">
      <c r="C161" s="20"/>
      <c r="D161" s="20"/>
      <c r="R161" s="103"/>
    </row>
    <row r="162" spans="3:18" ht="12.95" customHeight="1" x14ac:dyDescent="0.2">
      <c r="C162" s="20"/>
      <c r="D162" s="20"/>
      <c r="R162" s="103"/>
    </row>
    <row r="163" spans="3:18" ht="12.95" customHeight="1" x14ac:dyDescent="0.2">
      <c r="C163" s="20"/>
      <c r="D163" s="20"/>
      <c r="R163" s="103"/>
    </row>
    <row r="164" spans="3:18" ht="12.95" customHeight="1" x14ac:dyDescent="0.2">
      <c r="C164" s="20"/>
      <c r="D164" s="20"/>
      <c r="R164" s="103"/>
    </row>
    <row r="165" spans="3:18" ht="12.95" customHeight="1" x14ac:dyDescent="0.2">
      <c r="C165" s="20"/>
      <c r="D165" s="20"/>
      <c r="R165" s="103"/>
    </row>
    <row r="166" spans="3:18" ht="12.95" customHeight="1" x14ac:dyDescent="0.2">
      <c r="C166" s="20"/>
      <c r="D166" s="20"/>
      <c r="R166" s="103"/>
    </row>
    <row r="167" spans="3:18" ht="12.95" customHeight="1" x14ac:dyDescent="0.2">
      <c r="C167" s="20"/>
      <c r="D167" s="20"/>
      <c r="R167" s="103"/>
    </row>
    <row r="168" spans="3:18" ht="12.95" customHeight="1" x14ac:dyDescent="0.2">
      <c r="C168" s="20"/>
      <c r="D168" s="20"/>
      <c r="R168" s="103"/>
    </row>
    <row r="169" spans="3:18" ht="12.95" customHeight="1" x14ac:dyDescent="0.2">
      <c r="C169" s="20"/>
      <c r="D169" s="20"/>
      <c r="R169" s="103"/>
    </row>
    <row r="170" spans="3:18" ht="12.95" customHeight="1" x14ac:dyDescent="0.2">
      <c r="C170" s="20"/>
      <c r="D170" s="20"/>
      <c r="R170" s="103"/>
    </row>
    <row r="171" spans="3:18" ht="12.95" customHeight="1" x14ac:dyDescent="0.2">
      <c r="C171" s="20"/>
      <c r="D171" s="20"/>
      <c r="R171" s="103"/>
    </row>
    <row r="172" spans="3:18" ht="12.95" customHeight="1" x14ac:dyDescent="0.2">
      <c r="C172" s="20"/>
      <c r="D172" s="20"/>
      <c r="R172" s="103"/>
    </row>
    <row r="173" spans="3:18" ht="12.95" customHeight="1" x14ac:dyDescent="0.2">
      <c r="C173" s="20"/>
      <c r="D173" s="20"/>
      <c r="R173" s="103"/>
    </row>
    <row r="174" spans="3:18" ht="12.95" customHeight="1" x14ac:dyDescent="0.2">
      <c r="C174" s="20"/>
      <c r="D174" s="20"/>
      <c r="R174" s="103"/>
    </row>
    <row r="175" spans="3:18" ht="12.95" customHeight="1" x14ac:dyDescent="0.2">
      <c r="C175" s="20"/>
      <c r="D175" s="20"/>
      <c r="R175" s="103"/>
    </row>
    <row r="176" spans="3:18" ht="12.95" customHeight="1" x14ac:dyDescent="0.2">
      <c r="C176" s="20"/>
      <c r="D176" s="20"/>
      <c r="R176" s="103"/>
    </row>
    <row r="177" spans="3:18" ht="12.95" customHeight="1" x14ac:dyDescent="0.2">
      <c r="C177" s="20"/>
      <c r="D177" s="20"/>
      <c r="R177" s="103"/>
    </row>
    <row r="178" spans="3:18" ht="12.95" customHeight="1" x14ac:dyDescent="0.2">
      <c r="C178" s="20"/>
      <c r="D178" s="20"/>
      <c r="R178" s="103"/>
    </row>
    <row r="179" spans="3:18" ht="12.95" customHeight="1" x14ac:dyDescent="0.2">
      <c r="C179" s="20"/>
      <c r="D179" s="20"/>
      <c r="R179" s="103"/>
    </row>
    <row r="180" spans="3:18" ht="12.95" customHeight="1" x14ac:dyDescent="0.2">
      <c r="C180" s="20"/>
      <c r="D180" s="20"/>
      <c r="R180" s="103"/>
    </row>
    <row r="181" spans="3:18" ht="12.95" customHeight="1" x14ac:dyDescent="0.2">
      <c r="C181" s="20"/>
      <c r="D181" s="20"/>
      <c r="R181" s="103"/>
    </row>
    <row r="182" spans="3:18" ht="12.95" customHeight="1" x14ac:dyDescent="0.2">
      <c r="C182" s="20"/>
      <c r="D182" s="20"/>
      <c r="R182" s="103"/>
    </row>
    <row r="183" spans="3:18" ht="12.95" customHeight="1" x14ac:dyDescent="0.2">
      <c r="C183" s="20"/>
      <c r="D183" s="20"/>
      <c r="R183" s="103"/>
    </row>
    <row r="184" spans="3:18" ht="12.95" customHeight="1" x14ac:dyDescent="0.2">
      <c r="C184" s="20"/>
      <c r="D184" s="20"/>
      <c r="R184" s="103"/>
    </row>
    <row r="185" spans="3:18" ht="12.95" customHeight="1" x14ac:dyDescent="0.2">
      <c r="C185" s="20"/>
      <c r="D185" s="20"/>
      <c r="R185" s="103"/>
    </row>
    <row r="186" spans="3:18" ht="12.95" customHeight="1" x14ac:dyDescent="0.2">
      <c r="C186" s="20"/>
      <c r="D186" s="20"/>
      <c r="R186" s="103"/>
    </row>
    <row r="187" spans="3:18" ht="12.95" customHeight="1" x14ac:dyDescent="0.2">
      <c r="C187" s="20"/>
      <c r="D187" s="20"/>
      <c r="R187" s="103"/>
    </row>
    <row r="188" spans="3:18" ht="12.95" customHeight="1" x14ac:dyDescent="0.2">
      <c r="C188" s="20"/>
      <c r="D188" s="20"/>
      <c r="R188" s="103"/>
    </row>
    <row r="189" spans="3:18" ht="12.95" customHeight="1" x14ac:dyDescent="0.2">
      <c r="C189" s="20"/>
      <c r="D189" s="20"/>
      <c r="R189" s="103"/>
    </row>
    <row r="190" spans="3:18" ht="12.95" customHeight="1" x14ac:dyDescent="0.2">
      <c r="C190" s="20"/>
      <c r="D190" s="20"/>
      <c r="R190" s="103"/>
    </row>
    <row r="191" spans="3:18" ht="12.95" customHeight="1" x14ac:dyDescent="0.2">
      <c r="C191" s="20"/>
      <c r="D191" s="20"/>
      <c r="R191" s="103"/>
    </row>
    <row r="192" spans="3:18" ht="12.95" customHeight="1" x14ac:dyDescent="0.2">
      <c r="C192" s="20"/>
      <c r="D192" s="20"/>
      <c r="R192" s="103"/>
    </row>
    <row r="193" spans="3:18" ht="12.95" customHeight="1" x14ac:dyDescent="0.2">
      <c r="C193" s="20"/>
      <c r="D193" s="20"/>
      <c r="R193" s="103"/>
    </row>
    <row r="194" spans="3:18" ht="12.95" customHeight="1" x14ac:dyDescent="0.2">
      <c r="C194" s="20"/>
      <c r="D194" s="20"/>
      <c r="R194" s="103"/>
    </row>
    <row r="195" spans="3:18" ht="12.95" customHeight="1" x14ac:dyDescent="0.2">
      <c r="C195" s="20"/>
      <c r="D195" s="20"/>
      <c r="R195" s="103"/>
    </row>
    <row r="196" spans="3:18" ht="12.95" customHeight="1" x14ac:dyDescent="0.2">
      <c r="C196" s="20"/>
      <c r="D196" s="20"/>
      <c r="R196" s="103"/>
    </row>
    <row r="197" spans="3:18" ht="12.95" customHeight="1" x14ac:dyDescent="0.2">
      <c r="C197" s="20"/>
      <c r="D197" s="20"/>
      <c r="R197" s="103"/>
    </row>
    <row r="198" spans="3:18" ht="12.95" customHeight="1" x14ac:dyDescent="0.2">
      <c r="C198" s="20"/>
      <c r="D198" s="20"/>
      <c r="R198" s="103"/>
    </row>
    <row r="199" spans="3:18" ht="12.95" customHeight="1" x14ac:dyDescent="0.2">
      <c r="C199" s="20"/>
      <c r="D199" s="20"/>
      <c r="R199" s="103"/>
    </row>
    <row r="200" spans="3:18" ht="12.95" customHeight="1" x14ac:dyDescent="0.2">
      <c r="C200" s="20"/>
      <c r="D200" s="20"/>
      <c r="R200" s="103"/>
    </row>
    <row r="201" spans="3:18" ht="12.95" customHeight="1" x14ac:dyDescent="0.2">
      <c r="C201" s="20"/>
      <c r="D201" s="20"/>
      <c r="R201" s="103"/>
    </row>
    <row r="202" spans="3:18" ht="12.95" customHeight="1" x14ac:dyDescent="0.2">
      <c r="C202" s="20"/>
      <c r="D202" s="20"/>
      <c r="R202" s="103"/>
    </row>
    <row r="203" spans="3:18" ht="12.95" customHeight="1" x14ac:dyDescent="0.2">
      <c r="C203" s="20"/>
      <c r="D203" s="20"/>
      <c r="R203" s="103"/>
    </row>
    <row r="204" spans="3:18" ht="12.95" customHeight="1" x14ac:dyDescent="0.2">
      <c r="C204" s="20"/>
      <c r="D204" s="20"/>
      <c r="R204" s="103"/>
    </row>
    <row r="205" spans="3:18" ht="12.95" customHeight="1" x14ac:dyDescent="0.2">
      <c r="C205" s="20"/>
      <c r="D205" s="20"/>
      <c r="R205" s="103"/>
    </row>
    <row r="206" spans="3:18" ht="12.95" customHeight="1" x14ac:dyDescent="0.2">
      <c r="C206" s="20"/>
      <c r="D206" s="20"/>
      <c r="R206" s="103"/>
    </row>
    <row r="207" spans="3:18" ht="12.95" customHeight="1" x14ac:dyDescent="0.2">
      <c r="C207" s="20"/>
      <c r="D207" s="20"/>
      <c r="R207" s="103"/>
    </row>
    <row r="208" spans="3:18" ht="12.95" customHeight="1" x14ac:dyDescent="0.2">
      <c r="C208" s="20"/>
      <c r="D208" s="20"/>
      <c r="R208" s="103"/>
    </row>
    <row r="209" spans="3:18" ht="12.95" customHeight="1" x14ac:dyDescent="0.2">
      <c r="C209" s="20"/>
      <c r="D209" s="20"/>
      <c r="R209" s="103"/>
    </row>
    <row r="210" spans="3:18" ht="12.95" customHeight="1" x14ac:dyDescent="0.2">
      <c r="C210" s="20"/>
      <c r="D210" s="20"/>
      <c r="R210" s="103"/>
    </row>
    <row r="211" spans="3:18" ht="12.95" customHeight="1" x14ac:dyDescent="0.2">
      <c r="C211" s="20"/>
      <c r="D211" s="20"/>
      <c r="R211" s="103"/>
    </row>
    <row r="212" spans="3:18" ht="12.95" customHeight="1" x14ac:dyDescent="0.2">
      <c r="C212" s="20"/>
      <c r="D212" s="20"/>
      <c r="R212" s="103"/>
    </row>
    <row r="213" spans="3:18" ht="12.95" customHeight="1" x14ac:dyDescent="0.2">
      <c r="C213" s="20"/>
      <c r="D213" s="20"/>
      <c r="R213" s="103"/>
    </row>
    <row r="214" spans="3:18" ht="12.95" customHeight="1" x14ac:dyDescent="0.2">
      <c r="C214" s="20"/>
      <c r="D214" s="20"/>
      <c r="R214" s="103"/>
    </row>
    <row r="215" spans="3:18" ht="12.95" customHeight="1" x14ac:dyDescent="0.2">
      <c r="C215" s="20"/>
      <c r="D215" s="20"/>
      <c r="R215" s="103"/>
    </row>
    <row r="216" spans="3:18" ht="12.95" customHeight="1" x14ac:dyDescent="0.2">
      <c r="C216" s="20"/>
      <c r="D216" s="20"/>
      <c r="R216" s="103"/>
    </row>
    <row r="217" spans="3:18" ht="12.95" customHeight="1" x14ac:dyDescent="0.2">
      <c r="C217" s="20"/>
      <c r="D217" s="20"/>
      <c r="R217" s="103"/>
    </row>
    <row r="218" spans="3:18" ht="12.95" customHeight="1" x14ac:dyDescent="0.2">
      <c r="C218" s="20"/>
      <c r="D218" s="20"/>
      <c r="R218" s="103"/>
    </row>
    <row r="219" spans="3:18" ht="12.95" customHeight="1" x14ac:dyDescent="0.2">
      <c r="C219" s="20"/>
      <c r="D219" s="20"/>
      <c r="R219" s="103"/>
    </row>
    <row r="220" spans="3:18" ht="12.95" customHeight="1" x14ac:dyDescent="0.2">
      <c r="C220" s="20"/>
      <c r="D220" s="20"/>
      <c r="R220" s="103"/>
    </row>
    <row r="221" spans="3:18" ht="12.95" customHeight="1" x14ac:dyDescent="0.2">
      <c r="C221" s="20"/>
      <c r="D221" s="20"/>
      <c r="R221" s="103"/>
    </row>
    <row r="222" spans="3:18" ht="12.95" customHeight="1" x14ac:dyDescent="0.2">
      <c r="C222" s="20"/>
      <c r="D222" s="20"/>
      <c r="R222" s="103"/>
    </row>
    <row r="223" spans="3:18" ht="12.95" customHeight="1" x14ac:dyDescent="0.2">
      <c r="C223" s="20"/>
      <c r="D223" s="20"/>
      <c r="R223" s="103"/>
    </row>
    <row r="224" spans="3:18" ht="12.95" customHeight="1" x14ac:dyDescent="0.2">
      <c r="C224" s="20"/>
      <c r="D224" s="20"/>
      <c r="R224" s="103"/>
    </row>
    <row r="225" spans="3:18" ht="12.95" customHeight="1" x14ac:dyDescent="0.2">
      <c r="C225" s="20"/>
      <c r="D225" s="20"/>
      <c r="R225" s="103"/>
    </row>
    <row r="226" spans="3:18" ht="12.95" customHeight="1" x14ac:dyDescent="0.2">
      <c r="C226" s="20"/>
      <c r="D226" s="20"/>
      <c r="R226" s="103"/>
    </row>
    <row r="227" spans="3:18" ht="12.95" customHeight="1" x14ac:dyDescent="0.2">
      <c r="C227" s="20"/>
      <c r="D227" s="20"/>
      <c r="R227" s="103"/>
    </row>
    <row r="228" spans="3:18" ht="12.95" customHeight="1" x14ac:dyDescent="0.2">
      <c r="C228" s="20"/>
      <c r="D228" s="20"/>
      <c r="R228" s="103"/>
    </row>
    <row r="229" spans="3:18" ht="12.95" customHeight="1" x14ac:dyDescent="0.2">
      <c r="C229" s="20"/>
      <c r="D229" s="20"/>
      <c r="R229" s="103"/>
    </row>
    <row r="230" spans="3:18" ht="12.95" customHeight="1" x14ac:dyDescent="0.2">
      <c r="C230" s="20"/>
      <c r="D230" s="20"/>
      <c r="R230" s="103"/>
    </row>
    <row r="231" spans="3:18" ht="12.95" customHeight="1" x14ac:dyDescent="0.2">
      <c r="C231" s="20"/>
      <c r="D231" s="20"/>
      <c r="R231" s="103"/>
    </row>
    <row r="232" spans="3:18" ht="12.95" customHeight="1" x14ac:dyDescent="0.2">
      <c r="C232" s="20"/>
      <c r="D232" s="20"/>
      <c r="R232" s="103"/>
    </row>
    <row r="233" spans="3:18" ht="12.95" customHeight="1" x14ac:dyDescent="0.2">
      <c r="C233" s="20"/>
      <c r="D233" s="20"/>
      <c r="R233" s="103"/>
    </row>
    <row r="234" spans="3:18" ht="12.95" customHeight="1" x14ac:dyDescent="0.2">
      <c r="C234" s="20"/>
      <c r="D234" s="20"/>
      <c r="R234" s="103"/>
    </row>
    <row r="235" spans="3:18" ht="12.95" customHeight="1" x14ac:dyDescent="0.2">
      <c r="C235" s="20"/>
      <c r="D235" s="20"/>
      <c r="R235" s="103"/>
    </row>
    <row r="236" spans="3:18" ht="12.95" customHeight="1" x14ac:dyDescent="0.2">
      <c r="C236" s="20"/>
      <c r="D236" s="20"/>
      <c r="R236" s="103"/>
    </row>
    <row r="237" spans="3:18" ht="12.95" customHeight="1" x14ac:dyDescent="0.2">
      <c r="C237" s="20"/>
      <c r="D237" s="20"/>
      <c r="R237" s="103"/>
    </row>
    <row r="238" spans="3:18" ht="12.95" customHeight="1" x14ac:dyDescent="0.2">
      <c r="C238" s="20"/>
      <c r="D238" s="20"/>
      <c r="R238" s="103"/>
    </row>
    <row r="239" spans="3:18" ht="12.95" customHeight="1" x14ac:dyDescent="0.2">
      <c r="C239" s="20"/>
      <c r="D239" s="20"/>
      <c r="R239" s="103"/>
    </row>
    <row r="240" spans="3:18" ht="12.95" customHeight="1" x14ac:dyDescent="0.2">
      <c r="C240" s="20"/>
      <c r="D240" s="20"/>
      <c r="R240" s="103"/>
    </row>
    <row r="241" spans="3:18" ht="12.95" customHeight="1" x14ac:dyDescent="0.2">
      <c r="C241" s="20"/>
      <c r="D241" s="20"/>
      <c r="R241" s="103"/>
    </row>
    <row r="242" spans="3:18" ht="12.95" customHeight="1" x14ac:dyDescent="0.2">
      <c r="C242" s="20"/>
      <c r="D242" s="20"/>
      <c r="R242" s="103"/>
    </row>
    <row r="243" spans="3:18" ht="12.95" customHeight="1" x14ac:dyDescent="0.2">
      <c r="C243" s="20"/>
      <c r="D243" s="20"/>
      <c r="R243" s="103"/>
    </row>
    <row r="244" spans="3:18" ht="12.95" customHeight="1" x14ac:dyDescent="0.2">
      <c r="C244" s="20"/>
      <c r="D244" s="20"/>
      <c r="R244" s="103"/>
    </row>
    <row r="245" spans="3:18" ht="12.95" customHeight="1" x14ac:dyDescent="0.2">
      <c r="C245" s="20"/>
      <c r="D245" s="20"/>
      <c r="R245" s="103"/>
    </row>
    <row r="246" spans="3:18" ht="12.95" customHeight="1" x14ac:dyDescent="0.2">
      <c r="C246" s="20"/>
      <c r="D246" s="20"/>
      <c r="R246" s="103"/>
    </row>
    <row r="247" spans="3:18" ht="12.95" customHeight="1" x14ac:dyDescent="0.2">
      <c r="C247" s="20"/>
      <c r="D247" s="20"/>
      <c r="R247" s="103"/>
    </row>
    <row r="248" spans="3:18" ht="12.95" customHeight="1" x14ac:dyDescent="0.2">
      <c r="C248" s="20"/>
      <c r="D248" s="20"/>
      <c r="R248" s="103"/>
    </row>
    <row r="249" spans="3:18" ht="12.95" customHeight="1" x14ac:dyDescent="0.2">
      <c r="C249" s="20"/>
      <c r="D249" s="20"/>
      <c r="R249" s="103"/>
    </row>
    <row r="250" spans="3:18" ht="12.95" customHeight="1" x14ac:dyDescent="0.2">
      <c r="C250" s="20"/>
      <c r="D250" s="20"/>
      <c r="R250" s="103"/>
    </row>
    <row r="251" spans="3:18" ht="12.95" customHeight="1" x14ac:dyDescent="0.2">
      <c r="C251" s="20"/>
      <c r="D251" s="20"/>
      <c r="R251" s="103"/>
    </row>
    <row r="252" spans="3:18" ht="12.95" customHeight="1" x14ac:dyDescent="0.2">
      <c r="C252" s="20"/>
      <c r="D252" s="20"/>
      <c r="R252" s="103"/>
    </row>
    <row r="253" spans="3:18" ht="12.95" customHeight="1" x14ac:dyDescent="0.2">
      <c r="C253" s="20"/>
      <c r="D253" s="20"/>
      <c r="R253" s="103"/>
    </row>
    <row r="254" spans="3:18" ht="12.95" customHeight="1" x14ac:dyDescent="0.2">
      <c r="C254" s="20"/>
      <c r="D254" s="20"/>
      <c r="R254" s="103"/>
    </row>
    <row r="255" spans="3:18" ht="12.95" customHeight="1" x14ac:dyDescent="0.2">
      <c r="C255" s="20"/>
      <c r="D255" s="20"/>
      <c r="R255" s="103"/>
    </row>
    <row r="256" spans="3:18" ht="12.95" customHeight="1" x14ac:dyDescent="0.2">
      <c r="C256" s="20"/>
      <c r="D256" s="20"/>
      <c r="R256" s="103"/>
    </row>
    <row r="257" spans="3:18" ht="12.95" customHeight="1" x14ac:dyDescent="0.2">
      <c r="C257" s="20"/>
      <c r="D257" s="20"/>
      <c r="R257" s="103"/>
    </row>
    <row r="258" spans="3:18" ht="12.95" customHeight="1" x14ac:dyDescent="0.2">
      <c r="C258" s="20"/>
      <c r="D258" s="20"/>
      <c r="R258" s="103"/>
    </row>
    <row r="259" spans="3:18" ht="12.95" customHeight="1" x14ac:dyDescent="0.2">
      <c r="C259" s="20"/>
      <c r="D259" s="20"/>
      <c r="R259" s="103"/>
    </row>
    <row r="260" spans="3:18" ht="12.95" customHeight="1" x14ac:dyDescent="0.2">
      <c r="C260" s="20"/>
      <c r="D260" s="20"/>
      <c r="R260" s="103"/>
    </row>
    <row r="261" spans="3:18" ht="12.95" customHeight="1" x14ac:dyDescent="0.2">
      <c r="C261" s="20"/>
      <c r="D261" s="20"/>
      <c r="R261" s="103"/>
    </row>
    <row r="262" spans="3:18" ht="12.95" customHeight="1" x14ac:dyDescent="0.2">
      <c r="C262" s="20"/>
      <c r="D262" s="20"/>
      <c r="R262" s="103"/>
    </row>
    <row r="263" spans="3:18" ht="12.95" customHeight="1" x14ac:dyDescent="0.2">
      <c r="C263" s="20"/>
      <c r="D263" s="20"/>
      <c r="R263" s="103"/>
    </row>
    <row r="264" spans="3:18" ht="12.95" customHeight="1" x14ac:dyDescent="0.2">
      <c r="C264" s="20"/>
      <c r="D264" s="20"/>
      <c r="R264" s="103"/>
    </row>
    <row r="265" spans="3:18" ht="12.95" customHeight="1" x14ac:dyDescent="0.2">
      <c r="C265" s="20"/>
      <c r="D265" s="20"/>
      <c r="R265" s="103"/>
    </row>
    <row r="266" spans="3:18" ht="12.95" customHeight="1" x14ac:dyDescent="0.2">
      <c r="C266" s="20"/>
      <c r="D266" s="20"/>
      <c r="R266" s="103"/>
    </row>
    <row r="267" spans="3:18" ht="12.95" customHeight="1" x14ac:dyDescent="0.2">
      <c r="C267" s="20"/>
      <c r="D267" s="20"/>
      <c r="R267" s="103"/>
    </row>
    <row r="268" spans="3:18" ht="12.95" customHeight="1" x14ac:dyDescent="0.2">
      <c r="C268" s="20"/>
      <c r="D268" s="20"/>
      <c r="R268" s="103"/>
    </row>
    <row r="269" spans="3:18" ht="12.95" customHeight="1" x14ac:dyDescent="0.2">
      <c r="C269" s="20"/>
      <c r="D269" s="20"/>
      <c r="R269" s="103"/>
    </row>
    <row r="270" spans="3:18" ht="12.95" customHeight="1" x14ac:dyDescent="0.2">
      <c r="C270" s="20"/>
      <c r="D270" s="20"/>
      <c r="R270" s="103"/>
    </row>
    <row r="271" spans="3:18" ht="12.95" customHeight="1" x14ac:dyDescent="0.2">
      <c r="C271" s="20"/>
      <c r="D271" s="20"/>
      <c r="R271" s="103"/>
    </row>
    <row r="272" spans="3:18" ht="12.95" customHeight="1" x14ac:dyDescent="0.2">
      <c r="C272" s="20"/>
      <c r="D272" s="20"/>
      <c r="R272" s="103"/>
    </row>
    <row r="273" spans="3:18" ht="12.95" customHeight="1" x14ac:dyDescent="0.2">
      <c r="C273" s="20"/>
      <c r="D273" s="20"/>
      <c r="R273" s="103"/>
    </row>
    <row r="274" spans="3:18" ht="12.95" customHeight="1" x14ac:dyDescent="0.2">
      <c r="C274" s="20"/>
      <c r="D274" s="20"/>
      <c r="R274" s="103"/>
    </row>
    <row r="275" spans="3:18" ht="12.95" customHeight="1" x14ac:dyDescent="0.2">
      <c r="C275" s="20"/>
      <c r="D275" s="20"/>
      <c r="R275" s="103"/>
    </row>
    <row r="276" spans="3:18" ht="12.95" customHeight="1" x14ac:dyDescent="0.2">
      <c r="C276" s="20"/>
      <c r="D276" s="20"/>
      <c r="R276" s="103"/>
    </row>
    <row r="277" spans="3:18" ht="12.95" customHeight="1" x14ac:dyDescent="0.2">
      <c r="C277" s="20"/>
      <c r="D277" s="20"/>
      <c r="R277" s="103"/>
    </row>
    <row r="278" spans="3:18" ht="12.95" customHeight="1" x14ac:dyDescent="0.2">
      <c r="C278" s="20"/>
      <c r="D278" s="20"/>
      <c r="R278" s="103"/>
    </row>
    <row r="279" spans="3:18" ht="12.95" customHeight="1" x14ac:dyDescent="0.2">
      <c r="C279" s="20"/>
      <c r="D279" s="20"/>
      <c r="R279" s="103"/>
    </row>
    <row r="280" spans="3:18" ht="12.95" customHeight="1" x14ac:dyDescent="0.2">
      <c r="C280" s="20"/>
      <c r="D280" s="20"/>
      <c r="R280" s="103"/>
    </row>
    <row r="281" spans="3:18" ht="12.95" customHeight="1" x14ac:dyDescent="0.2">
      <c r="C281" s="20"/>
      <c r="D281" s="20"/>
      <c r="R281" s="103"/>
    </row>
    <row r="282" spans="3:18" ht="12.95" customHeight="1" x14ac:dyDescent="0.2">
      <c r="C282" s="20"/>
      <c r="D282" s="20"/>
      <c r="R282" s="103"/>
    </row>
    <row r="283" spans="3:18" ht="12.95" customHeight="1" x14ac:dyDescent="0.2">
      <c r="C283" s="20"/>
      <c r="D283" s="20"/>
      <c r="R283" s="103"/>
    </row>
    <row r="284" spans="3:18" ht="12.95" customHeight="1" x14ac:dyDescent="0.2">
      <c r="C284" s="20"/>
      <c r="D284" s="20"/>
      <c r="R284" s="103"/>
    </row>
    <row r="285" spans="3:18" ht="12.95" customHeight="1" x14ac:dyDescent="0.2">
      <c r="C285" s="20"/>
      <c r="D285" s="20"/>
      <c r="R285" s="103"/>
    </row>
    <row r="286" spans="3:18" ht="12.95" customHeight="1" x14ac:dyDescent="0.2">
      <c r="C286" s="20"/>
      <c r="D286" s="20"/>
      <c r="R286" s="103"/>
    </row>
    <row r="287" spans="3:18" ht="12.95" customHeight="1" x14ac:dyDescent="0.2">
      <c r="C287" s="20"/>
      <c r="D287" s="20"/>
      <c r="R287" s="103"/>
    </row>
    <row r="288" spans="3:18" ht="12.95" customHeight="1" x14ac:dyDescent="0.2">
      <c r="C288" s="20"/>
      <c r="D288" s="20"/>
      <c r="R288" s="103"/>
    </row>
    <row r="289" spans="3:18" ht="12.95" customHeight="1" x14ac:dyDescent="0.2">
      <c r="C289" s="20"/>
      <c r="D289" s="20"/>
      <c r="R289" s="103"/>
    </row>
    <row r="290" spans="3:18" ht="12.95" customHeight="1" x14ac:dyDescent="0.2">
      <c r="C290" s="20"/>
      <c r="D290" s="20"/>
      <c r="R290" s="103"/>
    </row>
    <row r="291" spans="3:18" ht="12.95" customHeight="1" x14ac:dyDescent="0.2">
      <c r="C291" s="20"/>
      <c r="D291" s="20"/>
      <c r="R291" s="103"/>
    </row>
    <row r="292" spans="3:18" ht="12.95" customHeight="1" x14ac:dyDescent="0.2">
      <c r="C292" s="20"/>
      <c r="D292" s="20"/>
      <c r="R292" s="103"/>
    </row>
    <row r="293" spans="3:18" ht="12.95" customHeight="1" x14ac:dyDescent="0.2">
      <c r="C293" s="20"/>
      <c r="D293" s="20"/>
      <c r="R293" s="103"/>
    </row>
    <row r="294" spans="3:18" ht="12.95" customHeight="1" x14ac:dyDescent="0.2">
      <c r="C294" s="20"/>
      <c r="D294" s="20"/>
      <c r="R294" s="103"/>
    </row>
    <row r="295" spans="3:18" ht="12.95" customHeight="1" x14ac:dyDescent="0.2">
      <c r="C295" s="20"/>
      <c r="D295" s="20"/>
      <c r="R295" s="103"/>
    </row>
    <row r="296" spans="3:18" ht="12.95" customHeight="1" x14ac:dyDescent="0.2">
      <c r="C296" s="20"/>
      <c r="D296" s="20"/>
      <c r="R296" s="103"/>
    </row>
    <row r="297" spans="3:18" ht="12.95" customHeight="1" x14ac:dyDescent="0.2">
      <c r="C297" s="20"/>
      <c r="D297" s="20"/>
      <c r="R297" s="103"/>
    </row>
    <row r="298" spans="3:18" ht="12.95" customHeight="1" x14ac:dyDescent="0.2">
      <c r="C298" s="20"/>
      <c r="D298" s="20"/>
      <c r="R298" s="103"/>
    </row>
    <row r="299" spans="3:18" ht="12.95" customHeight="1" x14ac:dyDescent="0.2">
      <c r="C299" s="20"/>
      <c r="D299" s="20"/>
      <c r="R299" s="103"/>
    </row>
    <row r="300" spans="3:18" ht="12.95" customHeight="1" x14ac:dyDescent="0.2">
      <c r="C300" s="20"/>
      <c r="D300" s="20"/>
      <c r="R300" s="103"/>
    </row>
    <row r="301" spans="3:18" ht="12.95" customHeight="1" x14ac:dyDescent="0.2">
      <c r="C301" s="20"/>
      <c r="D301" s="20"/>
      <c r="R301" s="103"/>
    </row>
    <row r="302" spans="3:18" ht="12.95" customHeight="1" x14ac:dyDescent="0.2">
      <c r="C302" s="20"/>
      <c r="D302" s="20"/>
      <c r="R302" s="103"/>
    </row>
    <row r="303" spans="3:18" ht="12.95" customHeight="1" x14ac:dyDescent="0.2">
      <c r="C303" s="20"/>
      <c r="D303" s="20"/>
      <c r="R303" s="103"/>
    </row>
    <row r="304" spans="3:18" ht="12.95" customHeight="1" x14ac:dyDescent="0.2">
      <c r="C304" s="20"/>
      <c r="D304" s="20"/>
      <c r="R304" s="103"/>
    </row>
    <row r="305" spans="3:18" ht="12.95" customHeight="1" x14ac:dyDescent="0.2">
      <c r="C305" s="20"/>
      <c r="D305" s="20"/>
      <c r="R305" s="103"/>
    </row>
    <row r="306" spans="3:18" ht="12.95" customHeight="1" x14ac:dyDescent="0.2">
      <c r="C306" s="20"/>
      <c r="D306" s="20"/>
      <c r="R306" s="103"/>
    </row>
    <row r="307" spans="3:18" ht="12.95" customHeight="1" x14ac:dyDescent="0.2">
      <c r="C307" s="20"/>
      <c r="D307" s="20"/>
      <c r="R307" s="103"/>
    </row>
    <row r="308" spans="3:18" ht="12.95" customHeight="1" x14ac:dyDescent="0.2">
      <c r="C308" s="20"/>
      <c r="D308" s="20"/>
      <c r="R308" s="103"/>
    </row>
    <row r="309" spans="3:18" ht="12.95" customHeight="1" x14ac:dyDescent="0.2">
      <c r="C309" s="20"/>
      <c r="D309" s="20"/>
      <c r="R309" s="103"/>
    </row>
    <row r="310" spans="3:18" ht="12.95" customHeight="1" x14ac:dyDescent="0.2">
      <c r="C310" s="20"/>
      <c r="D310" s="20"/>
      <c r="R310" s="103"/>
    </row>
    <row r="311" spans="3:18" ht="12.95" customHeight="1" x14ac:dyDescent="0.2">
      <c r="C311" s="20"/>
      <c r="D311" s="20"/>
      <c r="R311" s="103"/>
    </row>
    <row r="312" spans="3:18" ht="12.95" customHeight="1" x14ac:dyDescent="0.2">
      <c r="C312" s="20"/>
      <c r="D312" s="20"/>
      <c r="R312" s="103"/>
    </row>
    <row r="313" spans="3:18" ht="12.95" customHeight="1" x14ac:dyDescent="0.2">
      <c r="C313" s="20"/>
      <c r="D313" s="20"/>
      <c r="R313" s="103"/>
    </row>
    <row r="314" spans="3:18" ht="12.95" customHeight="1" x14ac:dyDescent="0.2">
      <c r="C314" s="20"/>
      <c r="D314" s="20"/>
      <c r="R314" s="103"/>
    </row>
    <row r="315" spans="3:18" ht="12.95" customHeight="1" x14ac:dyDescent="0.2">
      <c r="C315" s="20"/>
      <c r="D315" s="20"/>
      <c r="R315" s="103"/>
    </row>
    <row r="316" spans="3:18" ht="12.95" customHeight="1" x14ac:dyDescent="0.2">
      <c r="C316" s="20"/>
      <c r="D316" s="20"/>
      <c r="R316" s="103"/>
    </row>
    <row r="317" spans="3:18" ht="12.95" customHeight="1" x14ac:dyDescent="0.2">
      <c r="C317" s="20"/>
      <c r="D317" s="20"/>
      <c r="R317" s="103"/>
    </row>
    <row r="318" spans="3:18" ht="12.95" customHeight="1" x14ac:dyDescent="0.2">
      <c r="C318" s="20"/>
      <c r="D318" s="20"/>
      <c r="R318" s="103"/>
    </row>
    <row r="319" spans="3:18" ht="12.95" customHeight="1" x14ac:dyDescent="0.2">
      <c r="C319" s="20"/>
      <c r="D319" s="20"/>
      <c r="R319" s="103"/>
    </row>
    <row r="320" spans="3:18" ht="12.95" customHeight="1" x14ac:dyDescent="0.2">
      <c r="C320" s="20"/>
      <c r="D320" s="20"/>
      <c r="R320" s="103"/>
    </row>
    <row r="321" spans="3:18" ht="12.95" customHeight="1" x14ac:dyDescent="0.2">
      <c r="C321" s="20"/>
      <c r="D321" s="20"/>
      <c r="R321" s="103"/>
    </row>
    <row r="322" spans="3:18" ht="12.95" customHeight="1" x14ac:dyDescent="0.2">
      <c r="C322" s="20"/>
      <c r="D322" s="20"/>
      <c r="R322" s="103"/>
    </row>
    <row r="323" spans="3:18" ht="12.95" customHeight="1" x14ac:dyDescent="0.2">
      <c r="C323" s="20"/>
      <c r="D323" s="20"/>
      <c r="R323" s="103"/>
    </row>
    <row r="324" spans="3:18" ht="12.95" customHeight="1" x14ac:dyDescent="0.2">
      <c r="C324" s="20"/>
      <c r="D324" s="20"/>
      <c r="R324" s="103"/>
    </row>
    <row r="325" spans="3:18" ht="12.95" customHeight="1" x14ac:dyDescent="0.2">
      <c r="C325" s="20"/>
      <c r="D325" s="20"/>
      <c r="R325" s="103"/>
    </row>
    <row r="326" spans="3:18" ht="12.95" customHeight="1" x14ac:dyDescent="0.2">
      <c r="C326" s="20"/>
      <c r="D326" s="20"/>
      <c r="R326" s="103"/>
    </row>
    <row r="327" spans="3:18" ht="12.95" customHeight="1" x14ac:dyDescent="0.2">
      <c r="C327" s="20"/>
      <c r="D327" s="20"/>
      <c r="R327" s="103"/>
    </row>
    <row r="328" spans="3:18" ht="12.95" customHeight="1" x14ac:dyDescent="0.2">
      <c r="C328" s="20"/>
      <c r="D328" s="20"/>
      <c r="R328" s="103"/>
    </row>
    <row r="329" spans="3:18" ht="12.95" customHeight="1" x14ac:dyDescent="0.2">
      <c r="C329" s="20"/>
      <c r="D329" s="20"/>
      <c r="R329" s="103"/>
    </row>
    <row r="330" spans="3:18" ht="12.95" customHeight="1" x14ac:dyDescent="0.2">
      <c r="C330" s="20"/>
      <c r="D330" s="20"/>
      <c r="R330" s="103"/>
    </row>
    <row r="331" spans="3:18" ht="12.95" customHeight="1" x14ac:dyDescent="0.2">
      <c r="C331" s="20"/>
      <c r="D331" s="20"/>
      <c r="R331" s="103"/>
    </row>
    <row r="332" spans="3:18" ht="12.95" customHeight="1" x14ac:dyDescent="0.2">
      <c r="C332" s="20"/>
      <c r="D332" s="20"/>
      <c r="R332" s="103"/>
    </row>
    <row r="333" spans="3:18" ht="12.95" customHeight="1" x14ac:dyDescent="0.2">
      <c r="C333" s="20"/>
      <c r="D333" s="20"/>
      <c r="R333" s="103"/>
    </row>
    <row r="334" spans="3:18" ht="12.95" customHeight="1" x14ac:dyDescent="0.2">
      <c r="C334" s="20"/>
      <c r="D334" s="20"/>
      <c r="R334" s="103"/>
    </row>
    <row r="335" spans="3:18" ht="12.95" customHeight="1" x14ac:dyDescent="0.2">
      <c r="C335" s="20"/>
      <c r="D335" s="20"/>
      <c r="R335" s="103"/>
    </row>
    <row r="336" spans="3:18" ht="12.95" customHeight="1" x14ac:dyDescent="0.2">
      <c r="C336" s="20"/>
      <c r="D336" s="20"/>
      <c r="R336" s="103"/>
    </row>
    <row r="337" spans="3:18" ht="12.95" customHeight="1" x14ac:dyDescent="0.2">
      <c r="C337" s="20"/>
      <c r="D337" s="20"/>
      <c r="R337" s="103"/>
    </row>
    <row r="338" spans="3:18" ht="12.95" customHeight="1" x14ac:dyDescent="0.2">
      <c r="C338" s="20"/>
      <c r="D338" s="20"/>
      <c r="R338" s="103"/>
    </row>
    <row r="339" spans="3:18" ht="12.95" customHeight="1" x14ac:dyDescent="0.2">
      <c r="C339" s="20"/>
      <c r="D339" s="20"/>
      <c r="R339" s="103"/>
    </row>
    <row r="340" spans="3:18" ht="12.95" customHeight="1" x14ac:dyDescent="0.2">
      <c r="C340" s="20"/>
      <c r="D340" s="20"/>
      <c r="R340" s="103"/>
    </row>
    <row r="341" spans="3:18" ht="12.95" customHeight="1" x14ac:dyDescent="0.2">
      <c r="C341" s="20"/>
      <c r="D341" s="20"/>
      <c r="R341" s="103"/>
    </row>
    <row r="342" spans="3:18" ht="12.95" customHeight="1" x14ac:dyDescent="0.2">
      <c r="C342" s="20"/>
      <c r="D342" s="20"/>
      <c r="R342" s="103"/>
    </row>
    <row r="343" spans="3:18" ht="12.95" customHeight="1" x14ac:dyDescent="0.2">
      <c r="C343" s="20"/>
      <c r="D343" s="20"/>
      <c r="R343" s="103"/>
    </row>
    <row r="344" spans="3:18" ht="12.95" customHeight="1" x14ac:dyDescent="0.2">
      <c r="C344" s="20"/>
      <c r="D344" s="20"/>
      <c r="R344" s="103"/>
    </row>
    <row r="345" spans="3:18" ht="12.95" customHeight="1" x14ac:dyDescent="0.2">
      <c r="C345" s="20"/>
      <c r="D345" s="20"/>
      <c r="R345" s="103"/>
    </row>
    <row r="346" spans="3:18" x14ac:dyDescent="0.2">
      <c r="C346" s="20"/>
      <c r="D346" s="20"/>
      <c r="R346" s="103"/>
    </row>
    <row r="347" spans="3:18" x14ac:dyDescent="0.2">
      <c r="C347" s="20"/>
      <c r="D347" s="20"/>
      <c r="R347" s="103"/>
    </row>
    <row r="348" spans="3:18" x14ac:dyDescent="0.2">
      <c r="C348" s="20"/>
      <c r="D348" s="20"/>
      <c r="R348" s="103"/>
    </row>
    <row r="349" spans="3:18" x14ac:dyDescent="0.2">
      <c r="C349" s="20"/>
      <c r="D349" s="20"/>
      <c r="R349" s="103"/>
    </row>
    <row r="350" spans="3:18" x14ac:dyDescent="0.2">
      <c r="C350" s="20"/>
      <c r="D350" s="20"/>
      <c r="R350" s="103"/>
    </row>
    <row r="351" spans="3:18" x14ac:dyDescent="0.2">
      <c r="C351" s="20"/>
      <c r="D351" s="20"/>
      <c r="R351" s="103"/>
    </row>
    <row r="352" spans="3:18" x14ac:dyDescent="0.2">
      <c r="C352" s="20"/>
      <c r="D352" s="20"/>
      <c r="R352" s="103"/>
    </row>
    <row r="353" spans="3:18" x14ac:dyDescent="0.2">
      <c r="C353" s="20"/>
      <c r="D353" s="20"/>
      <c r="R353" s="103"/>
    </row>
    <row r="354" spans="3:18" x14ac:dyDescent="0.2">
      <c r="C354" s="20"/>
      <c r="D354" s="20"/>
      <c r="R354" s="103"/>
    </row>
    <row r="355" spans="3:18" x14ac:dyDescent="0.2">
      <c r="C355" s="20"/>
      <c r="D355" s="20"/>
      <c r="R355" s="103"/>
    </row>
    <row r="356" spans="3:18" x14ac:dyDescent="0.2">
      <c r="C356" s="20"/>
      <c r="D356" s="20"/>
      <c r="R356" s="103"/>
    </row>
    <row r="357" spans="3:18" x14ac:dyDescent="0.2">
      <c r="C357" s="20"/>
      <c r="D357" s="20"/>
      <c r="R357" s="103"/>
    </row>
    <row r="358" spans="3:18" x14ac:dyDescent="0.2">
      <c r="C358" s="20"/>
      <c r="D358" s="20"/>
      <c r="R358" s="103"/>
    </row>
    <row r="359" spans="3:18" x14ac:dyDescent="0.2">
      <c r="C359" s="20"/>
      <c r="D359" s="20"/>
      <c r="R359" s="103"/>
    </row>
    <row r="360" spans="3:18" x14ac:dyDescent="0.2">
      <c r="C360" s="20"/>
      <c r="D360" s="20"/>
      <c r="R360" s="103"/>
    </row>
    <row r="361" spans="3:18" x14ac:dyDescent="0.2">
      <c r="C361" s="20"/>
      <c r="D361" s="20"/>
      <c r="R361" s="103"/>
    </row>
    <row r="362" spans="3:18" x14ac:dyDescent="0.2">
      <c r="C362" s="20"/>
      <c r="D362" s="20"/>
      <c r="R362" s="103"/>
    </row>
    <row r="363" spans="3:18" x14ac:dyDescent="0.2">
      <c r="C363" s="20"/>
      <c r="D363" s="20"/>
      <c r="R363" s="103"/>
    </row>
    <row r="364" spans="3:18" x14ac:dyDescent="0.2">
      <c r="C364" s="20"/>
      <c r="D364" s="20"/>
      <c r="R364" s="103"/>
    </row>
    <row r="365" spans="3:18" x14ac:dyDescent="0.2">
      <c r="C365" s="20"/>
      <c r="D365" s="20"/>
      <c r="R365" s="103"/>
    </row>
    <row r="366" spans="3:18" x14ac:dyDescent="0.2">
      <c r="C366" s="20"/>
      <c r="D366" s="20"/>
      <c r="R366" s="103"/>
    </row>
    <row r="367" spans="3:18" x14ac:dyDescent="0.2">
      <c r="C367" s="20"/>
      <c r="D367" s="20"/>
      <c r="R367" s="103"/>
    </row>
    <row r="368" spans="3:18" x14ac:dyDescent="0.2">
      <c r="C368" s="20"/>
      <c r="D368" s="20"/>
      <c r="R368" s="103"/>
    </row>
    <row r="369" spans="3:18" x14ac:dyDescent="0.2">
      <c r="C369" s="20"/>
      <c r="D369" s="20"/>
      <c r="R369" s="103"/>
    </row>
    <row r="370" spans="3:18" x14ac:dyDescent="0.2">
      <c r="C370" s="20"/>
      <c r="D370" s="20"/>
      <c r="R370" s="103"/>
    </row>
    <row r="371" spans="3:18" x14ac:dyDescent="0.2">
      <c r="C371" s="20"/>
      <c r="D371" s="20"/>
      <c r="R371" s="103"/>
    </row>
    <row r="372" spans="3:18" x14ac:dyDescent="0.2">
      <c r="C372" s="20"/>
      <c r="D372" s="20"/>
      <c r="R372" s="103"/>
    </row>
    <row r="373" spans="3:18" x14ac:dyDescent="0.2">
      <c r="C373" s="20"/>
      <c r="D373" s="20"/>
      <c r="R373" s="103"/>
    </row>
    <row r="374" spans="3:18" x14ac:dyDescent="0.2">
      <c r="C374" s="20"/>
      <c r="D374" s="20"/>
      <c r="R374" s="103"/>
    </row>
    <row r="375" spans="3:18" x14ac:dyDescent="0.2">
      <c r="C375" s="20"/>
      <c r="D375" s="20"/>
      <c r="R375" s="103"/>
    </row>
    <row r="376" spans="3:18" x14ac:dyDescent="0.2">
      <c r="C376" s="20"/>
      <c r="D376" s="20"/>
      <c r="R376" s="103"/>
    </row>
    <row r="377" spans="3:18" x14ac:dyDescent="0.2">
      <c r="C377" s="20"/>
      <c r="D377" s="20"/>
      <c r="R377" s="103"/>
    </row>
    <row r="378" spans="3:18" x14ac:dyDescent="0.2">
      <c r="C378" s="20"/>
      <c r="D378" s="20"/>
      <c r="R378" s="103"/>
    </row>
    <row r="379" spans="3:18" x14ac:dyDescent="0.2">
      <c r="C379" s="20"/>
      <c r="D379" s="20"/>
      <c r="R379" s="103"/>
    </row>
    <row r="380" spans="3:18" x14ac:dyDescent="0.2">
      <c r="C380" s="20"/>
      <c r="D380" s="20"/>
      <c r="R380" s="103"/>
    </row>
    <row r="381" spans="3:18" x14ac:dyDescent="0.2">
      <c r="C381" s="20"/>
      <c r="D381" s="20"/>
      <c r="R381" s="103"/>
    </row>
    <row r="382" spans="3:18" x14ac:dyDescent="0.2">
      <c r="C382" s="20"/>
      <c r="D382" s="20"/>
      <c r="R382" s="103"/>
    </row>
    <row r="383" spans="3:18" x14ac:dyDescent="0.2">
      <c r="C383" s="20"/>
      <c r="D383" s="20"/>
      <c r="R383" s="103"/>
    </row>
    <row r="384" spans="3:18" x14ac:dyDescent="0.2">
      <c r="C384" s="20"/>
      <c r="D384" s="20"/>
      <c r="R384" s="103"/>
    </row>
    <row r="385" spans="3:18" x14ac:dyDescent="0.2">
      <c r="C385" s="20"/>
      <c r="D385" s="20"/>
      <c r="R385" s="103"/>
    </row>
    <row r="386" spans="3:18" x14ac:dyDescent="0.2">
      <c r="C386" s="20"/>
      <c r="D386" s="20"/>
      <c r="R386" s="103"/>
    </row>
    <row r="387" spans="3:18" x14ac:dyDescent="0.2">
      <c r="C387" s="20"/>
      <c r="D387" s="20"/>
      <c r="R387" s="103"/>
    </row>
    <row r="388" spans="3:18" x14ac:dyDescent="0.2">
      <c r="C388" s="20"/>
      <c r="D388" s="20"/>
      <c r="R388" s="103"/>
    </row>
    <row r="389" spans="3:18" x14ac:dyDescent="0.2">
      <c r="C389" s="20"/>
      <c r="D389" s="20"/>
      <c r="R389" s="103"/>
    </row>
    <row r="390" spans="3:18" x14ac:dyDescent="0.2">
      <c r="C390" s="20"/>
      <c r="D390" s="20"/>
      <c r="R390" s="103"/>
    </row>
    <row r="391" spans="3:18" x14ac:dyDescent="0.2">
      <c r="C391" s="20"/>
      <c r="D391" s="20"/>
      <c r="R391" s="103"/>
    </row>
    <row r="392" spans="3:18" x14ac:dyDescent="0.2">
      <c r="C392" s="20"/>
      <c r="D392" s="20"/>
      <c r="R392" s="103"/>
    </row>
    <row r="393" spans="3:18" x14ac:dyDescent="0.2">
      <c r="C393" s="20"/>
      <c r="D393" s="20"/>
      <c r="R393" s="103"/>
    </row>
    <row r="394" spans="3:18" x14ac:dyDescent="0.2">
      <c r="C394" s="20"/>
      <c r="D394" s="20"/>
      <c r="R394" s="103"/>
    </row>
    <row r="395" spans="3:18" x14ac:dyDescent="0.2">
      <c r="C395" s="20"/>
      <c r="D395" s="20"/>
      <c r="R395" s="103"/>
    </row>
    <row r="396" spans="3:18" x14ac:dyDescent="0.2">
      <c r="C396" s="20"/>
      <c r="D396" s="20"/>
      <c r="R396" s="103"/>
    </row>
    <row r="397" spans="3:18" x14ac:dyDescent="0.2">
      <c r="C397" s="20"/>
      <c r="D397" s="20"/>
      <c r="R397" s="103"/>
    </row>
    <row r="398" spans="3:18" x14ac:dyDescent="0.2">
      <c r="C398" s="20"/>
      <c r="D398" s="20"/>
      <c r="R398" s="103"/>
    </row>
    <row r="399" spans="3:18" x14ac:dyDescent="0.2">
      <c r="C399" s="20"/>
      <c r="D399" s="20"/>
      <c r="R399" s="103"/>
    </row>
    <row r="400" spans="3:18" x14ac:dyDescent="0.2">
      <c r="C400" s="20"/>
      <c r="D400" s="20"/>
      <c r="R400" s="103"/>
    </row>
    <row r="401" spans="3:18" x14ac:dyDescent="0.2">
      <c r="C401" s="20"/>
      <c r="D401" s="20"/>
      <c r="R401" s="103"/>
    </row>
    <row r="402" spans="3:18" x14ac:dyDescent="0.2">
      <c r="C402" s="20"/>
      <c r="D402" s="20"/>
      <c r="R402" s="103"/>
    </row>
    <row r="403" spans="3:18" x14ac:dyDescent="0.2">
      <c r="C403" s="20"/>
      <c r="D403" s="20"/>
      <c r="R403" s="103"/>
    </row>
    <row r="404" spans="3:18" x14ac:dyDescent="0.2">
      <c r="C404" s="20"/>
      <c r="D404" s="20"/>
      <c r="R404" s="103"/>
    </row>
    <row r="405" spans="3:18" x14ac:dyDescent="0.2">
      <c r="C405" s="20"/>
      <c r="D405" s="20"/>
      <c r="R405" s="103"/>
    </row>
    <row r="406" spans="3:18" x14ac:dyDescent="0.2">
      <c r="C406" s="20"/>
      <c r="D406" s="20"/>
      <c r="R406" s="103"/>
    </row>
    <row r="407" spans="3:18" x14ac:dyDescent="0.2">
      <c r="C407" s="20"/>
      <c r="D407" s="20"/>
      <c r="R407" s="103"/>
    </row>
    <row r="408" spans="3:18" x14ac:dyDescent="0.2">
      <c r="C408" s="20"/>
      <c r="D408" s="20"/>
    </row>
    <row r="409" spans="3:18" x14ac:dyDescent="0.2">
      <c r="C409" s="20"/>
      <c r="D409" s="20"/>
    </row>
    <row r="410" spans="3:18" x14ac:dyDescent="0.2">
      <c r="C410" s="20"/>
      <c r="D410" s="20"/>
    </row>
    <row r="411" spans="3:18" x14ac:dyDescent="0.2">
      <c r="C411" s="20"/>
      <c r="D411" s="20"/>
    </row>
    <row r="412" spans="3:18" x14ac:dyDescent="0.2">
      <c r="C412" s="20"/>
      <c r="D412" s="20"/>
    </row>
    <row r="413" spans="3:18" x14ac:dyDescent="0.2">
      <c r="C413" s="20"/>
      <c r="D413" s="20"/>
    </row>
    <row r="414" spans="3:18" x14ac:dyDescent="0.2">
      <c r="C414" s="20"/>
      <c r="D414" s="20"/>
    </row>
    <row r="415" spans="3:18" x14ac:dyDescent="0.2">
      <c r="C415" s="20"/>
      <c r="D415" s="20"/>
    </row>
    <row r="416" spans="3:18" x14ac:dyDescent="0.2">
      <c r="C416" s="20"/>
      <c r="D416" s="20"/>
    </row>
    <row r="417" spans="3:4" x14ac:dyDescent="0.2">
      <c r="C417" s="20"/>
      <c r="D417" s="20"/>
    </row>
    <row r="418" spans="3:4" x14ac:dyDescent="0.2">
      <c r="C418" s="20"/>
      <c r="D418" s="20"/>
    </row>
    <row r="419" spans="3:4" x14ac:dyDescent="0.2">
      <c r="C419" s="20"/>
      <c r="D419" s="20"/>
    </row>
    <row r="420" spans="3:4" x14ac:dyDescent="0.2">
      <c r="C420" s="20"/>
      <c r="D420" s="20"/>
    </row>
    <row r="421" spans="3:4" x14ac:dyDescent="0.2">
      <c r="C421" s="20"/>
      <c r="D421" s="20"/>
    </row>
    <row r="422" spans="3:4" x14ac:dyDescent="0.2">
      <c r="C422" s="20"/>
      <c r="D422" s="20"/>
    </row>
    <row r="423" spans="3:4" x14ac:dyDescent="0.2">
      <c r="C423" s="20"/>
      <c r="D423" s="20"/>
    </row>
    <row r="424" spans="3:4" x14ac:dyDescent="0.2">
      <c r="C424" s="20"/>
      <c r="D424" s="20"/>
    </row>
    <row r="425" spans="3:4" x14ac:dyDescent="0.2">
      <c r="C425" s="20"/>
      <c r="D425" s="20"/>
    </row>
    <row r="426" spans="3:4" x14ac:dyDescent="0.2">
      <c r="C426" s="20"/>
      <c r="D426" s="20"/>
    </row>
    <row r="427" spans="3:4" x14ac:dyDescent="0.2">
      <c r="C427" s="20"/>
      <c r="D427" s="20"/>
    </row>
    <row r="428" spans="3:4" x14ac:dyDescent="0.2">
      <c r="C428" s="20"/>
      <c r="D428" s="20"/>
    </row>
    <row r="429" spans="3:4" x14ac:dyDescent="0.2">
      <c r="C429" s="20"/>
      <c r="D429" s="20"/>
    </row>
    <row r="430" spans="3:4" x14ac:dyDescent="0.2">
      <c r="C430" s="20"/>
      <c r="D430" s="20"/>
    </row>
    <row r="431" spans="3:4" x14ac:dyDescent="0.2">
      <c r="C431" s="20"/>
      <c r="D431" s="20"/>
    </row>
    <row r="432" spans="3:4" x14ac:dyDescent="0.2">
      <c r="C432" s="20"/>
      <c r="D432" s="20"/>
    </row>
    <row r="433" spans="3:4" x14ac:dyDescent="0.2">
      <c r="C433" s="20"/>
      <c r="D433" s="20"/>
    </row>
    <row r="434" spans="3:4" x14ac:dyDescent="0.2">
      <c r="C434" s="20"/>
      <c r="D434" s="20"/>
    </row>
    <row r="435" spans="3:4" x14ac:dyDescent="0.2">
      <c r="C435" s="20"/>
      <c r="D435" s="20"/>
    </row>
    <row r="436" spans="3:4" x14ac:dyDescent="0.2">
      <c r="C436" s="20"/>
      <c r="D436" s="20"/>
    </row>
    <row r="437" spans="3:4" x14ac:dyDescent="0.2">
      <c r="C437" s="20"/>
      <c r="D437" s="20"/>
    </row>
    <row r="438" spans="3:4" x14ac:dyDescent="0.2">
      <c r="C438" s="20"/>
      <c r="D438" s="20"/>
    </row>
    <row r="439" spans="3:4" x14ac:dyDescent="0.2">
      <c r="C439" s="20"/>
      <c r="D439" s="20"/>
    </row>
    <row r="440" spans="3:4" x14ac:dyDescent="0.2">
      <c r="C440" s="20"/>
      <c r="D440" s="20"/>
    </row>
    <row r="441" spans="3:4" x14ac:dyDescent="0.2">
      <c r="C441" s="20"/>
      <c r="D441" s="20"/>
    </row>
    <row r="442" spans="3:4" x14ac:dyDescent="0.2">
      <c r="C442" s="20"/>
      <c r="D442" s="20"/>
    </row>
    <row r="443" spans="3:4" x14ac:dyDescent="0.2">
      <c r="C443" s="20"/>
      <c r="D443" s="20"/>
    </row>
    <row r="444" spans="3:4" x14ac:dyDescent="0.2">
      <c r="C444" s="20"/>
      <c r="D444" s="20"/>
    </row>
    <row r="445" spans="3:4" x14ac:dyDescent="0.2">
      <c r="C445" s="20"/>
      <c r="D445" s="20"/>
    </row>
    <row r="446" spans="3:4" x14ac:dyDescent="0.2">
      <c r="C446" s="20"/>
      <c r="D446" s="20"/>
    </row>
    <row r="447" spans="3:4" x14ac:dyDescent="0.2">
      <c r="C447" s="20"/>
      <c r="D447" s="20"/>
    </row>
    <row r="448" spans="3:4" x14ac:dyDescent="0.2">
      <c r="C448" s="20"/>
      <c r="D448" s="20"/>
    </row>
    <row r="449" spans="3:4" x14ac:dyDescent="0.2">
      <c r="C449" s="20"/>
      <c r="D449" s="20"/>
    </row>
    <row r="450" spans="3:4" x14ac:dyDescent="0.2">
      <c r="C450" s="20"/>
      <c r="D450" s="20"/>
    </row>
    <row r="451" spans="3:4" x14ac:dyDescent="0.2">
      <c r="C451" s="20"/>
      <c r="D451" s="20"/>
    </row>
    <row r="452" spans="3:4" x14ac:dyDescent="0.2">
      <c r="C452" s="20"/>
      <c r="D452" s="20"/>
    </row>
    <row r="453" spans="3:4" x14ac:dyDescent="0.2">
      <c r="C453" s="20"/>
      <c r="D453" s="20"/>
    </row>
    <row r="454" spans="3:4" x14ac:dyDescent="0.2">
      <c r="C454" s="20"/>
      <c r="D454" s="20"/>
    </row>
    <row r="455" spans="3:4" x14ac:dyDescent="0.2">
      <c r="C455" s="20"/>
      <c r="D455" s="20"/>
    </row>
    <row r="456" spans="3:4" x14ac:dyDescent="0.2">
      <c r="C456" s="20"/>
      <c r="D456" s="20"/>
    </row>
    <row r="457" spans="3:4" x14ac:dyDescent="0.2">
      <c r="C457" s="20"/>
      <c r="D457" s="20"/>
    </row>
    <row r="458" spans="3:4" x14ac:dyDescent="0.2">
      <c r="C458" s="20"/>
      <c r="D458" s="20"/>
    </row>
    <row r="459" spans="3:4" x14ac:dyDescent="0.2">
      <c r="C459" s="20"/>
      <c r="D459" s="20"/>
    </row>
    <row r="460" spans="3:4" x14ac:dyDescent="0.2">
      <c r="C460" s="20"/>
      <c r="D460" s="20"/>
    </row>
    <row r="461" spans="3:4" x14ac:dyDescent="0.2">
      <c r="C461" s="20"/>
      <c r="D461" s="20"/>
    </row>
    <row r="462" spans="3:4" x14ac:dyDescent="0.2">
      <c r="C462" s="20"/>
      <c r="D462" s="20"/>
    </row>
    <row r="463" spans="3:4" x14ac:dyDescent="0.2">
      <c r="C463" s="20"/>
      <c r="D463" s="20"/>
    </row>
    <row r="464" spans="3:4" x14ac:dyDescent="0.2">
      <c r="C464" s="20"/>
      <c r="D464" s="20"/>
    </row>
    <row r="465" spans="3:4" x14ac:dyDescent="0.2">
      <c r="C465" s="20"/>
      <c r="D465" s="20"/>
    </row>
    <row r="466" spans="3:4" x14ac:dyDescent="0.2">
      <c r="C466" s="20"/>
      <c r="D466" s="20"/>
    </row>
    <row r="467" spans="3:4" x14ac:dyDescent="0.2">
      <c r="C467" s="20"/>
      <c r="D467" s="20"/>
    </row>
    <row r="468" spans="3:4" x14ac:dyDescent="0.2">
      <c r="C468" s="20"/>
      <c r="D468" s="20"/>
    </row>
    <row r="469" spans="3:4" x14ac:dyDescent="0.2">
      <c r="C469" s="20"/>
      <c r="D469" s="20"/>
    </row>
    <row r="470" spans="3:4" x14ac:dyDescent="0.2">
      <c r="C470" s="20"/>
      <c r="D470" s="20"/>
    </row>
    <row r="471" spans="3:4" x14ac:dyDescent="0.2">
      <c r="C471" s="20"/>
      <c r="D471" s="20"/>
    </row>
    <row r="472" spans="3:4" x14ac:dyDescent="0.2">
      <c r="C472" s="20"/>
      <c r="D472" s="20"/>
    </row>
    <row r="473" spans="3:4" x14ac:dyDescent="0.2">
      <c r="C473" s="20"/>
      <c r="D473" s="20"/>
    </row>
    <row r="474" spans="3:4" x14ac:dyDescent="0.2">
      <c r="C474" s="20"/>
      <c r="D474" s="20"/>
    </row>
    <row r="475" spans="3:4" x14ac:dyDescent="0.2">
      <c r="C475" s="20"/>
      <c r="D475" s="20"/>
    </row>
    <row r="476" spans="3:4" x14ac:dyDescent="0.2">
      <c r="C476" s="20"/>
      <c r="D476" s="20"/>
    </row>
    <row r="477" spans="3:4" x14ac:dyDescent="0.2">
      <c r="C477" s="20"/>
      <c r="D477" s="20"/>
    </row>
    <row r="478" spans="3:4" x14ac:dyDescent="0.2">
      <c r="C478" s="20"/>
      <c r="D478" s="20"/>
    </row>
    <row r="479" spans="3:4" x14ac:dyDescent="0.2">
      <c r="C479" s="20"/>
      <c r="D479" s="20"/>
    </row>
    <row r="480" spans="3:4" x14ac:dyDescent="0.2">
      <c r="C480" s="20"/>
      <c r="D480" s="20"/>
    </row>
    <row r="481" spans="3:4" x14ac:dyDescent="0.2">
      <c r="C481" s="20"/>
      <c r="D481" s="20"/>
    </row>
    <row r="482" spans="3:4" x14ac:dyDescent="0.2">
      <c r="C482" s="20"/>
      <c r="D482" s="20"/>
    </row>
    <row r="483" spans="3:4" x14ac:dyDescent="0.2">
      <c r="C483" s="20"/>
      <c r="D483" s="20"/>
    </row>
    <row r="484" spans="3:4" x14ac:dyDescent="0.2">
      <c r="C484" s="20"/>
      <c r="D484" s="20"/>
    </row>
    <row r="485" spans="3:4" x14ac:dyDescent="0.2">
      <c r="C485" s="20"/>
      <c r="D485" s="20"/>
    </row>
    <row r="486" spans="3:4" x14ac:dyDescent="0.2">
      <c r="C486" s="20"/>
      <c r="D486" s="20"/>
    </row>
    <row r="487" spans="3:4" x14ac:dyDescent="0.2">
      <c r="C487" s="20"/>
      <c r="D487" s="20"/>
    </row>
    <row r="488" spans="3:4" x14ac:dyDescent="0.2">
      <c r="C488" s="20"/>
      <c r="D488" s="20"/>
    </row>
    <row r="489" spans="3:4" x14ac:dyDescent="0.2">
      <c r="C489" s="20"/>
      <c r="D489" s="20"/>
    </row>
    <row r="490" spans="3:4" x14ac:dyDescent="0.2">
      <c r="C490" s="20"/>
      <c r="D490" s="20"/>
    </row>
    <row r="491" spans="3:4" x14ac:dyDescent="0.2">
      <c r="C491" s="20"/>
      <c r="D491" s="20"/>
    </row>
    <row r="492" spans="3:4" x14ac:dyDescent="0.2">
      <c r="C492" s="20"/>
      <c r="D492" s="20"/>
    </row>
    <row r="493" spans="3:4" x14ac:dyDescent="0.2">
      <c r="C493" s="20"/>
      <c r="D493" s="20"/>
    </row>
    <row r="494" spans="3:4" x14ac:dyDescent="0.2">
      <c r="C494" s="20"/>
      <c r="D494" s="20"/>
    </row>
    <row r="495" spans="3:4" x14ac:dyDescent="0.2">
      <c r="C495" s="20"/>
      <c r="D495" s="20"/>
    </row>
    <row r="496" spans="3:4" x14ac:dyDescent="0.2">
      <c r="C496" s="20"/>
      <c r="D496" s="20"/>
    </row>
    <row r="497" spans="3:4" x14ac:dyDescent="0.2">
      <c r="C497" s="20"/>
      <c r="D497" s="20"/>
    </row>
    <row r="498" spans="3:4" x14ac:dyDescent="0.2">
      <c r="C498" s="20"/>
      <c r="D498" s="20"/>
    </row>
    <row r="499" spans="3:4" x14ac:dyDescent="0.2">
      <c r="C499" s="20"/>
      <c r="D499" s="20"/>
    </row>
    <row r="500" spans="3:4" x14ac:dyDescent="0.2">
      <c r="C500" s="20"/>
      <c r="D500" s="20"/>
    </row>
    <row r="501" spans="3:4" x14ac:dyDescent="0.2">
      <c r="C501" s="20"/>
      <c r="D501" s="20"/>
    </row>
    <row r="502" spans="3:4" x14ac:dyDescent="0.2">
      <c r="C502" s="20"/>
      <c r="D502" s="20"/>
    </row>
    <row r="503" spans="3:4" x14ac:dyDescent="0.2">
      <c r="C503" s="20"/>
      <c r="D503" s="20"/>
    </row>
    <row r="504" spans="3:4" x14ac:dyDescent="0.2">
      <c r="C504" s="20"/>
      <c r="D504" s="20"/>
    </row>
    <row r="505" spans="3:4" x14ac:dyDescent="0.2">
      <c r="C505" s="20"/>
      <c r="D505" s="20"/>
    </row>
    <row r="506" spans="3:4" x14ac:dyDescent="0.2">
      <c r="C506" s="20"/>
      <c r="D506" s="20"/>
    </row>
    <row r="507" spans="3:4" x14ac:dyDescent="0.2">
      <c r="C507" s="20"/>
      <c r="D507" s="20"/>
    </row>
    <row r="508" spans="3:4" x14ac:dyDescent="0.2">
      <c r="C508" s="20"/>
      <c r="D508" s="20"/>
    </row>
    <row r="509" spans="3:4" x14ac:dyDescent="0.2">
      <c r="C509" s="20"/>
      <c r="D509" s="20"/>
    </row>
    <row r="510" spans="3:4" x14ac:dyDescent="0.2">
      <c r="C510" s="20"/>
      <c r="D510" s="20"/>
    </row>
    <row r="511" spans="3:4" x14ac:dyDescent="0.2">
      <c r="C511" s="20"/>
      <c r="D511" s="20"/>
    </row>
    <row r="512" spans="3:4" x14ac:dyDescent="0.2">
      <c r="C512" s="20"/>
      <c r="D512" s="20"/>
    </row>
    <row r="513" spans="3:4" x14ac:dyDescent="0.2">
      <c r="C513" s="20"/>
      <c r="D513" s="20"/>
    </row>
    <row r="514" spans="3:4" x14ac:dyDescent="0.2">
      <c r="C514" s="20"/>
      <c r="D514" s="20"/>
    </row>
    <row r="515" spans="3:4" x14ac:dyDescent="0.2">
      <c r="C515" s="20"/>
      <c r="D515" s="20"/>
    </row>
    <row r="516" spans="3:4" x14ac:dyDescent="0.2">
      <c r="C516" s="20"/>
      <c r="D516" s="20"/>
    </row>
    <row r="517" spans="3:4" x14ac:dyDescent="0.2">
      <c r="C517" s="20"/>
      <c r="D517" s="20"/>
    </row>
    <row r="518" spans="3:4" x14ac:dyDescent="0.2">
      <c r="C518" s="20"/>
      <c r="D518" s="20"/>
    </row>
    <row r="519" spans="3:4" x14ac:dyDescent="0.2">
      <c r="C519" s="20"/>
      <c r="D519" s="20"/>
    </row>
    <row r="520" spans="3:4" x14ac:dyDescent="0.2">
      <c r="C520" s="20"/>
      <c r="D520" s="20"/>
    </row>
    <row r="521" spans="3:4" x14ac:dyDescent="0.2">
      <c r="C521" s="20"/>
      <c r="D521" s="20"/>
    </row>
    <row r="522" spans="3:4" x14ac:dyDescent="0.2">
      <c r="C522" s="20"/>
      <c r="D522" s="20"/>
    </row>
    <row r="523" spans="3:4" x14ac:dyDescent="0.2">
      <c r="C523" s="20"/>
      <c r="D523" s="20"/>
    </row>
    <row r="524" spans="3:4" x14ac:dyDescent="0.2">
      <c r="C524" s="20"/>
      <c r="D524" s="20"/>
    </row>
    <row r="525" spans="3:4" x14ac:dyDescent="0.2">
      <c r="C525" s="20"/>
      <c r="D525" s="20"/>
    </row>
    <row r="526" spans="3:4" x14ac:dyDescent="0.2">
      <c r="C526" s="20"/>
      <c r="D526" s="20"/>
    </row>
    <row r="527" spans="3:4" x14ac:dyDescent="0.2">
      <c r="C527" s="20"/>
      <c r="D527" s="20"/>
    </row>
    <row r="528" spans="3:4" x14ac:dyDescent="0.2">
      <c r="C528" s="20"/>
      <c r="D528" s="20"/>
    </row>
    <row r="529" spans="3:4" x14ac:dyDescent="0.2">
      <c r="C529" s="20"/>
      <c r="D529" s="20"/>
    </row>
    <row r="530" spans="3:4" x14ac:dyDescent="0.2">
      <c r="C530" s="20"/>
      <c r="D530" s="20"/>
    </row>
    <row r="531" spans="3:4" x14ac:dyDescent="0.2">
      <c r="C531" s="20"/>
      <c r="D531" s="20"/>
    </row>
    <row r="532" spans="3:4" x14ac:dyDescent="0.2">
      <c r="C532" s="20"/>
      <c r="D532" s="20"/>
    </row>
    <row r="533" spans="3:4" x14ac:dyDescent="0.2">
      <c r="C533" s="20"/>
      <c r="D533" s="20"/>
    </row>
    <row r="534" spans="3:4" x14ac:dyDescent="0.2">
      <c r="C534" s="20"/>
      <c r="D534" s="20"/>
    </row>
    <row r="535" spans="3:4" x14ac:dyDescent="0.2">
      <c r="C535" s="20"/>
      <c r="D535" s="20"/>
    </row>
    <row r="536" spans="3:4" x14ac:dyDescent="0.2">
      <c r="C536" s="20"/>
      <c r="D536" s="20"/>
    </row>
    <row r="537" spans="3:4" x14ac:dyDescent="0.2">
      <c r="C537" s="20"/>
      <c r="D537" s="20"/>
    </row>
    <row r="538" spans="3:4" x14ac:dyDescent="0.2">
      <c r="C538" s="20"/>
      <c r="D538" s="20"/>
    </row>
    <row r="539" spans="3:4" x14ac:dyDescent="0.2">
      <c r="C539" s="20"/>
      <c r="D539" s="20"/>
    </row>
    <row r="540" spans="3:4" x14ac:dyDescent="0.2">
      <c r="C540" s="20"/>
      <c r="D540" s="20"/>
    </row>
    <row r="541" spans="3:4" x14ac:dyDescent="0.2">
      <c r="C541" s="20"/>
      <c r="D541" s="20"/>
    </row>
    <row r="542" spans="3:4" x14ac:dyDescent="0.2">
      <c r="C542" s="20"/>
      <c r="D542" s="20"/>
    </row>
    <row r="543" spans="3:4" x14ac:dyDescent="0.2">
      <c r="C543" s="20"/>
      <c r="D543" s="20"/>
    </row>
    <row r="544" spans="3:4" x14ac:dyDescent="0.2">
      <c r="C544" s="20"/>
      <c r="D544" s="20"/>
    </row>
    <row r="545" spans="3:4" x14ac:dyDescent="0.2">
      <c r="C545" s="20"/>
      <c r="D545" s="20"/>
    </row>
    <row r="546" spans="3:4" x14ac:dyDescent="0.2">
      <c r="C546" s="20"/>
      <c r="D546" s="20"/>
    </row>
    <row r="547" spans="3:4" x14ac:dyDescent="0.2">
      <c r="C547" s="20"/>
      <c r="D547" s="20"/>
    </row>
    <row r="548" spans="3:4" x14ac:dyDescent="0.2">
      <c r="C548" s="20"/>
      <c r="D548" s="20"/>
    </row>
    <row r="549" spans="3:4" x14ac:dyDescent="0.2">
      <c r="C549" s="20"/>
      <c r="D549" s="20"/>
    </row>
    <row r="550" spans="3:4" x14ac:dyDescent="0.2">
      <c r="C550" s="20"/>
      <c r="D550" s="20"/>
    </row>
    <row r="551" spans="3:4" x14ac:dyDescent="0.2">
      <c r="C551" s="20"/>
      <c r="D551" s="20"/>
    </row>
    <row r="552" spans="3:4" x14ac:dyDescent="0.2">
      <c r="C552" s="20"/>
      <c r="D552" s="20"/>
    </row>
    <row r="553" spans="3:4" x14ac:dyDescent="0.2">
      <c r="C553" s="20"/>
      <c r="D553" s="20"/>
    </row>
    <row r="554" spans="3:4" x14ac:dyDescent="0.2">
      <c r="C554" s="20"/>
      <c r="D554" s="20"/>
    </row>
    <row r="555" spans="3:4" x14ac:dyDescent="0.2">
      <c r="C555" s="20"/>
      <c r="D555" s="20"/>
    </row>
    <row r="556" spans="3:4" x14ac:dyDescent="0.2">
      <c r="C556" s="20"/>
      <c r="D556" s="20"/>
    </row>
    <row r="557" spans="3:4" x14ac:dyDescent="0.2">
      <c r="C557" s="20"/>
      <c r="D557" s="20"/>
    </row>
    <row r="558" spans="3:4" x14ac:dyDescent="0.2">
      <c r="C558" s="20"/>
      <c r="D558" s="20"/>
    </row>
    <row r="559" spans="3:4" x14ac:dyDescent="0.2">
      <c r="C559" s="20"/>
      <c r="D559" s="20"/>
    </row>
    <row r="560" spans="3:4" x14ac:dyDescent="0.2">
      <c r="C560" s="20"/>
      <c r="D560" s="20"/>
    </row>
    <row r="561" spans="3:4" x14ac:dyDescent="0.2">
      <c r="C561" s="20"/>
      <c r="D561" s="20"/>
    </row>
    <row r="562" spans="3:4" x14ac:dyDescent="0.2">
      <c r="C562" s="20"/>
      <c r="D562" s="20"/>
    </row>
    <row r="563" spans="3:4" x14ac:dyDescent="0.2">
      <c r="C563" s="20"/>
      <c r="D563" s="20"/>
    </row>
    <row r="564" spans="3:4" x14ac:dyDescent="0.2">
      <c r="C564" s="20"/>
      <c r="D564" s="20"/>
    </row>
    <row r="565" spans="3:4" x14ac:dyDescent="0.2">
      <c r="C565" s="20"/>
      <c r="D565" s="20"/>
    </row>
    <row r="566" spans="3:4" x14ac:dyDescent="0.2">
      <c r="C566" s="20"/>
      <c r="D566" s="20"/>
    </row>
    <row r="567" spans="3:4" x14ac:dyDescent="0.2">
      <c r="C567" s="20"/>
      <c r="D567" s="20"/>
    </row>
    <row r="568" spans="3:4" x14ac:dyDescent="0.2">
      <c r="C568" s="20"/>
      <c r="D568" s="20"/>
    </row>
    <row r="569" spans="3:4" x14ac:dyDescent="0.2">
      <c r="C569" s="20"/>
      <c r="D569" s="20"/>
    </row>
    <row r="570" spans="3:4" x14ac:dyDescent="0.2">
      <c r="C570" s="20"/>
      <c r="D570" s="20"/>
    </row>
    <row r="571" spans="3:4" x14ac:dyDescent="0.2">
      <c r="C571" s="20"/>
      <c r="D571" s="20"/>
    </row>
    <row r="572" spans="3:4" x14ac:dyDescent="0.2">
      <c r="C572" s="20"/>
      <c r="D572" s="20"/>
    </row>
    <row r="573" spans="3:4" x14ac:dyDescent="0.2">
      <c r="C573" s="20"/>
      <c r="D573" s="20"/>
    </row>
    <row r="574" spans="3:4" x14ac:dyDescent="0.2">
      <c r="C574" s="20"/>
      <c r="D574" s="20"/>
    </row>
    <row r="575" spans="3:4" x14ac:dyDescent="0.2">
      <c r="C575" s="20"/>
      <c r="D575" s="20"/>
    </row>
    <row r="576" spans="3:4" x14ac:dyDescent="0.2">
      <c r="C576" s="20"/>
      <c r="D576" s="20"/>
    </row>
    <row r="577" spans="3:4" x14ac:dyDescent="0.2">
      <c r="C577" s="20"/>
      <c r="D577" s="20"/>
    </row>
    <row r="578" spans="3:4" x14ac:dyDescent="0.2">
      <c r="C578" s="20"/>
      <c r="D578" s="20"/>
    </row>
    <row r="579" spans="3:4" x14ac:dyDescent="0.2">
      <c r="C579" s="20"/>
      <c r="D579" s="20"/>
    </row>
    <row r="580" spans="3:4" x14ac:dyDescent="0.2">
      <c r="C580" s="20"/>
      <c r="D580" s="20"/>
    </row>
    <row r="581" spans="3:4" x14ac:dyDescent="0.2">
      <c r="C581" s="20"/>
      <c r="D581" s="20"/>
    </row>
    <row r="582" spans="3:4" x14ac:dyDescent="0.2">
      <c r="C582" s="20"/>
      <c r="D582" s="20"/>
    </row>
    <row r="583" spans="3:4" x14ac:dyDescent="0.2">
      <c r="C583" s="20"/>
      <c r="D583" s="20"/>
    </row>
    <row r="584" spans="3:4" x14ac:dyDescent="0.2">
      <c r="C584" s="20"/>
      <c r="D584" s="20"/>
    </row>
    <row r="585" spans="3:4" x14ac:dyDescent="0.2">
      <c r="C585" s="20"/>
      <c r="D585" s="20"/>
    </row>
    <row r="586" spans="3:4" x14ac:dyDescent="0.2">
      <c r="C586" s="20"/>
      <c r="D586" s="20"/>
    </row>
    <row r="587" spans="3:4" x14ac:dyDescent="0.2">
      <c r="C587" s="20"/>
      <c r="D587" s="20"/>
    </row>
    <row r="588" spans="3:4" x14ac:dyDescent="0.2">
      <c r="C588" s="20"/>
      <c r="D588" s="20"/>
    </row>
    <row r="589" spans="3:4" x14ac:dyDescent="0.2">
      <c r="C589" s="20"/>
      <c r="D589" s="20"/>
    </row>
    <row r="590" spans="3:4" x14ac:dyDescent="0.2">
      <c r="C590" s="20"/>
      <c r="D590" s="20"/>
    </row>
    <row r="591" spans="3:4" x14ac:dyDescent="0.2">
      <c r="C591" s="20"/>
      <c r="D591" s="20"/>
    </row>
    <row r="592" spans="3:4" x14ac:dyDescent="0.2">
      <c r="C592" s="20"/>
      <c r="D592" s="20"/>
    </row>
    <row r="593" spans="3:4" x14ac:dyDescent="0.2">
      <c r="C593" s="20"/>
      <c r="D593" s="20"/>
    </row>
    <row r="594" spans="3:4" x14ac:dyDescent="0.2">
      <c r="C594" s="20"/>
      <c r="D594" s="20"/>
    </row>
    <row r="595" spans="3:4" x14ac:dyDescent="0.2">
      <c r="C595" s="20"/>
      <c r="D595" s="20"/>
    </row>
    <row r="596" spans="3:4" x14ac:dyDescent="0.2">
      <c r="C596" s="20"/>
      <c r="D596" s="20"/>
    </row>
    <row r="597" spans="3:4" x14ac:dyDescent="0.2">
      <c r="C597" s="20"/>
      <c r="D597" s="20"/>
    </row>
    <row r="598" spans="3:4" x14ac:dyDescent="0.2">
      <c r="C598" s="20"/>
      <c r="D598" s="20"/>
    </row>
    <row r="599" spans="3:4" x14ac:dyDescent="0.2">
      <c r="C599" s="20"/>
      <c r="D599" s="20"/>
    </row>
    <row r="600" spans="3:4" x14ac:dyDescent="0.2">
      <c r="C600" s="20"/>
      <c r="D600" s="20"/>
    </row>
    <row r="601" spans="3:4" x14ac:dyDescent="0.2">
      <c r="C601" s="20"/>
      <c r="D601" s="20"/>
    </row>
    <row r="602" spans="3:4" x14ac:dyDescent="0.2">
      <c r="C602" s="20"/>
      <c r="D602" s="20"/>
    </row>
    <row r="603" spans="3:4" x14ac:dyDescent="0.2">
      <c r="C603" s="20"/>
      <c r="D603" s="20"/>
    </row>
    <row r="604" spans="3:4" x14ac:dyDescent="0.2">
      <c r="C604" s="20"/>
      <c r="D604" s="20"/>
    </row>
    <row r="605" spans="3:4" x14ac:dyDescent="0.2">
      <c r="C605" s="20"/>
      <c r="D605" s="20"/>
    </row>
    <row r="606" spans="3:4" x14ac:dyDescent="0.2">
      <c r="C606" s="20"/>
      <c r="D606" s="20"/>
    </row>
    <row r="607" spans="3:4" x14ac:dyDescent="0.2">
      <c r="C607" s="20"/>
      <c r="D607" s="20"/>
    </row>
    <row r="608" spans="3:4" x14ac:dyDescent="0.2">
      <c r="C608" s="20"/>
      <c r="D608" s="20"/>
    </row>
    <row r="609" spans="3:4" x14ac:dyDescent="0.2">
      <c r="C609" s="20"/>
      <c r="D609" s="20"/>
    </row>
    <row r="610" spans="3:4" x14ac:dyDescent="0.2">
      <c r="C610" s="20"/>
      <c r="D610" s="20"/>
    </row>
    <row r="611" spans="3:4" x14ac:dyDescent="0.2">
      <c r="C611" s="20"/>
      <c r="D611" s="20"/>
    </row>
    <row r="612" spans="3:4" x14ac:dyDescent="0.2">
      <c r="C612" s="20"/>
      <c r="D612" s="20"/>
    </row>
    <row r="613" spans="3:4" x14ac:dyDescent="0.2">
      <c r="C613" s="20"/>
      <c r="D613" s="20"/>
    </row>
    <row r="614" spans="3:4" x14ac:dyDescent="0.2">
      <c r="C614" s="20"/>
      <c r="D614" s="20"/>
    </row>
    <row r="615" spans="3:4" x14ac:dyDescent="0.2">
      <c r="C615" s="20"/>
      <c r="D615" s="20"/>
    </row>
    <row r="616" spans="3:4" x14ac:dyDescent="0.2">
      <c r="C616" s="20"/>
      <c r="D616" s="20"/>
    </row>
    <row r="617" spans="3:4" x14ac:dyDescent="0.2">
      <c r="C617" s="20"/>
      <c r="D617" s="20"/>
    </row>
    <row r="618" spans="3:4" x14ac:dyDescent="0.2">
      <c r="C618" s="20"/>
      <c r="D618" s="20"/>
    </row>
    <row r="619" spans="3:4" x14ac:dyDescent="0.2">
      <c r="C619" s="20"/>
      <c r="D619" s="20"/>
    </row>
    <row r="620" spans="3:4" x14ac:dyDescent="0.2">
      <c r="C620" s="20"/>
      <c r="D620" s="20"/>
    </row>
    <row r="621" spans="3:4" x14ac:dyDescent="0.2">
      <c r="C621" s="20"/>
      <c r="D621" s="20"/>
    </row>
    <row r="622" spans="3:4" x14ac:dyDescent="0.2">
      <c r="C622" s="20"/>
      <c r="D622" s="20"/>
    </row>
    <row r="623" spans="3:4" x14ac:dyDescent="0.2">
      <c r="C623" s="20"/>
      <c r="D623" s="20"/>
    </row>
    <row r="624" spans="3:4" x14ac:dyDescent="0.2">
      <c r="C624" s="20"/>
      <c r="D624" s="20"/>
    </row>
    <row r="625" spans="3:4" x14ac:dyDescent="0.2">
      <c r="C625" s="20"/>
      <c r="D625" s="20"/>
    </row>
    <row r="626" spans="3:4" x14ac:dyDescent="0.2">
      <c r="C626" s="20"/>
      <c r="D626" s="20"/>
    </row>
    <row r="627" spans="3:4" x14ac:dyDescent="0.2">
      <c r="C627" s="20"/>
      <c r="D627" s="20"/>
    </row>
    <row r="628" spans="3:4" x14ac:dyDescent="0.2">
      <c r="C628" s="20"/>
      <c r="D628" s="20"/>
    </row>
    <row r="629" spans="3:4" x14ac:dyDescent="0.2">
      <c r="C629" s="20"/>
      <c r="D629" s="20"/>
    </row>
    <row r="630" spans="3:4" x14ac:dyDescent="0.2">
      <c r="C630" s="20"/>
      <c r="D630" s="20"/>
    </row>
    <row r="631" spans="3:4" x14ac:dyDescent="0.2">
      <c r="C631" s="20"/>
      <c r="D631" s="20"/>
    </row>
    <row r="632" spans="3:4" x14ac:dyDescent="0.2">
      <c r="C632" s="20"/>
      <c r="D632" s="20"/>
    </row>
    <row r="633" spans="3:4" x14ac:dyDescent="0.2">
      <c r="C633" s="20"/>
      <c r="D633" s="20"/>
    </row>
    <row r="634" spans="3:4" x14ac:dyDescent="0.2">
      <c r="C634" s="20"/>
      <c r="D634" s="20"/>
    </row>
    <row r="635" spans="3:4" x14ac:dyDescent="0.2">
      <c r="C635" s="20"/>
      <c r="D635" s="20"/>
    </row>
    <row r="636" spans="3:4" x14ac:dyDescent="0.2">
      <c r="C636" s="20"/>
      <c r="D636" s="20"/>
    </row>
    <row r="637" spans="3:4" x14ac:dyDescent="0.2">
      <c r="C637" s="20"/>
      <c r="D637" s="20"/>
    </row>
    <row r="638" spans="3:4" x14ac:dyDescent="0.2">
      <c r="C638" s="20"/>
      <c r="D638" s="20"/>
    </row>
    <row r="639" spans="3:4" x14ac:dyDescent="0.2">
      <c r="C639" s="20"/>
      <c r="D639" s="20"/>
    </row>
    <row r="640" spans="3:4" x14ac:dyDescent="0.2">
      <c r="C640" s="20"/>
      <c r="D640" s="20"/>
    </row>
    <row r="641" spans="3:4" x14ac:dyDescent="0.2">
      <c r="C641" s="20"/>
      <c r="D641" s="20"/>
    </row>
    <row r="642" spans="3:4" x14ac:dyDescent="0.2">
      <c r="C642" s="20"/>
      <c r="D642" s="20"/>
    </row>
    <row r="643" spans="3:4" x14ac:dyDescent="0.2">
      <c r="C643" s="20"/>
      <c r="D643" s="20"/>
    </row>
    <row r="644" spans="3:4" x14ac:dyDescent="0.2">
      <c r="C644" s="20"/>
      <c r="D644" s="20"/>
    </row>
    <row r="645" spans="3:4" x14ac:dyDescent="0.2">
      <c r="C645" s="20"/>
      <c r="D645" s="20"/>
    </row>
    <row r="646" spans="3:4" x14ac:dyDescent="0.2">
      <c r="C646" s="20"/>
      <c r="D646" s="20"/>
    </row>
    <row r="647" spans="3:4" x14ac:dyDescent="0.2">
      <c r="C647" s="20"/>
      <c r="D647" s="20"/>
    </row>
    <row r="648" spans="3:4" x14ac:dyDescent="0.2">
      <c r="C648" s="20"/>
      <c r="D648" s="20"/>
    </row>
    <row r="649" spans="3:4" x14ac:dyDescent="0.2">
      <c r="C649" s="20"/>
      <c r="D649" s="20"/>
    </row>
    <row r="650" spans="3:4" x14ac:dyDescent="0.2">
      <c r="C650" s="20"/>
      <c r="D650" s="20"/>
    </row>
    <row r="651" spans="3:4" x14ac:dyDescent="0.2">
      <c r="C651" s="20"/>
      <c r="D651" s="20"/>
    </row>
    <row r="652" spans="3:4" x14ac:dyDescent="0.2">
      <c r="C652" s="20"/>
      <c r="D652" s="20"/>
    </row>
    <row r="653" spans="3:4" x14ac:dyDescent="0.2">
      <c r="C653" s="20"/>
      <c r="D653" s="20"/>
    </row>
    <row r="654" spans="3:4" x14ac:dyDescent="0.2">
      <c r="C654" s="20"/>
      <c r="D654" s="20"/>
    </row>
    <row r="655" spans="3:4" x14ac:dyDescent="0.2">
      <c r="C655" s="20"/>
      <c r="D655" s="20"/>
    </row>
    <row r="656" spans="3:4" x14ac:dyDescent="0.2">
      <c r="C656" s="20"/>
      <c r="D656" s="20"/>
    </row>
    <row r="657" spans="3:4" x14ac:dyDescent="0.2">
      <c r="C657" s="20"/>
      <c r="D657" s="20"/>
    </row>
    <row r="658" spans="3:4" x14ac:dyDescent="0.2">
      <c r="C658" s="20"/>
      <c r="D658" s="20"/>
    </row>
    <row r="659" spans="3:4" x14ac:dyDescent="0.2">
      <c r="C659" s="20"/>
      <c r="D659" s="20"/>
    </row>
    <row r="660" spans="3:4" x14ac:dyDescent="0.2">
      <c r="C660" s="20"/>
      <c r="D660" s="20"/>
    </row>
    <row r="661" spans="3:4" x14ac:dyDescent="0.2">
      <c r="C661" s="20"/>
      <c r="D661" s="20"/>
    </row>
    <row r="662" spans="3:4" x14ac:dyDescent="0.2">
      <c r="C662" s="20"/>
      <c r="D662" s="20"/>
    </row>
    <row r="663" spans="3:4" x14ac:dyDescent="0.2">
      <c r="C663" s="20"/>
      <c r="D663" s="20"/>
    </row>
    <row r="664" spans="3:4" x14ac:dyDescent="0.2">
      <c r="C664" s="20"/>
      <c r="D664" s="20"/>
    </row>
    <row r="665" spans="3:4" x14ac:dyDescent="0.2">
      <c r="C665" s="20"/>
      <c r="D665" s="20"/>
    </row>
    <row r="666" spans="3:4" x14ac:dyDescent="0.2">
      <c r="C666" s="20"/>
      <c r="D666" s="20"/>
    </row>
    <row r="667" spans="3:4" x14ac:dyDescent="0.2">
      <c r="C667" s="20"/>
      <c r="D667" s="20"/>
    </row>
    <row r="668" spans="3:4" x14ac:dyDescent="0.2">
      <c r="C668" s="20"/>
      <c r="D668" s="20"/>
    </row>
    <row r="669" spans="3:4" x14ac:dyDescent="0.2">
      <c r="C669" s="20"/>
      <c r="D669" s="20"/>
    </row>
    <row r="670" spans="3:4" x14ac:dyDescent="0.2">
      <c r="C670" s="20"/>
      <c r="D670" s="20"/>
    </row>
    <row r="671" spans="3:4" x14ac:dyDescent="0.2">
      <c r="C671" s="20"/>
      <c r="D671" s="20"/>
    </row>
    <row r="672" spans="3:4" x14ac:dyDescent="0.2">
      <c r="C672" s="20"/>
      <c r="D672" s="20"/>
    </row>
    <row r="673" spans="3:4" x14ac:dyDescent="0.2">
      <c r="C673" s="20"/>
      <c r="D673" s="20"/>
    </row>
    <row r="674" spans="3:4" x14ac:dyDescent="0.2">
      <c r="C674" s="20"/>
      <c r="D674" s="20"/>
    </row>
    <row r="675" spans="3:4" x14ac:dyDescent="0.2">
      <c r="C675" s="20"/>
      <c r="D675" s="20"/>
    </row>
    <row r="676" spans="3:4" x14ac:dyDescent="0.2">
      <c r="C676" s="20"/>
      <c r="D676" s="20"/>
    </row>
    <row r="677" spans="3:4" x14ac:dyDescent="0.2">
      <c r="C677" s="20"/>
      <c r="D677" s="20"/>
    </row>
    <row r="678" spans="3:4" x14ac:dyDescent="0.2">
      <c r="C678" s="20"/>
      <c r="D678" s="20"/>
    </row>
    <row r="679" spans="3:4" x14ac:dyDescent="0.2">
      <c r="C679" s="20"/>
      <c r="D679" s="20"/>
    </row>
    <row r="680" spans="3:4" x14ac:dyDescent="0.2">
      <c r="C680" s="20"/>
      <c r="D680" s="20"/>
    </row>
    <row r="681" spans="3:4" x14ac:dyDescent="0.2">
      <c r="C681" s="20"/>
      <c r="D681" s="20"/>
    </row>
    <row r="682" spans="3:4" x14ac:dyDescent="0.2">
      <c r="C682" s="20"/>
      <c r="D682" s="20"/>
    </row>
    <row r="683" spans="3:4" x14ac:dyDescent="0.2">
      <c r="C683" s="20"/>
      <c r="D683" s="20"/>
    </row>
    <row r="684" spans="3:4" x14ac:dyDescent="0.2">
      <c r="C684" s="20"/>
      <c r="D684" s="20"/>
    </row>
    <row r="685" spans="3:4" x14ac:dyDescent="0.2">
      <c r="C685" s="20"/>
      <c r="D685" s="20"/>
    </row>
    <row r="686" spans="3:4" x14ac:dyDescent="0.2">
      <c r="C686" s="20"/>
      <c r="D686" s="20"/>
    </row>
    <row r="687" spans="3:4" x14ac:dyDescent="0.2">
      <c r="C687" s="20"/>
      <c r="D687" s="20"/>
    </row>
    <row r="688" spans="3:4" x14ac:dyDescent="0.2">
      <c r="C688" s="20"/>
      <c r="D688" s="20"/>
    </row>
    <row r="689" spans="3:4" x14ac:dyDescent="0.2">
      <c r="C689" s="20"/>
      <c r="D689" s="20"/>
    </row>
    <row r="690" spans="3:4" x14ac:dyDescent="0.2">
      <c r="C690" s="20"/>
      <c r="D690" s="20"/>
    </row>
    <row r="691" spans="3:4" x14ac:dyDescent="0.2">
      <c r="C691" s="20"/>
      <c r="D691" s="20"/>
    </row>
    <row r="692" spans="3:4" x14ac:dyDescent="0.2">
      <c r="C692" s="20"/>
      <c r="D692" s="20"/>
    </row>
    <row r="693" spans="3:4" x14ac:dyDescent="0.2">
      <c r="C693" s="20"/>
      <c r="D693" s="20"/>
    </row>
    <row r="694" spans="3:4" x14ac:dyDescent="0.2">
      <c r="C694" s="20"/>
      <c r="D694" s="20"/>
    </row>
    <row r="695" spans="3:4" x14ac:dyDescent="0.2">
      <c r="C695" s="20"/>
      <c r="D695" s="20"/>
    </row>
    <row r="696" spans="3:4" x14ac:dyDescent="0.2">
      <c r="C696" s="20"/>
      <c r="D696" s="20"/>
    </row>
    <row r="697" spans="3:4" x14ac:dyDescent="0.2">
      <c r="C697" s="20"/>
      <c r="D697" s="20"/>
    </row>
    <row r="698" spans="3:4" x14ac:dyDescent="0.2">
      <c r="C698" s="20"/>
      <c r="D698" s="20"/>
    </row>
    <row r="699" spans="3:4" x14ac:dyDescent="0.2">
      <c r="C699" s="20"/>
      <c r="D699" s="20"/>
    </row>
    <row r="700" spans="3:4" x14ac:dyDescent="0.2">
      <c r="C700" s="20"/>
      <c r="D700" s="20"/>
    </row>
    <row r="701" spans="3:4" x14ac:dyDescent="0.2">
      <c r="C701" s="20"/>
      <c r="D701" s="20"/>
    </row>
    <row r="702" spans="3:4" x14ac:dyDescent="0.2">
      <c r="C702" s="20"/>
      <c r="D702" s="20"/>
    </row>
    <row r="703" spans="3:4" x14ac:dyDescent="0.2">
      <c r="C703" s="20"/>
      <c r="D703" s="20"/>
    </row>
    <row r="704" spans="3:4" x14ac:dyDescent="0.2">
      <c r="C704" s="20"/>
      <c r="D704" s="20"/>
    </row>
    <row r="705" spans="3:4" x14ac:dyDescent="0.2">
      <c r="C705" s="20"/>
      <c r="D705" s="20"/>
    </row>
    <row r="706" spans="3:4" x14ac:dyDescent="0.2">
      <c r="C706" s="20"/>
      <c r="D706" s="20"/>
    </row>
    <row r="707" spans="3:4" x14ac:dyDescent="0.2">
      <c r="C707" s="20"/>
      <c r="D707" s="20"/>
    </row>
    <row r="708" spans="3:4" x14ac:dyDescent="0.2">
      <c r="C708" s="20"/>
      <c r="D708" s="20"/>
    </row>
    <row r="709" spans="3:4" x14ac:dyDescent="0.2">
      <c r="C709" s="20"/>
      <c r="D709" s="20"/>
    </row>
    <row r="710" spans="3:4" x14ac:dyDescent="0.2">
      <c r="C710" s="20"/>
      <c r="D710" s="20"/>
    </row>
    <row r="711" spans="3:4" x14ac:dyDescent="0.2">
      <c r="C711" s="20"/>
      <c r="D711" s="20"/>
    </row>
    <row r="712" spans="3:4" x14ac:dyDescent="0.2">
      <c r="C712" s="20"/>
      <c r="D712" s="20"/>
    </row>
    <row r="713" spans="3:4" x14ac:dyDescent="0.2">
      <c r="C713" s="20"/>
      <c r="D713" s="20"/>
    </row>
    <row r="714" spans="3:4" x14ac:dyDescent="0.2">
      <c r="C714" s="20"/>
      <c r="D714" s="20"/>
    </row>
    <row r="715" spans="3:4" x14ac:dyDescent="0.2">
      <c r="C715" s="20"/>
      <c r="D715" s="20"/>
    </row>
    <row r="716" spans="3:4" x14ac:dyDescent="0.2">
      <c r="C716" s="20"/>
      <c r="D716" s="20"/>
    </row>
    <row r="717" spans="3:4" x14ac:dyDescent="0.2">
      <c r="C717" s="20"/>
      <c r="D717" s="20"/>
    </row>
    <row r="718" spans="3:4" x14ac:dyDescent="0.2">
      <c r="C718" s="20"/>
      <c r="D718" s="20"/>
    </row>
    <row r="719" spans="3:4" x14ac:dyDescent="0.2">
      <c r="C719" s="20"/>
      <c r="D719" s="20"/>
    </row>
    <row r="720" spans="3:4" x14ac:dyDescent="0.2">
      <c r="C720" s="20"/>
      <c r="D720" s="20"/>
    </row>
    <row r="721" spans="3:4" x14ac:dyDescent="0.2">
      <c r="C721" s="20"/>
      <c r="D721" s="20"/>
    </row>
    <row r="722" spans="3:4" x14ac:dyDescent="0.2">
      <c r="C722" s="20"/>
      <c r="D722" s="20"/>
    </row>
    <row r="723" spans="3:4" x14ac:dyDescent="0.2">
      <c r="C723" s="20"/>
      <c r="D723" s="20"/>
    </row>
    <row r="724" spans="3:4" x14ac:dyDescent="0.2">
      <c r="C724" s="20"/>
      <c r="D724" s="20"/>
    </row>
    <row r="725" spans="3:4" x14ac:dyDescent="0.2">
      <c r="C725" s="20"/>
      <c r="D725" s="20"/>
    </row>
    <row r="726" spans="3:4" x14ac:dyDescent="0.2">
      <c r="C726" s="20"/>
      <c r="D726" s="20"/>
    </row>
    <row r="727" spans="3:4" x14ac:dyDescent="0.2">
      <c r="C727" s="20"/>
      <c r="D727" s="20"/>
    </row>
    <row r="728" spans="3:4" x14ac:dyDescent="0.2">
      <c r="C728" s="20"/>
      <c r="D728" s="20"/>
    </row>
    <row r="729" spans="3:4" x14ac:dyDescent="0.2">
      <c r="C729" s="20"/>
      <c r="D729" s="20"/>
    </row>
    <row r="730" spans="3:4" x14ac:dyDescent="0.2">
      <c r="C730" s="20"/>
      <c r="D730" s="20"/>
    </row>
    <row r="731" spans="3:4" x14ac:dyDescent="0.2">
      <c r="C731" s="20"/>
      <c r="D731" s="20"/>
    </row>
    <row r="732" spans="3:4" x14ac:dyDescent="0.2">
      <c r="C732" s="20"/>
      <c r="D732" s="20"/>
    </row>
    <row r="733" spans="3:4" x14ac:dyDescent="0.2">
      <c r="C733" s="20"/>
      <c r="D733" s="20"/>
    </row>
    <row r="734" spans="3:4" x14ac:dyDescent="0.2">
      <c r="C734" s="20"/>
      <c r="D734" s="20"/>
    </row>
    <row r="735" spans="3:4" x14ac:dyDescent="0.2">
      <c r="C735" s="20"/>
      <c r="D735" s="20"/>
    </row>
    <row r="736" spans="3:4" x14ac:dyDescent="0.2">
      <c r="C736" s="20"/>
      <c r="D736" s="20"/>
    </row>
    <row r="737" spans="3:4" x14ac:dyDescent="0.2">
      <c r="C737" s="20"/>
      <c r="D737" s="20"/>
    </row>
    <row r="738" spans="3:4" x14ac:dyDescent="0.2">
      <c r="C738" s="20"/>
      <c r="D738" s="20"/>
    </row>
    <row r="739" spans="3:4" x14ac:dyDescent="0.2">
      <c r="C739" s="20"/>
      <c r="D739" s="20"/>
    </row>
    <row r="740" spans="3:4" x14ac:dyDescent="0.2">
      <c r="C740" s="20"/>
      <c r="D740" s="20"/>
    </row>
    <row r="741" spans="3:4" x14ac:dyDescent="0.2">
      <c r="C741" s="20"/>
      <c r="D741" s="20"/>
    </row>
    <row r="742" spans="3:4" x14ac:dyDescent="0.2">
      <c r="C742" s="20"/>
      <c r="D742" s="20"/>
    </row>
    <row r="743" spans="3:4" x14ac:dyDescent="0.2">
      <c r="C743" s="20"/>
      <c r="D743" s="20"/>
    </row>
    <row r="744" spans="3:4" x14ac:dyDescent="0.2">
      <c r="C744" s="20"/>
      <c r="D744" s="20"/>
    </row>
    <row r="745" spans="3:4" x14ac:dyDescent="0.2">
      <c r="C745" s="20"/>
      <c r="D745" s="20"/>
    </row>
    <row r="746" spans="3:4" x14ac:dyDescent="0.2">
      <c r="C746" s="20"/>
      <c r="D746" s="20"/>
    </row>
    <row r="747" spans="3:4" x14ac:dyDescent="0.2">
      <c r="C747" s="20"/>
      <c r="D747" s="20"/>
    </row>
    <row r="748" spans="3:4" x14ac:dyDescent="0.2">
      <c r="C748" s="20"/>
      <c r="D748" s="20"/>
    </row>
    <row r="749" spans="3:4" x14ac:dyDescent="0.2">
      <c r="C749" s="20"/>
      <c r="D749" s="20"/>
    </row>
    <row r="750" spans="3:4" x14ac:dyDescent="0.2">
      <c r="C750" s="20"/>
      <c r="D750" s="20"/>
    </row>
    <row r="751" spans="3:4" x14ac:dyDescent="0.2">
      <c r="C751" s="20"/>
      <c r="D751" s="20"/>
    </row>
    <row r="752" spans="3:4" x14ac:dyDescent="0.2">
      <c r="C752" s="20"/>
      <c r="D752" s="20"/>
    </row>
    <row r="753" spans="3:4" x14ac:dyDescent="0.2">
      <c r="C753" s="20"/>
      <c r="D753" s="20"/>
    </row>
    <row r="754" spans="3:4" x14ac:dyDescent="0.2">
      <c r="C754" s="20"/>
      <c r="D754" s="20"/>
    </row>
    <row r="755" spans="3:4" x14ac:dyDescent="0.2">
      <c r="C755" s="20"/>
      <c r="D755" s="20"/>
    </row>
    <row r="756" spans="3:4" x14ac:dyDescent="0.2">
      <c r="C756" s="20"/>
      <c r="D756" s="20"/>
    </row>
    <row r="757" spans="3:4" x14ac:dyDescent="0.2">
      <c r="C757" s="20"/>
      <c r="D757" s="20"/>
    </row>
    <row r="758" spans="3:4" x14ac:dyDescent="0.2">
      <c r="C758" s="20"/>
      <c r="D758" s="20"/>
    </row>
    <row r="759" spans="3:4" x14ac:dyDescent="0.2">
      <c r="C759" s="20"/>
      <c r="D759" s="20"/>
    </row>
    <row r="760" spans="3:4" x14ac:dyDescent="0.2">
      <c r="C760" s="20"/>
      <c r="D760" s="20"/>
    </row>
    <row r="761" spans="3:4" x14ac:dyDescent="0.2">
      <c r="C761" s="20"/>
      <c r="D761" s="20"/>
    </row>
    <row r="762" spans="3:4" x14ac:dyDescent="0.2">
      <c r="C762" s="20"/>
      <c r="D762" s="20"/>
    </row>
    <row r="763" spans="3:4" x14ac:dyDescent="0.2">
      <c r="C763" s="20"/>
      <c r="D763" s="20"/>
    </row>
    <row r="764" spans="3:4" x14ac:dyDescent="0.2">
      <c r="C764" s="20"/>
      <c r="D764" s="20"/>
    </row>
    <row r="765" spans="3:4" x14ac:dyDescent="0.2">
      <c r="C765" s="20"/>
      <c r="D765" s="20"/>
    </row>
    <row r="766" spans="3:4" x14ac:dyDescent="0.2">
      <c r="C766" s="20"/>
      <c r="D766" s="20"/>
    </row>
    <row r="767" spans="3:4" x14ac:dyDescent="0.2">
      <c r="C767" s="20"/>
      <c r="D767" s="20"/>
    </row>
    <row r="768" spans="3:4" x14ac:dyDescent="0.2">
      <c r="C768" s="20"/>
      <c r="D768" s="20"/>
    </row>
    <row r="769" spans="3:4" x14ac:dyDescent="0.2">
      <c r="C769" s="20"/>
      <c r="D769" s="20"/>
    </row>
    <row r="770" spans="3:4" x14ac:dyDescent="0.2">
      <c r="C770" s="20"/>
      <c r="D770" s="20"/>
    </row>
    <row r="771" spans="3:4" x14ac:dyDescent="0.2">
      <c r="C771" s="20"/>
      <c r="D771" s="20"/>
    </row>
    <row r="772" spans="3:4" x14ac:dyDescent="0.2">
      <c r="C772" s="20"/>
      <c r="D772" s="20"/>
    </row>
    <row r="773" spans="3:4" x14ac:dyDescent="0.2">
      <c r="C773" s="20"/>
      <c r="D773" s="20"/>
    </row>
    <row r="774" spans="3:4" x14ac:dyDescent="0.2">
      <c r="C774" s="20"/>
      <c r="D774" s="20"/>
    </row>
    <row r="775" spans="3:4" x14ac:dyDescent="0.2">
      <c r="C775" s="20"/>
      <c r="D775" s="20"/>
    </row>
    <row r="776" spans="3:4" x14ac:dyDescent="0.2">
      <c r="C776" s="20"/>
      <c r="D776" s="20"/>
    </row>
    <row r="777" spans="3:4" x14ac:dyDescent="0.2">
      <c r="C777" s="20"/>
      <c r="D777" s="20"/>
    </row>
    <row r="778" spans="3:4" x14ac:dyDescent="0.2">
      <c r="C778" s="20"/>
      <c r="D778" s="20"/>
    </row>
    <row r="779" spans="3:4" x14ac:dyDescent="0.2">
      <c r="C779" s="20"/>
      <c r="D779" s="20"/>
    </row>
    <row r="780" spans="3:4" x14ac:dyDescent="0.2">
      <c r="C780" s="20"/>
      <c r="D780" s="20"/>
    </row>
    <row r="781" spans="3:4" x14ac:dyDescent="0.2">
      <c r="C781" s="20"/>
      <c r="D781" s="20"/>
    </row>
    <row r="782" spans="3:4" x14ac:dyDescent="0.2">
      <c r="C782" s="20"/>
      <c r="D782" s="20"/>
    </row>
    <row r="783" spans="3:4" x14ac:dyDescent="0.2">
      <c r="C783" s="20"/>
      <c r="D783" s="20"/>
    </row>
    <row r="784" spans="3:4" x14ac:dyDescent="0.2">
      <c r="C784" s="20"/>
      <c r="D784" s="20"/>
    </row>
    <row r="785" spans="3:4" x14ac:dyDescent="0.2">
      <c r="C785" s="20"/>
      <c r="D785" s="20"/>
    </row>
    <row r="786" spans="3:4" x14ac:dyDescent="0.2">
      <c r="C786" s="20"/>
      <c r="D786" s="20"/>
    </row>
    <row r="787" spans="3:4" x14ac:dyDescent="0.2">
      <c r="C787" s="20"/>
      <c r="D787" s="20"/>
    </row>
    <row r="788" spans="3:4" x14ac:dyDescent="0.2">
      <c r="C788" s="20"/>
      <c r="D788" s="20"/>
    </row>
    <row r="789" spans="3:4" x14ac:dyDescent="0.2">
      <c r="C789" s="20"/>
      <c r="D789" s="20"/>
    </row>
    <row r="790" spans="3:4" x14ac:dyDescent="0.2">
      <c r="C790" s="20"/>
      <c r="D790" s="20"/>
    </row>
    <row r="791" spans="3:4" x14ac:dyDescent="0.2">
      <c r="C791" s="20"/>
      <c r="D791" s="20"/>
    </row>
    <row r="792" spans="3:4" x14ac:dyDescent="0.2">
      <c r="C792" s="20"/>
      <c r="D792" s="20"/>
    </row>
    <row r="793" spans="3:4" x14ac:dyDescent="0.2">
      <c r="C793" s="20"/>
      <c r="D793" s="20"/>
    </row>
    <row r="794" spans="3:4" x14ac:dyDescent="0.2">
      <c r="C794" s="20"/>
      <c r="D794" s="20"/>
    </row>
    <row r="795" spans="3:4" x14ac:dyDescent="0.2">
      <c r="C795" s="20"/>
      <c r="D795" s="20"/>
    </row>
    <row r="796" spans="3:4" x14ac:dyDescent="0.2">
      <c r="C796" s="20"/>
      <c r="D796" s="20"/>
    </row>
    <row r="797" spans="3:4" x14ac:dyDescent="0.2">
      <c r="C797" s="20"/>
      <c r="D797" s="20"/>
    </row>
    <row r="798" spans="3:4" x14ac:dyDescent="0.2">
      <c r="C798" s="20"/>
      <c r="D798" s="20"/>
    </row>
    <row r="799" spans="3:4" x14ac:dyDescent="0.2">
      <c r="C799" s="20"/>
      <c r="D799" s="20"/>
    </row>
    <row r="800" spans="3:4" x14ac:dyDescent="0.2">
      <c r="C800" s="20"/>
      <c r="D800" s="20"/>
    </row>
    <row r="801" spans="3:4" x14ac:dyDescent="0.2">
      <c r="C801" s="20"/>
      <c r="D801" s="20"/>
    </row>
    <row r="802" spans="3:4" x14ac:dyDescent="0.2">
      <c r="C802" s="20"/>
      <c r="D802" s="20"/>
    </row>
    <row r="803" spans="3:4" x14ac:dyDescent="0.2">
      <c r="C803" s="20"/>
      <c r="D803" s="20"/>
    </row>
    <row r="804" spans="3:4" x14ac:dyDescent="0.2">
      <c r="C804" s="20"/>
      <c r="D804" s="20"/>
    </row>
    <row r="805" spans="3:4" x14ac:dyDescent="0.2">
      <c r="C805" s="20"/>
      <c r="D805" s="20"/>
    </row>
    <row r="806" spans="3:4" x14ac:dyDescent="0.2">
      <c r="C806" s="20"/>
      <c r="D806" s="20"/>
    </row>
    <row r="807" spans="3:4" x14ac:dyDescent="0.2">
      <c r="C807" s="20"/>
      <c r="D807" s="20"/>
    </row>
    <row r="808" spans="3:4" x14ac:dyDescent="0.2">
      <c r="C808" s="20"/>
      <c r="D808" s="20"/>
    </row>
    <row r="809" spans="3:4" x14ac:dyDescent="0.2">
      <c r="C809" s="20"/>
      <c r="D809" s="20"/>
    </row>
    <row r="810" spans="3:4" x14ac:dyDescent="0.2">
      <c r="C810" s="20"/>
      <c r="D810" s="20"/>
    </row>
    <row r="811" spans="3:4" x14ac:dyDescent="0.2">
      <c r="C811" s="20"/>
      <c r="D811" s="20"/>
    </row>
    <row r="812" spans="3:4" x14ac:dyDescent="0.2">
      <c r="C812" s="20"/>
      <c r="D812" s="20"/>
    </row>
    <row r="813" spans="3:4" x14ac:dyDescent="0.2">
      <c r="C813" s="20"/>
      <c r="D813" s="20"/>
    </row>
    <row r="814" spans="3:4" x14ac:dyDescent="0.2">
      <c r="C814" s="20"/>
      <c r="D814" s="20"/>
    </row>
    <row r="815" spans="3:4" x14ac:dyDescent="0.2">
      <c r="C815" s="20"/>
      <c r="D815" s="20"/>
    </row>
    <row r="816" spans="3:4" x14ac:dyDescent="0.2">
      <c r="C816" s="20"/>
      <c r="D816" s="20"/>
    </row>
    <row r="817" spans="3:4" x14ac:dyDescent="0.2">
      <c r="C817" s="20"/>
      <c r="D817" s="20"/>
    </row>
    <row r="818" spans="3:4" x14ac:dyDescent="0.2">
      <c r="C818" s="20"/>
      <c r="D818" s="20"/>
    </row>
    <row r="819" spans="3:4" x14ac:dyDescent="0.2">
      <c r="C819" s="20"/>
      <c r="D819" s="20"/>
    </row>
    <row r="820" spans="3:4" x14ac:dyDescent="0.2">
      <c r="C820" s="20"/>
      <c r="D820" s="20"/>
    </row>
    <row r="821" spans="3:4" x14ac:dyDescent="0.2">
      <c r="C821" s="20"/>
      <c r="D821" s="20"/>
    </row>
    <row r="822" spans="3:4" x14ac:dyDescent="0.2">
      <c r="C822" s="20"/>
      <c r="D822" s="20"/>
    </row>
    <row r="823" spans="3:4" x14ac:dyDescent="0.2">
      <c r="C823" s="20"/>
      <c r="D823" s="20"/>
    </row>
    <row r="824" spans="3:4" x14ac:dyDescent="0.2">
      <c r="C824" s="20"/>
      <c r="D824" s="20"/>
    </row>
    <row r="825" spans="3:4" x14ac:dyDescent="0.2">
      <c r="C825" s="20"/>
      <c r="D825" s="20"/>
    </row>
    <row r="826" spans="3:4" x14ac:dyDescent="0.2">
      <c r="C826" s="20"/>
      <c r="D826" s="20"/>
    </row>
    <row r="827" spans="3:4" x14ac:dyDescent="0.2">
      <c r="C827" s="20"/>
      <c r="D827" s="20"/>
    </row>
    <row r="828" spans="3:4" x14ac:dyDescent="0.2">
      <c r="C828" s="20"/>
      <c r="D828" s="20"/>
    </row>
    <row r="829" spans="3:4" x14ac:dyDescent="0.2">
      <c r="C829" s="20"/>
      <c r="D829" s="20"/>
    </row>
    <row r="830" spans="3:4" x14ac:dyDescent="0.2">
      <c r="C830" s="20"/>
      <c r="D830" s="20"/>
    </row>
    <row r="831" spans="3:4" x14ac:dyDescent="0.2">
      <c r="C831" s="20"/>
      <c r="D831" s="20"/>
    </row>
    <row r="832" spans="3:4" x14ac:dyDescent="0.2">
      <c r="C832" s="20"/>
      <c r="D832" s="20"/>
    </row>
    <row r="833" spans="3:4" x14ac:dyDescent="0.2">
      <c r="C833" s="20"/>
      <c r="D833" s="20"/>
    </row>
    <row r="834" spans="3:4" x14ac:dyDescent="0.2">
      <c r="C834" s="20"/>
      <c r="D834" s="20"/>
    </row>
    <row r="835" spans="3:4" x14ac:dyDescent="0.2">
      <c r="C835" s="20"/>
      <c r="D835" s="20"/>
    </row>
    <row r="836" spans="3:4" x14ac:dyDescent="0.2">
      <c r="C836" s="20"/>
      <c r="D836" s="20"/>
    </row>
    <row r="837" spans="3:4" x14ac:dyDescent="0.2">
      <c r="C837" s="20"/>
      <c r="D837" s="20"/>
    </row>
    <row r="838" spans="3:4" x14ac:dyDescent="0.2">
      <c r="C838" s="20"/>
      <c r="D838" s="20"/>
    </row>
    <row r="839" spans="3:4" x14ac:dyDescent="0.2">
      <c r="C839" s="20"/>
      <c r="D839" s="20"/>
    </row>
    <row r="840" spans="3:4" x14ac:dyDescent="0.2">
      <c r="C840" s="20"/>
      <c r="D840" s="20"/>
    </row>
    <row r="841" spans="3:4" x14ac:dyDescent="0.2">
      <c r="C841" s="20"/>
      <c r="D841" s="20"/>
    </row>
    <row r="842" spans="3:4" x14ac:dyDescent="0.2">
      <c r="C842" s="20"/>
      <c r="D842" s="20"/>
    </row>
    <row r="843" spans="3:4" x14ac:dyDescent="0.2">
      <c r="C843" s="20"/>
      <c r="D843" s="20"/>
    </row>
    <row r="844" spans="3:4" x14ac:dyDescent="0.2">
      <c r="C844" s="20"/>
      <c r="D844" s="20"/>
    </row>
    <row r="845" spans="3:4" x14ac:dyDescent="0.2">
      <c r="C845" s="20"/>
      <c r="D845" s="20"/>
    </row>
    <row r="846" spans="3:4" x14ac:dyDescent="0.2">
      <c r="C846" s="20"/>
      <c r="D846" s="20"/>
    </row>
    <row r="847" spans="3:4" x14ac:dyDescent="0.2">
      <c r="C847" s="20"/>
      <c r="D847" s="20"/>
    </row>
    <row r="848" spans="3:4" x14ac:dyDescent="0.2">
      <c r="C848" s="20"/>
      <c r="D848" s="20"/>
    </row>
    <row r="849" spans="3:4" x14ac:dyDescent="0.2">
      <c r="C849" s="20"/>
      <c r="D849" s="20"/>
    </row>
    <row r="850" spans="3:4" x14ac:dyDescent="0.2">
      <c r="C850" s="20"/>
      <c r="D850" s="20"/>
    </row>
    <row r="851" spans="3:4" x14ac:dyDescent="0.2">
      <c r="C851" s="20"/>
      <c r="D851" s="20"/>
    </row>
    <row r="852" spans="3:4" x14ac:dyDescent="0.2">
      <c r="C852" s="20"/>
      <c r="D852" s="20"/>
    </row>
    <row r="853" spans="3:4" x14ac:dyDescent="0.2">
      <c r="C853" s="20"/>
      <c r="D853" s="20"/>
    </row>
    <row r="854" spans="3:4" x14ac:dyDescent="0.2">
      <c r="C854" s="20"/>
      <c r="D854" s="20"/>
    </row>
    <row r="855" spans="3:4" x14ac:dyDescent="0.2">
      <c r="C855" s="20"/>
      <c r="D855" s="20"/>
    </row>
    <row r="856" spans="3:4" x14ac:dyDescent="0.2">
      <c r="C856" s="20"/>
      <c r="D856" s="20"/>
    </row>
    <row r="857" spans="3:4" x14ac:dyDescent="0.2">
      <c r="C857" s="20"/>
      <c r="D857" s="20"/>
    </row>
    <row r="858" spans="3:4" x14ac:dyDescent="0.2">
      <c r="C858" s="20"/>
      <c r="D858" s="20"/>
    </row>
    <row r="859" spans="3:4" x14ac:dyDescent="0.2">
      <c r="C859" s="20"/>
      <c r="D859" s="20"/>
    </row>
    <row r="860" spans="3:4" x14ac:dyDescent="0.2">
      <c r="C860" s="20"/>
      <c r="D860" s="20"/>
    </row>
    <row r="861" spans="3:4" x14ac:dyDescent="0.2">
      <c r="C861" s="20"/>
      <c r="D861" s="20"/>
    </row>
    <row r="862" spans="3:4" x14ac:dyDescent="0.2">
      <c r="C862" s="20"/>
      <c r="D862" s="20"/>
    </row>
    <row r="863" spans="3:4" x14ac:dyDescent="0.2">
      <c r="C863" s="20"/>
      <c r="D863" s="20"/>
    </row>
    <row r="864" spans="3:4" x14ac:dyDescent="0.2">
      <c r="C864" s="20"/>
      <c r="D864" s="20"/>
    </row>
    <row r="865" spans="3:4" x14ac:dyDescent="0.2">
      <c r="C865" s="20"/>
      <c r="D865" s="20"/>
    </row>
    <row r="866" spans="3:4" x14ac:dyDescent="0.2">
      <c r="C866" s="20"/>
      <c r="D866" s="20"/>
    </row>
    <row r="867" spans="3:4" x14ac:dyDescent="0.2">
      <c r="C867" s="20"/>
      <c r="D867" s="20"/>
    </row>
    <row r="868" spans="3:4" x14ac:dyDescent="0.2">
      <c r="C868" s="20"/>
      <c r="D868" s="20"/>
    </row>
    <row r="869" spans="3:4" x14ac:dyDescent="0.2">
      <c r="C869" s="20"/>
      <c r="D869" s="20"/>
    </row>
    <row r="870" spans="3:4" x14ac:dyDescent="0.2">
      <c r="C870" s="20"/>
      <c r="D870" s="20"/>
    </row>
    <row r="871" spans="3:4" x14ac:dyDescent="0.2">
      <c r="C871" s="20"/>
      <c r="D871" s="20"/>
    </row>
    <row r="872" spans="3:4" x14ac:dyDescent="0.2">
      <c r="C872" s="20"/>
      <c r="D872" s="20"/>
    </row>
    <row r="873" spans="3:4" x14ac:dyDescent="0.2">
      <c r="C873" s="20"/>
      <c r="D873" s="20"/>
    </row>
    <row r="874" spans="3:4" x14ac:dyDescent="0.2">
      <c r="C874" s="20"/>
      <c r="D874" s="20"/>
    </row>
    <row r="875" spans="3:4" x14ac:dyDescent="0.2">
      <c r="C875" s="20"/>
      <c r="D875" s="20"/>
    </row>
    <row r="876" spans="3:4" x14ac:dyDescent="0.2">
      <c r="C876" s="20"/>
      <c r="D876" s="20"/>
    </row>
    <row r="877" spans="3:4" x14ac:dyDescent="0.2">
      <c r="C877" s="20"/>
      <c r="D877" s="20"/>
    </row>
    <row r="878" spans="3:4" x14ac:dyDescent="0.2">
      <c r="C878" s="20"/>
      <c r="D878" s="20"/>
    </row>
    <row r="879" spans="3:4" x14ac:dyDescent="0.2">
      <c r="C879" s="20"/>
      <c r="D879" s="20"/>
    </row>
    <row r="880" spans="3:4" x14ac:dyDescent="0.2">
      <c r="C880" s="20"/>
      <c r="D880" s="20"/>
    </row>
    <row r="881" spans="3:4" x14ac:dyDescent="0.2">
      <c r="C881" s="20"/>
      <c r="D881" s="20"/>
    </row>
    <row r="882" spans="3:4" x14ac:dyDescent="0.2">
      <c r="C882" s="20"/>
      <c r="D882" s="20"/>
    </row>
    <row r="883" spans="3:4" x14ac:dyDescent="0.2">
      <c r="C883" s="20"/>
      <c r="D883" s="20"/>
    </row>
    <row r="884" spans="3:4" x14ac:dyDescent="0.2">
      <c r="C884" s="20"/>
      <c r="D884" s="20"/>
    </row>
    <row r="885" spans="3:4" x14ac:dyDescent="0.2">
      <c r="C885" s="20"/>
      <c r="D885" s="20"/>
    </row>
    <row r="886" spans="3:4" x14ac:dyDescent="0.2">
      <c r="C886" s="20"/>
      <c r="D886" s="20"/>
    </row>
    <row r="887" spans="3:4" x14ac:dyDescent="0.2">
      <c r="C887" s="20"/>
      <c r="D887" s="20"/>
    </row>
    <row r="888" spans="3:4" x14ac:dyDescent="0.2">
      <c r="C888" s="20"/>
      <c r="D888" s="20"/>
    </row>
    <row r="889" spans="3:4" x14ac:dyDescent="0.2">
      <c r="C889" s="20"/>
      <c r="D889" s="20"/>
    </row>
    <row r="890" spans="3:4" x14ac:dyDescent="0.2">
      <c r="C890" s="20"/>
      <c r="D890" s="20"/>
    </row>
    <row r="891" spans="3:4" x14ac:dyDescent="0.2">
      <c r="C891" s="20"/>
      <c r="D891" s="20"/>
    </row>
    <row r="892" spans="3:4" x14ac:dyDescent="0.2">
      <c r="C892" s="20"/>
      <c r="D892" s="20"/>
    </row>
    <row r="893" spans="3:4" x14ac:dyDescent="0.2">
      <c r="C893" s="20"/>
      <c r="D893" s="20"/>
    </row>
    <row r="894" spans="3:4" x14ac:dyDescent="0.2">
      <c r="C894" s="20"/>
      <c r="D894" s="20"/>
    </row>
    <row r="895" spans="3:4" x14ac:dyDescent="0.2">
      <c r="C895" s="20"/>
      <c r="D895" s="20"/>
    </row>
    <row r="896" spans="3:4" x14ac:dyDescent="0.2">
      <c r="C896" s="20"/>
      <c r="D896" s="20"/>
    </row>
    <row r="897" spans="3:4" x14ac:dyDescent="0.2">
      <c r="C897" s="20"/>
      <c r="D897" s="20"/>
    </row>
    <row r="898" spans="3:4" x14ac:dyDescent="0.2">
      <c r="C898" s="20"/>
      <c r="D898" s="20"/>
    </row>
    <row r="899" spans="3:4" x14ac:dyDescent="0.2">
      <c r="C899" s="20"/>
      <c r="D899" s="20"/>
    </row>
    <row r="900" spans="3:4" x14ac:dyDescent="0.2">
      <c r="C900" s="20"/>
      <c r="D900" s="20"/>
    </row>
    <row r="901" spans="3:4" x14ac:dyDescent="0.2">
      <c r="C901" s="20"/>
      <c r="D901" s="20"/>
    </row>
    <row r="902" spans="3:4" x14ac:dyDescent="0.2">
      <c r="C902" s="20"/>
      <c r="D902" s="20"/>
    </row>
    <row r="903" spans="3:4" x14ac:dyDescent="0.2">
      <c r="C903" s="20"/>
      <c r="D903" s="20"/>
    </row>
    <row r="904" spans="3:4" x14ac:dyDescent="0.2">
      <c r="C904" s="20"/>
      <c r="D904" s="20"/>
    </row>
    <row r="905" spans="3:4" x14ac:dyDescent="0.2">
      <c r="C905" s="20"/>
      <c r="D905" s="20"/>
    </row>
    <row r="906" spans="3:4" x14ac:dyDescent="0.2">
      <c r="C906" s="20"/>
      <c r="D906" s="20"/>
    </row>
    <row r="907" spans="3:4" x14ac:dyDescent="0.2">
      <c r="C907" s="20"/>
      <c r="D907" s="20"/>
    </row>
    <row r="908" spans="3:4" x14ac:dyDescent="0.2">
      <c r="C908" s="20"/>
      <c r="D908" s="20"/>
    </row>
    <row r="909" spans="3:4" x14ac:dyDescent="0.2">
      <c r="C909" s="20"/>
      <c r="D909" s="20"/>
    </row>
    <row r="910" spans="3:4" x14ac:dyDescent="0.2">
      <c r="C910" s="20"/>
      <c r="D910" s="20"/>
    </row>
    <row r="911" spans="3:4" x14ac:dyDescent="0.2">
      <c r="C911" s="20"/>
      <c r="D911" s="20"/>
    </row>
    <row r="912" spans="3:4" x14ac:dyDescent="0.2">
      <c r="C912" s="20"/>
      <c r="D912" s="20"/>
    </row>
    <row r="913" spans="3:4" x14ac:dyDescent="0.2">
      <c r="C913" s="20"/>
      <c r="D913" s="20"/>
    </row>
    <row r="914" spans="3:4" x14ac:dyDescent="0.2">
      <c r="C914" s="20"/>
      <c r="D914" s="20"/>
    </row>
    <row r="915" spans="3:4" x14ac:dyDescent="0.2">
      <c r="C915" s="20"/>
      <c r="D915" s="20"/>
    </row>
    <row r="916" spans="3:4" x14ac:dyDescent="0.2">
      <c r="C916" s="20"/>
      <c r="D916" s="20"/>
    </row>
    <row r="917" spans="3:4" x14ac:dyDescent="0.2">
      <c r="C917" s="20"/>
      <c r="D917" s="20"/>
    </row>
    <row r="918" spans="3:4" x14ac:dyDescent="0.2">
      <c r="C918" s="20"/>
      <c r="D918" s="20"/>
    </row>
    <row r="919" spans="3:4" x14ac:dyDescent="0.2">
      <c r="C919" s="20"/>
      <c r="D919" s="20"/>
    </row>
    <row r="920" spans="3:4" x14ac:dyDescent="0.2">
      <c r="C920" s="20"/>
      <c r="D920" s="20"/>
    </row>
    <row r="921" spans="3:4" x14ac:dyDescent="0.2">
      <c r="C921" s="20"/>
      <c r="D921" s="20"/>
    </row>
    <row r="922" spans="3:4" x14ac:dyDescent="0.2">
      <c r="C922" s="20"/>
      <c r="D922" s="20"/>
    </row>
    <row r="923" spans="3:4" x14ac:dyDescent="0.2">
      <c r="C923" s="20"/>
      <c r="D923" s="20"/>
    </row>
    <row r="924" spans="3:4" x14ac:dyDescent="0.2">
      <c r="C924" s="20"/>
      <c r="D924" s="20"/>
    </row>
    <row r="925" spans="3:4" x14ac:dyDescent="0.2">
      <c r="C925" s="20"/>
      <c r="D925" s="20"/>
    </row>
    <row r="926" spans="3:4" x14ac:dyDescent="0.2">
      <c r="C926" s="20"/>
      <c r="D926" s="20"/>
    </row>
    <row r="927" spans="3:4" x14ac:dyDescent="0.2">
      <c r="C927" s="20"/>
      <c r="D927" s="20"/>
    </row>
    <row r="928" spans="3:4" x14ac:dyDescent="0.2">
      <c r="C928" s="20"/>
      <c r="D928" s="20"/>
    </row>
    <row r="929" spans="3:4" x14ac:dyDescent="0.2">
      <c r="C929" s="20"/>
      <c r="D929" s="20"/>
    </row>
    <row r="930" spans="3:4" x14ac:dyDescent="0.2">
      <c r="C930" s="20"/>
      <c r="D930" s="20"/>
    </row>
    <row r="931" spans="3:4" x14ac:dyDescent="0.2">
      <c r="C931" s="20"/>
      <c r="D931" s="20"/>
    </row>
    <row r="932" spans="3:4" x14ac:dyDescent="0.2">
      <c r="C932" s="20"/>
      <c r="D932" s="20"/>
    </row>
    <row r="933" spans="3:4" x14ac:dyDescent="0.2">
      <c r="C933" s="20"/>
      <c r="D933" s="20"/>
    </row>
    <row r="934" spans="3:4" x14ac:dyDescent="0.2">
      <c r="C934" s="20"/>
      <c r="D934" s="20"/>
    </row>
    <row r="935" spans="3:4" x14ac:dyDescent="0.2">
      <c r="C935" s="20"/>
      <c r="D935" s="20"/>
    </row>
    <row r="936" spans="3:4" x14ac:dyDescent="0.2">
      <c r="C936" s="20"/>
      <c r="D936" s="20"/>
    </row>
    <row r="937" spans="3:4" x14ac:dyDescent="0.2">
      <c r="C937" s="20"/>
      <c r="D937" s="20"/>
    </row>
    <row r="938" spans="3:4" x14ac:dyDescent="0.2">
      <c r="C938" s="20"/>
      <c r="D938" s="20"/>
    </row>
    <row r="939" spans="3:4" x14ac:dyDescent="0.2">
      <c r="C939" s="20"/>
      <c r="D939" s="20"/>
    </row>
    <row r="940" spans="3:4" x14ac:dyDescent="0.2">
      <c r="C940" s="20"/>
      <c r="D940" s="20"/>
    </row>
    <row r="941" spans="3:4" x14ac:dyDescent="0.2">
      <c r="C941" s="20"/>
      <c r="D941" s="20"/>
    </row>
    <row r="942" spans="3:4" x14ac:dyDescent="0.2">
      <c r="C942" s="20"/>
      <c r="D942" s="20"/>
    </row>
    <row r="943" spans="3:4" x14ac:dyDescent="0.2">
      <c r="C943" s="20"/>
      <c r="D943" s="20"/>
    </row>
    <row r="944" spans="3:4" x14ac:dyDescent="0.2">
      <c r="C944" s="20"/>
      <c r="D944" s="20"/>
    </row>
    <row r="945" spans="3:4" x14ac:dyDescent="0.2">
      <c r="C945" s="20"/>
      <c r="D945" s="20"/>
    </row>
    <row r="946" spans="3:4" x14ac:dyDescent="0.2">
      <c r="C946" s="20"/>
      <c r="D946" s="20"/>
    </row>
    <row r="947" spans="3:4" x14ac:dyDescent="0.2">
      <c r="C947" s="20"/>
      <c r="D947" s="20"/>
    </row>
    <row r="948" spans="3:4" x14ac:dyDescent="0.2">
      <c r="C948" s="20"/>
      <c r="D948" s="20"/>
    </row>
    <row r="949" spans="3:4" x14ac:dyDescent="0.2">
      <c r="C949" s="20"/>
      <c r="D949" s="20"/>
    </row>
    <row r="950" spans="3:4" x14ac:dyDescent="0.2">
      <c r="C950" s="20"/>
      <c r="D950" s="20"/>
    </row>
    <row r="951" spans="3:4" x14ac:dyDescent="0.2">
      <c r="C951" s="20"/>
      <c r="D951" s="20"/>
    </row>
    <row r="952" spans="3:4" x14ac:dyDescent="0.2">
      <c r="C952" s="20"/>
      <c r="D952" s="20"/>
    </row>
    <row r="953" spans="3:4" x14ac:dyDescent="0.2">
      <c r="C953" s="20"/>
      <c r="D953" s="20"/>
    </row>
    <row r="954" spans="3:4" x14ac:dyDescent="0.2">
      <c r="C954" s="20"/>
      <c r="D954" s="20"/>
    </row>
    <row r="955" spans="3:4" x14ac:dyDescent="0.2">
      <c r="C955" s="20"/>
      <c r="D955" s="20"/>
    </row>
    <row r="956" spans="3:4" x14ac:dyDescent="0.2">
      <c r="C956" s="20"/>
      <c r="D956" s="20"/>
    </row>
    <row r="957" spans="3:4" x14ac:dyDescent="0.2">
      <c r="C957" s="20"/>
      <c r="D957" s="20"/>
    </row>
    <row r="958" spans="3:4" x14ac:dyDescent="0.2">
      <c r="C958" s="20"/>
      <c r="D958" s="20"/>
    </row>
    <row r="959" spans="3:4" x14ac:dyDescent="0.2">
      <c r="C959" s="20"/>
      <c r="D959" s="20"/>
    </row>
    <row r="960" spans="3:4" x14ac:dyDescent="0.2">
      <c r="C960" s="20"/>
      <c r="D960" s="20"/>
    </row>
    <row r="961" spans="3:4" x14ac:dyDescent="0.2">
      <c r="C961" s="20"/>
      <c r="D961" s="20"/>
    </row>
    <row r="962" spans="3:4" x14ac:dyDescent="0.2">
      <c r="C962" s="20"/>
      <c r="D962" s="20"/>
    </row>
    <row r="963" spans="3:4" x14ac:dyDescent="0.2">
      <c r="C963" s="20"/>
      <c r="D963" s="20"/>
    </row>
    <row r="964" spans="3:4" x14ac:dyDescent="0.2">
      <c r="C964" s="20"/>
      <c r="D964" s="20"/>
    </row>
    <row r="965" spans="3:4" x14ac:dyDescent="0.2">
      <c r="C965" s="20"/>
      <c r="D965" s="20"/>
    </row>
    <row r="966" spans="3:4" x14ac:dyDescent="0.2">
      <c r="C966" s="20"/>
      <c r="D966" s="20"/>
    </row>
    <row r="967" spans="3:4" x14ac:dyDescent="0.2">
      <c r="C967" s="20"/>
      <c r="D967" s="20"/>
    </row>
    <row r="968" spans="3:4" x14ac:dyDescent="0.2">
      <c r="C968" s="20"/>
      <c r="D968" s="20"/>
    </row>
    <row r="969" spans="3:4" x14ac:dyDescent="0.2">
      <c r="C969" s="20"/>
      <c r="D969" s="20"/>
    </row>
    <row r="970" spans="3:4" x14ac:dyDescent="0.2">
      <c r="C970" s="20"/>
      <c r="D970" s="20"/>
    </row>
    <row r="971" spans="3:4" x14ac:dyDescent="0.2">
      <c r="C971" s="20"/>
      <c r="D971" s="20"/>
    </row>
    <row r="972" spans="3:4" x14ac:dyDescent="0.2">
      <c r="C972" s="20"/>
      <c r="D972" s="20"/>
    </row>
    <row r="973" spans="3:4" x14ac:dyDescent="0.2">
      <c r="C973" s="20"/>
      <c r="D973" s="20"/>
    </row>
    <row r="974" spans="3:4" x14ac:dyDescent="0.2">
      <c r="C974" s="20"/>
      <c r="D974" s="20"/>
    </row>
    <row r="975" spans="3:4" x14ac:dyDescent="0.2">
      <c r="C975" s="20"/>
      <c r="D975" s="20"/>
    </row>
    <row r="976" spans="3:4" x14ac:dyDescent="0.2">
      <c r="C976" s="20"/>
      <c r="D976" s="20"/>
    </row>
    <row r="977" spans="3:4" x14ac:dyDescent="0.2">
      <c r="C977" s="20"/>
      <c r="D977" s="20"/>
    </row>
    <row r="978" spans="3:4" x14ac:dyDescent="0.2">
      <c r="C978" s="20"/>
      <c r="D978" s="20"/>
    </row>
    <row r="979" spans="3:4" x14ac:dyDescent="0.2">
      <c r="C979" s="20"/>
      <c r="D979" s="20"/>
    </row>
    <row r="980" spans="3:4" x14ac:dyDescent="0.2">
      <c r="C980" s="20"/>
      <c r="D980" s="20"/>
    </row>
    <row r="981" spans="3:4" x14ac:dyDescent="0.2">
      <c r="C981" s="20"/>
      <c r="D981" s="20"/>
    </row>
    <row r="982" spans="3:4" x14ac:dyDescent="0.2">
      <c r="C982" s="20"/>
      <c r="D982" s="20"/>
    </row>
    <row r="983" spans="3:4" x14ac:dyDescent="0.2">
      <c r="C983" s="20"/>
      <c r="D983" s="20"/>
    </row>
    <row r="984" spans="3:4" x14ac:dyDescent="0.2">
      <c r="C984" s="20"/>
      <c r="D984" s="20"/>
    </row>
    <row r="985" spans="3:4" x14ac:dyDescent="0.2">
      <c r="C985" s="20"/>
      <c r="D985" s="20"/>
    </row>
    <row r="986" spans="3:4" x14ac:dyDescent="0.2">
      <c r="C986" s="20"/>
      <c r="D986" s="20"/>
    </row>
    <row r="987" spans="3:4" x14ac:dyDescent="0.2">
      <c r="C987" s="20"/>
      <c r="D987" s="20"/>
    </row>
    <row r="988" spans="3:4" x14ac:dyDescent="0.2">
      <c r="C988" s="20"/>
      <c r="D988" s="20"/>
    </row>
    <row r="989" spans="3:4" x14ac:dyDescent="0.2">
      <c r="C989" s="20"/>
      <c r="D989" s="20"/>
    </row>
    <row r="990" spans="3:4" x14ac:dyDescent="0.2">
      <c r="C990" s="20"/>
      <c r="D990" s="20"/>
    </row>
    <row r="991" spans="3:4" x14ac:dyDescent="0.2">
      <c r="C991" s="20"/>
      <c r="D991" s="20"/>
    </row>
    <row r="992" spans="3:4" x14ac:dyDescent="0.2">
      <c r="C992" s="20"/>
      <c r="D992" s="20"/>
    </row>
    <row r="993" spans="3:4" x14ac:dyDescent="0.2">
      <c r="C993" s="20"/>
      <c r="D993" s="20"/>
    </row>
    <row r="994" spans="3:4" x14ac:dyDescent="0.2">
      <c r="C994" s="20"/>
      <c r="D994" s="20"/>
    </row>
    <row r="995" spans="3:4" x14ac:dyDescent="0.2">
      <c r="C995" s="20"/>
      <c r="D995" s="20"/>
    </row>
    <row r="996" spans="3:4" x14ac:dyDescent="0.2">
      <c r="C996" s="20"/>
      <c r="D996" s="20"/>
    </row>
    <row r="997" spans="3:4" x14ac:dyDescent="0.2">
      <c r="C997" s="20"/>
      <c r="D997" s="20"/>
    </row>
    <row r="998" spans="3:4" x14ac:dyDescent="0.2">
      <c r="C998" s="20"/>
      <c r="D998" s="20"/>
    </row>
    <row r="999" spans="3:4" x14ac:dyDescent="0.2">
      <c r="C999" s="20"/>
      <c r="D999" s="20"/>
    </row>
    <row r="1000" spans="3:4" x14ac:dyDescent="0.2">
      <c r="C1000" s="20"/>
      <c r="D1000" s="20"/>
    </row>
    <row r="1001" spans="3:4" x14ac:dyDescent="0.2">
      <c r="C1001" s="20"/>
      <c r="D1001" s="20"/>
    </row>
    <row r="1002" spans="3:4" x14ac:dyDescent="0.2">
      <c r="C1002" s="20"/>
      <c r="D1002" s="20"/>
    </row>
    <row r="1003" spans="3:4" x14ac:dyDescent="0.2">
      <c r="C1003" s="20"/>
      <c r="D1003" s="20"/>
    </row>
    <row r="1004" spans="3:4" x14ac:dyDescent="0.2">
      <c r="C1004" s="20"/>
      <c r="D1004" s="20"/>
    </row>
    <row r="1005" spans="3:4" x14ac:dyDescent="0.2">
      <c r="C1005" s="20"/>
      <c r="D1005" s="20"/>
    </row>
    <row r="1006" spans="3:4" x14ac:dyDescent="0.2">
      <c r="C1006" s="20"/>
      <c r="D1006" s="20"/>
    </row>
    <row r="1007" spans="3:4" x14ac:dyDescent="0.2">
      <c r="C1007" s="20"/>
      <c r="D1007" s="20"/>
    </row>
    <row r="1008" spans="3:4" x14ac:dyDescent="0.2">
      <c r="C1008" s="20"/>
      <c r="D1008" s="20"/>
    </row>
    <row r="1009" spans="3:4" x14ac:dyDescent="0.2">
      <c r="C1009" s="20"/>
      <c r="D1009" s="20"/>
    </row>
    <row r="1010" spans="3:4" x14ac:dyDescent="0.2">
      <c r="C1010" s="20"/>
      <c r="D1010" s="20"/>
    </row>
    <row r="1011" spans="3:4" x14ac:dyDescent="0.2">
      <c r="C1011" s="20"/>
      <c r="D1011" s="20"/>
    </row>
    <row r="1012" spans="3:4" x14ac:dyDescent="0.2">
      <c r="C1012" s="20"/>
      <c r="D1012" s="20"/>
    </row>
    <row r="1013" spans="3:4" x14ac:dyDescent="0.2">
      <c r="C1013" s="20"/>
      <c r="D1013" s="20"/>
    </row>
    <row r="1014" spans="3:4" x14ac:dyDescent="0.2">
      <c r="C1014" s="20"/>
      <c r="D1014" s="20"/>
    </row>
    <row r="1015" spans="3:4" x14ac:dyDescent="0.2">
      <c r="C1015" s="20"/>
      <c r="D1015" s="20"/>
    </row>
    <row r="1016" spans="3:4" x14ac:dyDescent="0.2">
      <c r="C1016" s="20"/>
      <c r="D1016" s="20"/>
    </row>
    <row r="1017" spans="3:4" x14ac:dyDescent="0.2">
      <c r="C1017" s="20"/>
      <c r="D1017" s="20"/>
    </row>
    <row r="1018" spans="3:4" x14ac:dyDescent="0.2">
      <c r="C1018" s="20"/>
      <c r="D1018" s="20"/>
    </row>
    <row r="1019" spans="3:4" x14ac:dyDescent="0.2">
      <c r="C1019" s="20"/>
      <c r="D1019" s="20"/>
    </row>
    <row r="1020" spans="3:4" x14ac:dyDescent="0.2">
      <c r="C1020" s="20"/>
      <c r="D1020" s="20"/>
    </row>
    <row r="1021" spans="3:4" x14ac:dyDescent="0.2">
      <c r="C1021" s="20"/>
      <c r="D1021" s="20"/>
    </row>
    <row r="1022" spans="3:4" x14ac:dyDescent="0.2">
      <c r="C1022" s="20"/>
      <c r="D1022" s="20"/>
    </row>
    <row r="1023" spans="3:4" x14ac:dyDescent="0.2">
      <c r="C1023" s="20"/>
      <c r="D1023" s="20"/>
    </row>
    <row r="1024" spans="3:4" x14ac:dyDescent="0.2">
      <c r="C1024" s="20"/>
      <c r="D1024" s="20"/>
    </row>
    <row r="1025" spans="3:4" x14ac:dyDescent="0.2">
      <c r="C1025" s="20"/>
      <c r="D1025" s="20"/>
    </row>
    <row r="1026" spans="3:4" x14ac:dyDescent="0.2">
      <c r="C1026" s="20"/>
      <c r="D1026" s="20"/>
    </row>
    <row r="1027" spans="3:4" x14ac:dyDescent="0.2">
      <c r="C1027" s="20"/>
      <c r="D1027" s="20"/>
    </row>
    <row r="1028" spans="3:4" x14ac:dyDescent="0.2">
      <c r="C1028" s="20"/>
      <c r="D1028" s="20"/>
    </row>
    <row r="1029" spans="3:4" x14ac:dyDescent="0.2">
      <c r="C1029" s="20"/>
      <c r="D1029" s="20"/>
    </row>
    <row r="1030" spans="3:4" x14ac:dyDescent="0.2">
      <c r="C1030" s="20"/>
      <c r="D1030" s="20"/>
    </row>
    <row r="1031" spans="3:4" x14ac:dyDescent="0.2">
      <c r="C1031" s="20"/>
      <c r="D1031" s="20"/>
    </row>
    <row r="1032" spans="3:4" x14ac:dyDescent="0.2">
      <c r="C1032" s="20"/>
      <c r="D1032" s="20"/>
    </row>
    <row r="1033" spans="3:4" x14ac:dyDescent="0.2">
      <c r="C1033" s="20"/>
      <c r="D1033" s="20"/>
    </row>
    <row r="1034" spans="3:4" x14ac:dyDescent="0.2">
      <c r="C1034" s="20"/>
      <c r="D1034" s="20"/>
    </row>
    <row r="1035" spans="3:4" x14ac:dyDescent="0.2">
      <c r="C1035" s="20"/>
      <c r="D1035" s="20"/>
    </row>
    <row r="1036" spans="3:4" x14ac:dyDescent="0.2">
      <c r="C1036" s="20"/>
      <c r="D1036" s="20"/>
    </row>
    <row r="1037" spans="3:4" x14ac:dyDescent="0.2">
      <c r="C1037" s="20"/>
      <c r="D1037" s="20"/>
    </row>
    <row r="1038" spans="3:4" x14ac:dyDescent="0.2">
      <c r="C1038" s="20"/>
      <c r="D1038" s="20"/>
    </row>
    <row r="1039" spans="3:4" x14ac:dyDescent="0.2">
      <c r="C1039" s="20"/>
      <c r="D1039" s="20"/>
    </row>
    <row r="1040" spans="3:4" x14ac:dyDescent="0.2">
      <c r="C1040" s="20"/>
      <c r="D1040" s="20"/>
    </row>
    <row r="1041" spans="3:4" x14ac:dyDescent="0.2">
      <c r="C1041" s="20"/>
      <c r="D1041" s="20"/>
    </row>
    <row r="1042" spans="3:4" x14ac:dyDescent="0.2">
      <c r="C1042" s="20"/>
      <c r="D1042" s="20"/>
    </row>
    <row r="1043" spans="3:4" x14ac:dyDescent="0.2">
      <c r="C1043" s="20"/>
      <c r="D1043" s="20"/>
    </row>
    <row r="1044" spans="3:4" x14ac:dyDescent="0.2">
      <c r="C1044" s="20"/>
      <c r="D1044" s="20"/>
    </row>
    <row r="1045" spans="3:4" x14ac:dyDescent="0.2">
      <c r="C1045" s="20"/>
      <c r="D1045" s="20"/>
    </row>
    <row r="1046" spans="3:4" x14ac:dyDescent="0.2">
      <c r="C1046" s="20"/>
      <c r="D1046" s="20"/>
    </row>
    <row r="1047" spans="3:4" x14ac:dyDescent="0.2">
      <c r="C1047" s="20"/>
      <c r="D1047" s="20"/>
    </row>
    <row r="1048" spans="3:4" x14ac:dyDescent="0.2">
      <c r="C1048" s="20"/>
      <c r="D1048" s="20"/>
    </row>
    <row r="1049" spans="3:4" x14ac:dyDescent="0.2">
      <c r="C1049" s="20"/>
      <c r="D1049" s="20"/>
    </row>
    <row r="1050" spans="3:4" x14ac:dyDescent="0.2">
      <c r="C1050" s="20"/>
      <c r="D1050" s="20"/>
    </row>
    <row r="1051" spans="3:4" x14ac:dyDescent="0.2">
      <c r="C1051" s="20"/>
      <c r="D1051" s="20"/>
    </row>
    <row r="1052" spans="3:4" x14ac:dyDescent="0.2">
      <c r="C1052" s="20"/>
      <c r="D1052" s="20"/>
    </row>
    <row r="1053" spans="3:4" x14ac:dyDescent="0.2">
      <c r="C1053" s="20"/>
      <c r="D1053" s="20"/>
    </row>
    <row r="1054" spans="3:4" x14ac:dyDescent="0.2">
      <c r="C1054" s="20"/>
      <c r="D1054" s="20"/>
    </row>
    <row r="1055" spans="3:4" x14ac:dyDescent="0.2">
      <c r="C1055" s="20"/>
      <c r="D1055" s="20"/>
    </row>
    <row r="1056" spans="3:4" x14ac:dyDescent="0.2">
      <c r="C1056" s="20"/>
      <c r="D1056" s="20"/>
    </row>
    <row r="1057" spans="3:4" x14ac:dyDescent="0.2">
      <c r="C1057" s="20"/>
      <c r="D1057" s="20"/>
    </row>
    <row r="1058" spans="3:4" x14ac:dyDescent="0.2">
      <c r="C1058" s="20"/>
      <c r="D1058" s="20"/>
    </row>
    <row r="1059" spans="3:4" x14ac:dyDescent="0.2">
      <c r="C1059" s="20"/>
      <c r="D1059" s="20"/>
    </row>
    <row r="1060" spans="3:4" x14ac:dyDescent="0.2">
      <c r="C1060" s="20"/>
      <c r="D1060" s="20"/>
    </row>
    <row r="1061" spans="3:4" x14ac:dyDescent="0.2">
      <c r="C1061" s="20"/>
      <c r="D1061" s="20"/>
    </row>
    <row r="1062" spans="3:4" x14ac:dyDescent="0.2">
      <c r="C1062" s="20"/>
      <c r="D1062" s="20"/>
    </row>
    <row r="1063" spans="3:4" x14ac:dyDescent="0.2">
      <c r="C1063" s="20"/>
      <c r="D1063" s="20"/>
    </row>
    <row r="1064" spans="3:4" x14ac:dyDescent="0.2">
      <c r="C1064" s="20"/>
      <c r="D1064" s="20"/>
    </row>
    <row r="1065" spans="3:4" x14ac:dyDescent="0.2">
      <c r="C1065" s="20"/>
      <c r="D1065" s="20"/>
    </row>
    <row r="1066" spans="3:4" x14ac:dyDescent="0.2">
      <c r="C1066" s="20"/>
      <c r="D1066" s="20"/>
    </row>
    <row r="1067" spans="3:4" x14ac:dyDescent="0.2">
      <c r="C1067" s="20"/>
      <c r="D1067" s="20"/>
    </row>
    <row r="1068" spans="3:4" x14ac:dyDescent="0.2">
      <c r="C1068" s="20"/>
      <c r="D1068" s="20"/>
    </row>
    <row r="1069" spans="3:4" x14ac:dyDescent="0.2">
      <c r="C1069" s="20"/>
      <c r="D1069" s="20"/>
    </row>
    <row r="1070" spans="3:4" x14ac:dyDescent="0.2">
      <c r="C1070" s="20"/>
      <c r="D1070" s="20"/>
    </row>
    <row r="1071" spans="3:4" x14ac:dyDescent="0.2">
      <c r="C1071" s="20"/>
      <c r="D1071" s="20"/>
    </row>
    <row r="1072" spans="3:4" x14ac:dyDescent="0.2">
      <c r="C1072" s="20"/>
      <c r="D1072" s="20"/>
    </row>
    <row r="1073" spans="3:4" x14ac:dyDescent="0.2">
      <c r="C1073" s="20"/>
      <c r="D1073" s="20"/>
    </row>
    <row r="1074" spans="3:4" x14ac:dyDescent="0.2">
      <c r="C1074" s="20"/>
      <c r="D1074" s="20"/>
    </row>
    <row r="1075" spans="3:4" x14ac:dyDescent="0.2">
      <c r="C1075" s="20"/>
      <c r="D1075" s="20"/>
    </row>
    <row r="1076" spans="3:4" x14ac:dyDescent="0.2">
      <c r="C1076" s="20"/>
      <c r="D1076" s="20"/>
    </row>
    <row r="1077" spans="3:4" x14ac:dyDescent="0.2">
      <c r="C1077" s="20"/>
      <c r="D1077" s="20"/>
    </row>
    <row r="1078" spans="3:4" x14ac:dyDescent="0.2">
      <c r="C1078" s="20"/>
      <c r="D1078" s="20"/>
    </row>
    <row r="1079" spans="3:4" x14ac:dyDescent="0.2">
      <c r="C1079" s="20"/>
      <c r="D1079" s="20"/>
    </row>
    <row r="1080" spans="3:4" x14ac:dyDescent="0.2">
      <c r="C1080" s="20"/>
      <c r="D1080" s="20"/>
    </row>
    <row r="1081" spans="3:4" x14ac:dyDescent="0.2">
      <c r="C1081" s="20"/>
      <c r="D1081" s="20"/>
    </row>
    <row r="1082" spans="3:4" x14ac:dyDescent="0.2">
      <c r="C1082" s="20"/>
      <c r="D1082" s="20"/>
    </row>
    <row r="1083" spans="3:4" x14ac:dyDescent="0.2">
      <c r="C1083" s="20"/>
      <c r="D1083" s="20"/>
    </row>
    <row r="1084" spans="3:4" x14ac:dyDescent="0.2">
      <c r="C1084" s="20"/>
      <c r="D1084" s="20"/>
    </row>
    <row r="1085" spans="3:4" x14ac:dyDescent="0.2">
      <c r="C1085" s="20"/>
      <c r="D1085" s="20"/>
    </row>
    <row r="1086" spans="3:4" x14ac:dyDescent="0.2">
      <c r="C1086" s="20"/>
      <c r="D1086" s="20"/>
    </row>
    <row r="1087" spans="3:4" x14ac:dyDescent="0.2">
      <c r="C1087" s="20"/>
      <c r="D1087" s="20"/>
    </row>
    <row r="1088" spans="3:4" x14ac:dyDescent="0.2">
      <c r="C1088" s="20"/>
      <c r="D1088" s="20"/>
    </row>
    <row r="1089" spans="3:4" x14ac:dyDescent="0.2">
      <c r="C1089" s="20"/>
      <c r="D1089" s="20"/>
    </row>
    <row r="1090" spans="3:4" x14ac:dyDescent="0.2">
      <c r="C1090" s="20"/>
      <c r="D1090" s="20"/>
    </row>
    <row r="1091" spans="3:4" x14ac:dyDescent="0.2">
      <c r="C1091" s="20"/>
      <c r="D1091" s="20"/>
    </row>
    <row r="1092" spans="3:4" x14ac:dyDescent="0.2">
      <c r="C1092" s="20"/>
      <c r="D1092" s="20"/>
    </row>
    <row r="1093" spans="3:4" x14ac:dyDescent="0.2">
      <c r="C1093" s="20"/>
      <c r="D1093" s="20"/>
    </row>
    <row r="1094" spans="3:4" x14ac:dyDescent="0.2">
      <c r="C1094" s="20"/>
      <c r="D1094" s="20"/>
    </row>
    <row r="1095" spans="3:4" x14ac:dyDescent="0.2">
      <c r="C1095" s="20"/>
      <c r="D1095" s="20"/>
    </row>
    <row r="1096" spans="3:4" x14ac:dyDescent="0.2">
      <c r="C1096" s="20"/>
      <c r="D1096" s="20"/>
    </row>
    <row r="1097" spans="3:4" x14ac:dyDescent="0.2">
      <c r="C1097" s="20"/>
      <c r="D1097" s="20"/>
    </row>
    <row r="1098" spans="3:4" x14ac:dyDescent="0.2">
      <c r="C1098" s="20"/>
      <c r="D1098" s="20"/>
    </row>
    <row r="1099" spans="3:4" x14ac:dyDescent="0.2">
      <c r="C1099" s="20"/>
      <c r="D1099" s="20"/>
    </row>
    <row r="1100" spans="3:4" x14ac:dyDescent="0.2">
      <c r="C1100" s="20"/>
      <c r="D1100" s="20"/>
    </row>
    <row r="1101" spans="3:4" x14ac:dyDescent="0.2">
      <c r="C1101" s="20"/>
      <c r="D1101" s="20"/>
    </row>
    <row r="1102" spans="3:4" x14ac:dyDescent="0.2">
      <c r="C1102" s="20"/>
      <c r="D1102" s="20"/>
    </row>
    <row r="1103" spans="3:4" x14ac:dyDescent="0.2">
      <c r="C1103" s="20"/>
      <c r="D1103" s="20"/>
    </row>
    <row r="1104" spans="3:4" x14ac:dyDescent="0.2">
      <c r="C1104" s="20"/>
      <c r="D1104" s="20"/>
    </row>
    <row r="1105" spans="3:4" x14ac:dyDescent="0.2">
      <c r="C1105" s="20"/>
      <c r="D1105" s="20"/>
    </row>
    <row r="1106" spans="3:4" x14ac:dyDescent="0.2">
      <c r="C1106" s="20"/>
      <c r="D1106" s="20"/>
    </row>
    <row r="1107" spans="3:4" x14ac:dyDescent="0.2">
      <c r="C1107" s="20"/>
      <c r="D1107" s="20"/>
    </row>
    <row r="1108" spans="3:4" x14ac:dyDescent="0.2">
      <c r="C1108" s="20"/>
      <c r="D1108" s="20"/>
    </row>
    <row r="1109" spans="3:4" x14ac:dyDescent="0.2">
      <c r="C1109" s="20"/>
      <c r="D1109" s="20"/>
    </row>
    <row r="1110" spans="3:4" x14ac:dyDescent="0.2">
      <c r="C1110" s="20"/>
      <c r="D1110" s="20"/>
    </row>
    <row r="1111" spans="3:4" x14ac:dyDescent="0.2">
      <c r="C1111" s="20"/>
      <c r="D1111" s="20"/>
    </row>
    <row r="1112" spans="3:4" x14ac:dyDescent="0.2">
      <c r="C1112" s="20"/>
      <c r="D1112" s="20"/>
    </row>
    <row r="1113" spans="3:4" x14ac:dyDescent="0.2">
      <c r="C1113" s="20"/>
      <c r="D1113" s="20"/>
    </row>
    <row r="1114" spans="3:4" x14ac:dyDescent="0.2">
      <c r="C1114" s="20"/>
      <c r="D1114" s="20"/>
    </row>
    <row r="1115" spans="3:4" x14ac:dyDescent="0.2">
      <c r="C1115" s="20"/>
      <c r="D1115" s="20"/>
    </row>
    <row r="1116" spans="3:4" x14ac:dyDescent="0.2">
      <c r="C1116" s="20"/>
      <c r="D1116" s="20"/>
    </row>
    <row r="1117" spans="3:4" x14ac:dyDescent="0.2">
      <c r="C1117" s="20"/>
      <c r="D1117" s="20"/>
    </row>
    <row r="1118" spans="3:4" x14ac:dyDescent="0.2">
      <c r="C1118" s="20"/>
      <c r="D1118" s="20"/>
    </row>
    <row r="1119" spans="3:4" x14ac:dyDescent="0.2">
      <c r="C1119" s="20"/>
      <c r="D1119" s="20"/>
    </row>
    <row r="1120" spans="3:4" x14ac:dyDescent="0.2">
      <c r="C1120" s="20"/>
      <c r="D1120" s="20"/>
    </row>
    <row r="1121" spans="3:4" x14ac:dyDescent="0.2">
      <c r="C1121" s="20"/>
      <c r="D1121" s="20"/>
    </row>
    <row r="1122" spans="3:4" x14ac:dyDescent="0.2">
      <c r="C1122" s="20"/>
      <c r="D1122" s="20"/>
    </row>
    <row r="1123" spans="3:4" x14ac:dyDescent="0.2">
      <c r="C1123" s="20"/>
      <c r="D1123" s="20"/>
    </row>
    <row r="1124" spans="3:4" x14ac:dyDescent="0.2">
      <c r="C1124" s="20"/>
      <c r="D1124" s="20"/>
    </row>
    <row r="1125" spans="3:4" x14ac:dyDescent="0.2">
      <c r="C1125" s="20"/>
      <c r="D1125" s="20"/>
    </row>
    <row r="1126" spans="3:4" x14ac:dyDescent="0.2">
      <c r="C1126" s="20"/>
      <c r="D1126" s="20"/>
    </row>
    <row r="1127" spans="3:4" x14ac:dyDescent="0.2">
      <c r="C1127" s="20"/>
      <c r="D1127" s="20"/>
    </row>
    <row r="1128" spans="3:4" x14ac:dyDescent="0.2">
      <c r="C1128" s="20"/>
      <c r="D1128" s="20"/>
    </row>
    <row r="1129" spans="3:4" x14ac:dyDescent="0.2">
      <c r="C1129" s="20"/>
      <c r="D1129" s="20"/>
    </row>
    <row r="1130" spans="3:4" x14ac:dyDescent="0.2">
      <c r="C1130" s="20"/>
      <c r="D1130" s="20"/>
    </row>
    <row r="1131" spans="3:4" x14ac:dyDescent="0.2">
      <c r="C1131" s="20"/>
      <c r="D1131" s="20"/>
    </row>
    <row r="1132" spans="3:4" x14ac:dyDescent="0.2">
      <c r="C1132" s="20"/>
      <c r="D1132" s="20"/>
    </row>
    <row r="1133" spans="3:4" x14ac:dyDescent="0.2">
      <c r="C1133" s="20"/>
      <c r="D1133" s="20"/>
    </row>
    <row r="1134" spans="3:4" x14ac:dyDescent="0.2">
      <c r="C1134" s="20"/>
      <c r="D1134" s="20"/>
    </row>
    <row r="1135" spans="3:4" x14ac:dyDescent="0.2">
      <c r="C1135" s="20"/>
      <c r="D1135" s="20"/>
    </row>
    <row r="1136" spans="3:4" x14ac:dyDescent="0.2">
      <c r="C1136" s="20"/>
      <c r="D1136" s="20"/>
    </row>
    <row r="1137" spans="3:4" x14ac:dyDescent="0.2">
      <c r="C1137" s="20"/>
      <c r="D1137" s="20"/>
    </row>
    <row r="1138" spans="3:4" x14ac:dyDescent="0.2">
      <c r="C1138" s="20"/>
      <c r="D1138" s="20"/>
    </row>
    <row r="1139" spans="3:4" x14ac:dyDescent="0.2">
      <c r="C1139" s="20"/>
      <c r="D1139" s="20"/>
    </row>
    <row r="1140" spans="3:4" x14ac:dyDescent="0.2">
      <c r="C1140" s="20"/>
      <c r="D1140" s="20"/>
    </row>
    <row r="1141" spans="3:4" x14ac:dyDescent="0.2">
      <c r="C1141" s="20"/>
      <c r="D1141" s="20"/>
    </row>
    <row r="1142" spans="3:4" x14ac:dyDescent="0.2">
      <c r="C1142" s="20"/>
      <c r="D1142" s="20"/>
    </row>
    <row r="1143" spans="3:4" x14ac:dyDescent="0.2">
      <c r="C1143" s="20"/>
      <c r="D1143" s="20"/>
    </row>
    <row r="1144" spans="3:4" x14ac:dyDescent="0.2">
      <c r="C1144" s="20"/>
      <c r="D1144" s="20"/>
    </row>
    <row r="1145" spans="3:4" x14ac:dyDescent="0.2">
      <c r="C1145" s="20"/>
      <c r="D1145" s="20"/>
    </row>
    <row r="1146" spans="3:4" x14ac:dyDescent="0.2">
      <c r="C1146" s="20"/>
      <c r="D1146" s="20"/>
    </row>
    <row r="1147" spans="3:4" x14ac:dyDescent="0.2">
      <c r="C1147" s="20"/>
      <c r="D1147" s="20"/>
    </row>
    <row r="1148" spans="3:4" x14ac:dyDescent="0.2">
      <c r="C1148" s="20"/>
      <c r="D1148" s="20"/>
    </row>
    <row r="1149" spans="3:4" x14ac:dyDescent="0.2">
      <c r="C1149" s="20"/>
      <c r="D1149" s="20"/>
    </row>
    <row r="1150" spans="3:4" x14ac:dyDescent="0.2">
      <c r="C1150" s="20"/>
      <c r="D1150" s="20"/>
    </row>
    <row r="1151" spans="3:4" x14ac:dyDescent="0.2">
      <c r="C1151" s="20"/>
      <c r="D1151" s="20"/>
    </row>
    <row r="1152" spans="3:4" x14ac:dyDescent="0.2">
      <c r="C1152" s="20"/>
      <c r="D1152" s="20"/>
    </row>
    <row r="1153" spans="3:4" x14ac:dyDescent="0.2">
      <c r="C1153" s="20"/>
      <c r="D1153" s="20"/>
    </row>
    <row r="1154" spans="3:4" x14ac:dyDescent="0.2">
      <c r="C1154" s="20"/>
      <c r="D1154" s="20"/>
    </row>
    <row r="1155" spans="3:4" x14ac:dyDescent="0.2">
      <c r="C1155" s="20"/>
      <c r="D1155" s="20"/>
    </row>
    <row r="1156" spans="3:4" x14ac:dyDescent="0.2">
      <c r="C1156" s="20"/>
      <c r="D1156" s="20"/>
    </row>
    <row r="1157" spans="3:4" x14ac:dyDescent="0.2">
      <c r="C1157" s="20"/>
      <c r="D1157" s="20"/>
    </row>
    <row r="1158" spans="3:4" x14ac:dyDescent="0.2">
      <c r="C1158" s="20"/>
      <c r="D1158" s="20"/>
    </row>
    <row r="1159" spans="3:4" x14ac:dyDescent="0.2">
      <c r="C1159" s="20"/>
      <c r="D1159" s="20"/>
    </row>
    <row r="1160" spans="3:4" x14ac:dyDescent="0.2">
      <c r="C1160" s="20"/>
      <c r="D1160" s="20"/>
    </row>
    <row r="1161" spans="3:4" x14ac:dyDescent="0.2">
      <c r="C1161" s="20"/>
      <c r="D1161" s="20"/>
    </row>
    <row r="1162" spans="3:4" x14ac:dyDescent="0.2">
      <c r="C1162" s="20"/>
      <c r="D1162" s="20"/>
    </row>
    <row r="1163" spans="3:4" x14ac:dyDescent="0.2">
      <c r="C1163" s="20"/>
      <c r="D1163" s="20"/>
    </row>
    <row r="1164" spans="3:4" x14ac:dyDescent="0.2">
      <c r="C1164" s="20"/>
      <c r="D1164" s="20"/>
    </row>
    <row r="1165" spans="3:4" x14ac:dyDescent="0.2">
      <c r="C1165" s="20"/>
      <c r="D1165" s="20"/>
    </row>
    <row r="1166" spans="3:4" x14ac:dyDescent="0.2">
      <c r="C1166" s="20"/>
      <c r="D1166" s="20"/>
    </row>
    <row r="1167" spans="3:4" x14ac:dyDescent="0.2">
      <c r="C1167" s="20"/>
      <c r="D1167" s="20"/>
    </row>
    <row r="1168" spans="3:4" x14ac:dyDescent="0.2">
      <c r="C1168" s="20"/>
      <c r="D1168" s="20"/>
    </row>
    <row r="1169" spans="3:4" x14ac:dyDescent="0.2">
      <c r="C1169" s="20"/>
      <c r="D1169" s="20"/>
    </row>
    <row r="1170" spans="3:4" x14ac:dyDescent="0.2">
      <c r="C1170" s="20"/>
      <c r="D1170" s="20"/>
    </row>
    <row r="1171" spans="3:4" x14ac:dyDescent="0.2">
      <c r="C1171" s="20"/>
      <c r="D1171" s="20"/>
    </row>
    <row r="1172" spans="3:4" x14ac:dyDescent="0.2">
      <c r="C1172" s="20"/>
      <c r="D1172" s="20"/>
    </row>
    <row r="1173" spans="3:4" x14ac:dyDescent="0.2">
      <c r="C1173" s="20"/>
      <c r="D1173" s="20"/>
    </row>
    <row r="1174" spans="3:4" x14ac:dyDescent="0.2">
      <c r="C1174" s="20"/>
      <c r="D1174" s="20"/>
    </row>
    <row r="1175" spans="3:4" x14ac:dyDescent="0.2">
      <c r="C1175" s="20"/>
      <c r="D1175" s="20"/>
    </row>
    <row r="1176" spans="3:4" x14ac:dyDescent="0.2">
      <c r="C1176" s="20"/>
      <c r="D1176" s="20"/>
    </row>
    <row r="1177" spans="3:4" x14ac:dyDescent="0.2">
      <c r="C1177" s="20"/>
      <c r="D1177" s="20"/>
    </row>
    <row r="1178" spans="3:4" x14ac:dyDescent="0.2">
      <c r="C1178" s="20"/>
      <c r="D1178" s="20"/>
    </row>
    <row r="1179" spans="3:4" x14ac:dyDescent="0.2">
      <c r="C1179" s="20"/>
      <c r="D1179" s="20"/>
    </row>
    <row r="1180" spans="3:4" x14ac:dyDescent="0.2">
      <c r="C1180" s="20"/>
      <c r="D1180" s="20"/>
    </row>
    <row r="1181" spans="3:4" x14ac:dyDescent="0.2">
      <c r="C1181" s="20"/>
      <c r="D1181" s="20"/>
    </row>
    <row r="1182" spans="3:4" x14ac:dyDescent="0.2">
      <c r="C1182" s="20"/>
      <c r="D1182" s="20"/>
    </row>
    <row r="1183" spans="3:4" x14ac:dyDescent="0.2">
      <c r="C1183" s="20"/>
      <c r="D1183" s="20"/>
    </row>
    <row r="1184" spans="3:4" x14ac:dyDescent="0.2">
      <c r="C1184" s="20"/>
      <c r="D1184" s="20"/>
    </row>
    <row r="1185" spans="3:4" x14ac:dyDescent="0.2">
      <c r="C1185" s="20"/>
      <c r="D1185" s="20"/>
    </row>
    <row r="1186" spans="3:4" x14ac:dyDescent="0.2">
      <c r="C1186" s="20"/>
      <c r="D1186" s="20"/>
    </row>
    <row r="1187" spans="3:4" x14ac:dyDescent="0.2">
      <c r="C1187" s="20"/>
      <c r="D1187" s="20"/>
    </row>
    <row r="1188" spans="3:4" x14ac:dyDescent="0.2">
      <c r="C1188" s="20"/>
      <c r="D1188" s="20"/>
    </row>
    <row r="1189" spans="3:4" x14ac:dyDescent="0.2">
      <c r="C1189" s="20"/>
      <c r="D1189" s="20"/>
    </row>
    <row r="1190" spans="3:4" x14ac:dyDescent="0.2">
      <c r="C1190" s="20"/>
      <c r="D1190" s="20"/>
    </row>
    <row r="1191" spans="3:4" x14ac:dyDescent="0.2">
      <c r="C1191" s="20"/>
      <c r="D1191" s="20"/>
    </row>
    <row r="1192" spans="3:4" x14ac:dyDescent="0.2">
      <c r="C1192" s="20"/>
      <c r="D1192" s="20"/>
    </row>
    <row r="1193" spans="3:4" x14ac:dyDescent="0.2">
      <c r="C1193" s="20"/>
      <c r="D1193" s="20"/>
    </row>
    <row r="1194" spans="3:4" x14ac:dyDescent="0.2">
      <c r="C1194" s="20"/>
      <c r="D1194" s="20"/>
    </row>
    <row r="1195" spans="3:4" x14ac:dyDescent="0.2">
      <c r="C1195" s="20"/>
      <c r="D1195" s="20"/>
    </row>
    <row r="1196" spans="3:4" x14ac:dyDescent="0.2">
      <c r="C1196" s="20"/>
      <c r="D1196" s="20"/>
    </row>
    <row r="1197" spans="3:4" x14ac:dyDescent="0.2">
      <c r="C1197" s="20"/>
      <c r="D1197" s="20"/>
    </row>
    <row r="1198" spans="3:4" x14ac:dyDescent="0.2">
      <c r="C1198" s="20"/>
      <c r="D1198" s="20"/>
    </row>
    <row r="1199" spans="3:4" x14ac:dyDescent="0.2">
      <c r="C1199" s="20"/>
      <c r="D1199" s="20"/>
    </row>
    <row r="1200" spans="3:4" x14ac:dyDescent="0.2">
      <c r="C1200" s="20"/>
      <c r="D1200" s="20"/>
    </row>
    <row r="1201" spans="3:4" x14ac:dyDescent="0.2">
      <c r="C1201" s="20"/>
      <c r="D1201" s="20"/>
    </row>
    <row r="1202" spans="3:4" x14ac:dyDescent="0.2">
      <c r="C1202" s="20"/>
      <c r="D1202" s="20"/>
    </row>
    <row r="1203" spans="3:4" x14ac:dyDescent="0.2">
      <c r="C1203" s="20"/>
      <c r="D1203" s="20"/>
    </row>
    <row r="1204" spans="3:4" x14ac:dyDescent="0.2">
      <c r="C1204" s="20"/>
      <c r="D1204" s="20"/>
    </row>
    <row r="1205" spans="3:4" x14ac:dyDescent="0.2">
      <c r="C1205" s="20"/>
      <c r="D1205" s="20"/>
    </row>
    <row r="1206" spans="3:4" x14ac:dyDescent="0.2">
      <c r="C1206" s="20"/>
      <c r="D1206" s="20"/>
    </row>
    <row r="1207" spans="3:4" x14ac:dyDescent="0.2">
      <c r="C1207" s="20"/>
      <c r="D1207" s="20"/>
    </row>
    <row r="1208" spans="3:4" x14ac:dyDescent="0.2">
      <c r="C1208" s="20"/>
      <c r="D1208" s="20"/>
    </row>
    <row r="1209" spans="3:4" x14ac:dyDescent="0.2">
      <c r="C1209" s="20"/>
      <c r="D1209" s="20"/>
    </row>
    <row r="1210" spans="3:4" x14ac:dyDescent="0.2">
      <c r="C1210" s="20"/>
      <c r="D1210" s="20"/>
    </row>
    <row r="1211" spans="3:4" x14ac:dyDescent="0.2">
      <c r="C1211" s="20"/>
      <c r="D1211" s="20"/>
    </row>
    <row r="1212" spans="3:4" x14ac:dyDescent="0.2">
      <c r="C1212" s="20"/>
      <c r="D1212" s="20"/>
    </row>
    <row r="1213" spans="3:4" x14ac:dyDescent="0.2">
      <c r="C1213" s="20"/>
      <c r="D1213" s="20"/>
    </row>
    <row r="1214" spans="3:4" x14ac:dyDescent="0.2">
      <c r="C1214" s="20"/>
      <c r="D1214" s="20"/>
    </row>
    <row r="1215" spans="3:4" x14ac:dyDescent="0.2">
      <c r="C1215" s="20"/>
      <c r="D1215" s="20"/>
    </row>
    <row r="1216" spans="3:4" x14ac:dyDescent="0.2">
      <c r="C1216" s="20"/>
      <c r="D1216" s="20"/>
    </row>
    <row r="1217" spans="3:4" x14ac:dyDescent="0.2">
      <c r="C1217" s="20"/>
      <c r="D1217" s="20"/>
    </row>
    <row r="1218" spans="3:4" x14ac:dyDescent="0.2">
      <c r="C1218" s="20"/>
      <c r="D1218" s="20"/>
    </row>
    <row r="1219" spans="3:4" x14ac:dyDescent="0.2">
      <c r="C1219" s="20"/>
      <c r="D1219" s="20"/>
    </row>
    <row r="1220" spans="3:4" x14ac:dyDescent="0.2">
      <c r="C1220" s="20"/>
      <c r="D1220" s="20"/>
    </row>
    <row r="1221" spans="3:4" x14ac:dyDescent="0.2">
      <c r="C1221" s="20"/>
      <c r="D1221" s="20"/>
    </row>
    <row r="1222" spans="3:4" x14ac:dyDescent="0.2">
      <c r="C1222" s="20"/>
      <c r="D1222" s="20"/>
    </row>
    <row r="1223" spans="3:4" x14ac:dyDescent="0.2">
      <c r="C1223" s="20"/>
      <c r="D1223" s="20"/>
    </row>
    <row r="1224" spans="3:4" x14ac:dyDescent="0.2">
      <c r="C1224" s="20"/>
      <c r="D1224" s="20"/>
    </row>
    <row r="1225" spans="3:4" x14ac:dyDescent="0.2">
      <c r="C1225" s="20"/>
      <c r="D1225" s="20"/>
    </row>
    <row r="1226" spans="3:4" x14ac:dyDescent="0.2">
      <c r="C1226" s="20"/>
      <c r="D1226" s="20"/>
    </row>
    <row r="1227" spans="3:4" x14ac:dyDescent="0.2">
      <c r="C1227" s="20"/>
      <c r="D1227" s="20"/>
    </row>
    <row r="1228" spans="3:4" x14ac:dyDescent="0.2">
      <c r="C1228" s="20"/>
      <c r="D1228" s="20"/>
    </row>
    <row r="1229" spans="3:4" x14ac:dyDescent="0.2">
      <c r="C1229" s="20"/>
      <c r="D1229" s="20"/>
    </row>
    <row r="1230" spans="3:4" x14ac:dyDescent="0.2">
      <c r="C1230" s="20"/>
      <c r="D1230" s="20"/>
    </row>
    <row r="1231" spans="3:4" x14ac:dyDescent="0.2">
      <c r="C1231" s="20"/>
      <c r="D1231" s="20"/>
    </row>
    <row r="1232" spans="3:4" x14ac:dyDescent="0.2">
      <c r="C1232" s="20"/>
      <c r="D1232" s="20"/>
    </row>
    <row r="1233" spans="3:4" x14ac:dyDescent="0.2">
      <c r="C1233" s="20"/>
      <c r="D1233" s="20"/>
    </row>
    <row r="1234" spans="3:4" x14ac:dyDescent="0.2">
      <c r="C1234" s="20"/>
      <c r="D1234" s="20"/>
    </row>
    <row r="1235" spans="3:4" x14ac:dyDescent="0.2">
      <c r="C1235" s="20"/>
      <c r="D1235" s="20"/>
    </row>
    <row r="1236" spans="3:4" x14ac:dyDescent="0.2">
      <c r="C1236" s="20"/>
      <c r="D1236" s="20"/>
    </row>
    <row r="1237" spans="3:4" x14ac:dyDescent="0.2">
      <c r="C1237" s="20"/>
      <c r="D1237" s="20"/>
    </row>
    <row r="1238" spans="3:4" x14ac:dyDescent="0.2">
      <c r="C1238" s="20"/>
      <c r="D1238" s="20"/>
    </row>
    <row r="1239" spans="3:4" x14ac:dyDescent="0.2">
      <c r="C1239" s="20"/>
      <c r="D1239" s="20"/>
    </row>
    <row r="1240" spans="3:4" x14ac:dyDescent="0.2">
      <c r="C1240" s="20"/>
      <c r="D1240" s="20"/>
    </row>
    <row r="1241" spans="3:4" x14ac:dyDescent="0.2">
      <c r="C1241" s="20"/>
      <c r="D1241" s="20"/>
    </row>
    <row r="1242" spans="3:4" x14ac:dyDescent="0.2">
      <c r="C1242" s="20"/>
      <c r="D1242" s="20"/>
    </row>
    <row r="1243" spans="3:4" x14ac:dyDescent="0.2">
      <c r="C1243" s="20"/>
      <c r="D1243" s="20"/>
    </row>
    <row r="1244" spans="3:4" x14ac:dyDescent="0.2">
      <c r="C1244" s="20"/>
      <c r="D1244" s="20"/>
    </row>
    <row r="1245" spans="3:4" x14ac:dyDescent="0.2">
      <c r="C1245" s="20"/>
      <c r="D1245" s="20"/>
    </row>
    <row r="1246" spans="3:4" x14ac:dyDescent="0.2">
      <c r="C1246" s="20"/>
      <c r="D1246" s="20"/>
    </row>
    <row r="1247" spans="3:4" x14ac:dyDescent="0.2">
      <c r="C1247" s="20"/>
      <c r="D1247" s="20"/>
    </row>
    <row r="1248" spans="3:4" x14ac:dyDescent="0.2">
      <c r="C1248" s="20"/>
      <c r="D1248" s="20"/>
    </row>
    <row r="1249" spans="3:4" x14ac:dyDescent="0.2">
      <c r="C1249" s="20"/>
      <c r="D1249" s="20"/>
    </row>
    <row r="1250" spans="3:4" x14ac:dyDescent="0.2">
      <c r="C1250" s="20"/>
      <c r="D1250" s="20"/>
    </row>
    <row r="1251" spans="3:4" x14ac:dyDescent="0.2">
      <c r="C1251" s="20"/>
      <c r="D1251" s="20"/>
    </row>
    <row r="1252" spans="3:4" x14ac:dyDescent="0.2">
      <c r="C1252" s="20"/>
      <c r="D1252" s="20"/>
    </row>
    <row r="1253" spans="3:4" x14ac:dyDescent="0.2">
      <c r="C1253" s="20"/>
      <c r="D1253" s="20"/>
    </row>
    <row r="1254" spans="3:4" x14ac:dyDescent="0.2">
      <c r="C1254" s="20"/>
      <c r="D1254" s="20"/>
    </row>
    <row r="1255" spans="3:4" x14ac:dyDescent="0.2">
      <c r="C1255" s="20"/>
      <c r="D1255" s="20"/>
    </row>
    <row r="1256" spans="3:4" x14ac:dyDescent="0.2">
      <c r="C1256" s="20"/>
      <c r="D1256" s="20"/>
    </row>
    <row r="1257" spans="3:4" x14ac:dyDescent="0.2">
      <c r="C1257" s="20"/>
      <c r="D1257" s="20"/>
    </row>
    <row r="1258" spans="3:4" x14ac:dyDescent="0.2">
      <c r="C1258" s="20"/>
      <c r="D1258" s="20"/>
    </row>
    <row r="1259" spans="3:4" x14ac:dyDescent="0.2">
      <c r="C1259" s="20"/>
      <c r="D1259" s="20"/>
    </row>
    <row r="1260" spans="3:4" x14ac:dyDescent="0.2">
      <c r="C1260" s="20"/>
      <c r="D1260" s="20"/>
    </row>
    <row r="1261" spans="3:4" x14ac:dyDescent="0.2">
      <c r="C1261" s="20"/>
      <c r="D1261" s="20"/>
    </row>
    <row r="1262" spans="3:4" x14ac:dyDescent="0.2">
      <c r="C1262" s="20"/>
      <c r="D1262" s="20"/>
    </row>
    <row r="1263" spans="3:4" x14ac:dyDescent="0.2">
      <c r="C1263" s="20"/>
      <c r="D1263" s="20"/>
    </row>
    <row r="1264" spans="3:4" x14ac:dyDescent="0.2">
      <c r="C1264" s="20"/>
      <c r="D1264" s="20"/>
    </row>
    <row r="1265" spans="3:4" x14ac:dyDescent="0.2">
      <c r="C1265" s="20"/>
      <c r="D1265" s="20"/>
    </row>
    <row r="1266" spans="3:4" x14ac:dyDescent="0.2">
      <c r="C1266" s="20"/>
      <c r="D1266" s="20"/>
    </row>
    <row r="1267" spans="3:4" x14ac:dyDescent="0.2">
      <c r="C1267" s="20"/>
      <c r="D1267" s="20"/>
    </row>
    <row r="1268" spans="3:4" x14ac:dyDescent="0.2">
      <c r="C1268" s="20"/>
      <c r="D1268" s="20"/>
    </row>
    <row r="1269" spans="3:4" x14ac:dyDescent="0.2">
      <c r="C1269" s="20"/>
      <c r="D1269" s="20"/>
    </row>
    <row r="1270" spans="3:4" x14ac:dyDescent="0.2">
      <c r="C1270" s="20"/>
      <c r="D1270" s="20"/>
    </row>
    <row r="1271" spans="3:4" x14ac:dyDescent="0.2">
      <c r="C1271" s="20"/>
      <c r="D1271" s="20"/>
    </row>
    <row r="1272" spans="3:4" x14ac:dyDescent="0.2">
      <c r="C1272" s="20"/>
      <c r="D1272" s="20"/>
    </row>
    <row r="1273" spans="3:4" x14ac:dyDescent="0.2">
      <c r="C1273" s="20"/>
      <c r="D1273" s="20"/>
    </row>
    <row r="1274" spans="3:4" x14ac:dyDescent="0.2">
      <c r="C1274" s="20"/>
      <c r="D1274" s="20"/>
    </row>
    <row r="1275" spans="3:4" x14ac:dyDescent="0.2">
      <c r="C1275" s="20"/>
      <c r="D1275" s="20"/>
    </row>
    <row r="1276" spans="3:4" x14ac:dyDescent="0.2">
      <c r="C1276" s="20"/>
      <c r="D1276" s="20"/>
    </row>
    <row r="1277" spans="3:4" x14ac:dyDescent="0.2">
      <c r="C1277" s="20"/>
      <c r="D1277" s="20"/>
    </row>
    <row r="1278" spans="3:4" x14ac:dyDescent="0.2">
      <c r="C1278" s="20"/>
      <c r="D1278" s="20"/>
    </row>
    <row r="1279" spans="3:4" x14ac:dyDescent="0.2">
      <c r="C1279" s="20"/>
      <c r="D1279" s="20"/>
    </row>
    <row r="1280" spans="3:4" x14ac:dyDescent="0.2">
      <c r="C1280" s="20"/>
      <c r="D1280" s="20"/>
    </row>
    <row r="1281" spans="3:4" x14ac:dyDescent="0.2">
      <c r="C1281" s="20"/>
      <c r="D1281" s="20"/>
    </row>
    <row r="1282" spans="3:4" x14ac:dyDescent="0.2">
      <c r="C1282" s="20"/>
      <c r="D1282" s="20"/>
    </row>
    <row r="1283" spans="3:4" x14ac:dyDescent="0.2">
      <c r="C1283" s="20"/>
      <c r="D1283" s="20"/>
    </row>
    <row r="1284" spans="3:4" x14ac:dyDescent="0.2">
      <c r="C1284" s="20"/>
      <c r="D1284" s="20"/>
    </row>
    <row r="1285" spans="3:4" x14ac:dyDescent="0.2">
      <c r="C1285" s="20"/>
      <c r="D1285" s="20"/>
    </row>
    <row r="1286" spans="3:4" x14ac:dyDescent="0.2">
      <c r="C1286" s="20"/>
      <c r="D1286" s="20"/>
    </row>
    <row r="1287" spans="3:4" x14ac:dyDescent="0.2">
      <c r="C1287" s="20"/>
      <c r="D1287" s="20"/>
    </row>
    <row r="1288" spans="3:4" x14ac:dyDescent="0.2">
      <c r="C1288" s="20"/>
      <c r="D1288" s="20"/>
    </row>
    <row r="1289" spans="3:4" x14ac:dyDescent="0.2">
      <c r="C1289" s="20"/>
      <c r="D1289" s="20"/>
    </row>
    <row r="1290" spans="3:4" x14ac:dyDescent="0.2">
      <c r="C1290" s="20"/>
      <c r="D1290" s="20"/>
    </row>
    <row r="1291" spans="3:4" x14ac:dyDescent="0.2">
      <c r="C1291" s="20"/>
      <c r="D1291" s="20"/>
    </row>
    <row r="1292" spans="3:4" x14ac:dyDescent="0.2">
      <c r="C1292" s="20"/>
      <c r="D1292" s="20"/>
    </row>
    <row r="1293" spans="3:4" x14ac:dyDescent="0.2">
      <c r="C1293" s="20"/>
      <c r="D1293" s="20"/>
    </row>
    <row r="1294" spans="3:4" x14ac:dyDescent="0.2">
      <c r="C1294" s="20"/>
      <c r="D1294" s="20"/>
    </row>
    <row r="1295" spans="3:4" x14ac:dyDescent="0.2">
      <c r="C1295" s="20"/>
      <c r="D1295" s="20"/>
    </row>
    <row r="1296" spans="3:4" x14ac:dyDescent="0.2">
      <c r="C1296" s="20"/>
      <c r="D1296" s="20"/>
    </row>
    <row r="1297" spans="3:4" x14ac:dyDescent="0.2">
      <c r="C1297" s="20"/>
      <c r="D1297" s="20"/>
    </row>
    <row r="1298" spans="3:4" x14ac:dyDescent="0.2">
      <c r="C1298" s="20"/>
      <c r="D1298" s="20"/>
    </row>
    <row r="1299" spans="3:4" x14ac:dyDescent="0.2">
      <c r="C1299" s="20"/>
      <c r="D1299" s="20"/>
    </row>
    <row r="1300" spans="3:4" x14ac:dyDescent="0.2">
      <c r="C1300" s="20"/>
      <c r="D1300" s="20"/>
    </row>
    <row r="1301" spans="3:4" x14ac:dyDescent="0.2">
      <c r="C1301" s="20"/>
      <c r="D1301" s="20"/>
    </row>
    <row r="1302" spans="3:4" x14ac:dyDescent="0.2">
      <c r="C1302" s="20"/>
      <c r="D1302" s="20"/>
    </row>
    <row r="1303" spans="3:4" x14ac:dyDescent="0.2">
      <c r="C1303" s="20"/>
      <c r="D1303" s="20"/>
    </row>
    <row r="1304" spans="3:4" x14ac:dyDescent="0.2">
      <c r="C1304" s="20"/>
      <c r="D1304" s="20"/>
    </row>
    <row r="1305" spans="3:4" x14ac:dyDescent="0.2">
      <c r="C1305" s="20"/>
      <c r="D1305" s="20"/>
    </row>
    <row r="1306" spans="3:4" x14ac:dyDescent="0.2">
      <c r="C1306" s="20"/>
      <c r="D1306" s="20"/>
    </row>
    <row r="1307" spans="3:4" x14ac:dyDescent="0.2">
      <c r="C1307" s="20"/>
      <c r="D1307" s="20"/>
    </row>
    <row r="1308" spans="3:4" x14ac:dyDescent="0.2">
      <c r="C1308" s="20"/>
      <c r="D1308" s="20"/>
    </row>
    <row r="1309" spans="3:4" x14ac:dyDescent="0.2">
      <c r="C1309" s="20"/>
      <c r="D1309" s="20"/>
    </row>
    <row r="1310" spans="3:4" x14ac:dyDescent="0.2">
      <c r="C1310" s="20"/>
      <c r="D1310" s="20"/>
    </row>
    <row r="1311" spans="3:4" x14ac:dyDescent="0.2">
      <c r="C1311" s="20"/>
      <c r="D1311" s="20"/>
    </row>
    <row r="1312" spans="3:4" x14ac:dyDescent="0.2">
      <c r="C1312" s="20"/>
      <c r="D1312" s="20"/>
    </row>
    <row r="1313" spans="3:4" x14ac:dyDescent="0.2">
      <c r="C1313" s="20"/>
      <c r="D1313" s="20"/>
    </row>
    <row r="1314" spans="3:4" x14ac:dyDescent="0.2">
      <c r="C1314" s="20"/>
      <c r="D1314" s="20"/>
    </row>
    <row r="1315" spans="3:4" x14ac:dyDescent="0.2">
      <c r="C1315" s="20"/>
      <c r="D1315" s="20"/>
    </row>
    <row r="1316" spans="3:4" x14ac:dyDescent="0.2">
      <c r="C1316" s="20"/>
      <c r="D1316" s="20"/>
    </row>
    <row r="1317" spans="3:4" x14ac:dyDescent="0.2">
      <c r="C1317" s="20"/>
      <c r="D1317" s="20"/>
    </row>
    <row r="1318" spans="3:4" x14ac:dyDescent="0.2">
      <c r="C1318" s="20"/>
      <c r="D1318" s="20"/>
    </row>
    <row r="1319" spans="3:4" x14ac:dyDescent="0.2">
      <c r="C1319" s="20"/>
      <c r="D1319" s="20"/>
    </row>
    <row r="1320" spans="3:4" x14ac:dyDescent="0.2">
      <c r="C1320" s="20"/>
      <c r="D1320" s="20"/>
    </row>
    <row r="1321" spans="3:4" x14ac:dyDescent="0.2">
      <c r="C1321" s="20"/>
      <c r="D1321" s="20"/>
    </row>
    <row r="1322" spans="3:4" x14ac:dyDescent="0.2">
      <c r="C1322" s="20"/>
      <c r="D1322" s="20"/>
    </row>
    <row r="1323" spans="3:4" x14ac:dyDescent="0.2">
      <c r="C1323" s="20"/>
      <c r="D1323" s="20"/>
    </row>
    <row r="1324" spans="3:4" x14ac:dyDescent="0.2">
      <c r="C1324" s="20"/>
      <c r="D1324" s="20"/>
    </row>
    <row r="1325" spans="3:4" x14ac:dyDescent="0.2">
      <c r="C1325" s="20"/>
      <c r="D1325" s="20"/>
    </row>
    <row r="1326" spans="3:4" x14ac:dyDescent="0.2">
      <c r="C1326" s="20"/>
      <c r="D1326" s="20"/>
    </row>
    <row r="1327" spans="3:4" x14ac:dyDescent="0.2">
      <c r="C1327" s="20"/>
      <c r="D1327" s="20"/>
    </row>
    <row r="1328" spans="3:4" x14ac:dyDescent="0.2">
      <c r="C1328" s="20"/>
      <c r="D1328" s="20"/>
    </row>
    <row r="1329" spans="3:4" x14ac:dyDescent="0.2">
      <c r="C1329" s="20"/>
      <c r="D1329" s="20"/>
    </row>
    <row r="1330" spans="3:4" x14ac:dyDescent="0.2">
      <c r="C1330" s="20"/>
      <c r="D1330" s="20"/>
    </row>
    <row r="1331" spans="3:4" x14ac:dyDescent="0.2">
      <c r="C1331" s="20"/>
      <c r="D1331" s="20"/>
    </row>
    <row r="1332" spans="3:4" x14ac:dyDescent="0.2">
      <c r="C1332" s="20"/>
      <c r="D1332" s="20"/>
    </row>
    <row r="1333" spans="3:4" x14ac:dyDescent="0.2">
      <c r="C1333" s="20"/>
      <c r="D1333" s="20"/>
    </row>
    <row r="1334" spans="3:4" x14ac:dyDescent="0.2">
      <c r="C1334" s="20"/>
      <c r="D1334" s="20"/>
    </row>
    <row r="1335" spans="3:4" x14ac:dyDescent="0.2">
      <c r="C1335" s="20"/>
      <c r="D1335" s="20"/>
    </row>
    <row r="1336" spans="3:4" x14ac:dyDescent="0.2">
      <c r="C1336" s="20"/>
      <c r="D1336" s="20"/>
    </row>
    <row r="1337" spans="3:4" x14ac:dyDescent="0.2">
      <c r="C1337" s="20"/>
      <c r="D1337" s="20"/>
    </row>
    <row r="1338" spans="3:4" x14ac:dyDescent="0.2">
      <c r="C1338" s="20"/>
      <c r="D1338" s="20"/>
    </row>
    <row r="1339" spans="3:4" x14ac:dyDescent="0.2">
      <c r="C1339" s="20"/>
      <c r="D1339" s="20"/>
    </row>
    <row r="1340" spans="3:4" x14ac:dyDescent="0.2">
      <c r="C1340" s="20"/>
      <c r="D1340" s="20"/>
    </row>
    <row r="1341" spans="3:4" x14ac:dyDescent="0.2">
      <c r="C1341" s="20"/>
      <c r="D1341" s="20"/>
    </row>
    <row r="1342" spans="3:4" x14ac:dyDescent="0.2">
      <c r="C1342" s="20"/>
      <c r="D1342" s="20"/>
    </row>
    <row r="1343" spans="3:4" x14ac:dyDescent="0.2">
      <c r="C1343" s="20"/>
      <c r="D1343" s="20"/>
    </row>
    <row r="1344" spans="3:4" x14ac:dyDescent="0.2">
      <c r="C1344" s="20"/>
      <c r="D1344" s="20"/>
    </row>
    <row r="1345" spans="3:4" x14ac:dyDescent="0.2">
      <c r="C1345" s="20"/>
      <c r="D1345" s="20"/>
    </row>
    <row r="1346" spans="3:4" x14ac:dyDescent="0.2">
      <c r="C1346" s="20"/>
      <c r="D1346" s="20"/>
    </row>
    <row r="1347" spans="3:4" x14ac:dyDescent="0.2">
      <c r="C1347" s="20"/>
      <c r="D1347" s="20"/>
    </row>
    <row r="1348" spans="3:4" x14ac:dyDescent="0.2">
      <c r="C1348" s="20"/>
      <c r="D1348" s="20"/>
    </row>
    <row r="1349" spans="3:4" x14ac:dyDescent="0.2">
      <c r="C1349" s="20"/>
      <c r="D1349" s="20"/>
    </row>
    <row r="1350" spans="3:4" x14ac:dyDescent="0.2">
      <c r="C1350" s="20"/>
      <c r="D1350" s="20"/>
    </row>
    <row r="1351" spans="3:4" x14ac:dyDescent="0.2">
      <c r="C1351" s="20"/>
      <c r="D1351" s="20"/>
    </row>
    <row r="1352" spans="3:4" x14ac:dyDescent="0.2">
      <c r="C1352" s="20"/>
      <c r="D1352" s="20"/>
    </row>
    <row r="1353" spans="3:4" x14ac:dyDescent="0.2">
      <c r="C1353" s="20"/>
      <c r="D1353" s="20"/>
    </row>
    <row r="1354" spans="3:4" x14ac:dyDescent="0.2">
      <c r="C1354" s="20"/>
      <c r="D1354" s="20"/>
    </row>
    <row r="1355" spans="3:4" x14ac:dyDescent="0.2">
      <c r="C1355" s="20"/>
      <c r="D1355" s="20"/>
    </row>
    <row r="1356" spans="3:4" x14ac:dyDescent="0.2">
      <c r="C1356" s="20"/>
      <c r="D1356" s="20"/>
    </row>
    <row r="1357" spans="3:4" x14ac:dyDescent="0.2">
      <c r="C1357" s="20"/>
      <c r="D1357" s="20"/>
    </row>
    <row r="1358" spans="3:4" x14ac:dyDescent="0.2">
      <c r="C1358" s="20"/>
      <c r="D1358" s="20"/>
    </row>
    <row r="1359" spans="3:4" x14ac:dyDescent="0.2">
      <c r="C1359" s="20"/>
      <c r="D1359" s="20"/>
    </row>
    <row r="1360" spans="3:4" x14ac:dyDescent="0.2">
      <c r="C1360" s="20"/>
      <c r="D1360" s="20"/>
    </row>
    <row r="1361" spans="3:4" x14ac:dyDescent="0.2">
      <c r="C1361" s="20"/>
      <c r="D1361" s="20"/>
    </row>
    <row r="1362" spans="3:4" x14ac:dyDescent="0.2">
      <c r="C1362" s="20"/>
      <c r="D1362" s="20"/>
    </row>
    <row r="1363" spans="3:4" x14ac:dyDescent="0.2">
      <c r="C1363" s="20"/>
      <c r="D1363" s="20"/>
    </row>
    <row r="1364" spans="3:4" x14ac:dyDescent="0.2">
      <c r="C1364" s="20"/>
      <c r="D1364" s="20"/>
    </row>
    <row r="1365" spans="3:4" x14ac:dyDescent="0.2">
      <c r="C1365" s="20"/>
      <c r="D1365" s="20"/>
    </row>
    <row r="1366" spans="3:4" x14ac:dyDescent="0.2">
      <c r="C1366" s="20"/>
      <c r="D1366" s="20"/>
    </row>
    <row r="1367" spans="3:4" x14ac:dyDescent="0.2">
      <c r="C1367" s="20"/>
      <c r="D1367" s="20"/>
    </row>
    <row r="1368" spans="3:4" x14ac:dyDescent="0.2">
      <c r="C1368" s="20"/>
      <c r="D1368" s="20"/>
    </row>
    <row r="1369" spans="3:4" x14ac:dyDescent="0.2">
      <c r="C1369" s="20"/>
      <c r="D1369" s="20"/>
    </row>
    <row r="1370" spans="3:4" x14ac:dyDescent="0.2">
      <c r="C1370" s="20"/>
      <c r="D1370" s="20"/>
    </row>
    <row r="1371" spans="3:4" x14ac:dyDescent="0.2">
      <c r="C1371" s="20"/>
      <c r="D1371" s="20"/>
    </row>
    <row r="1372" spans="3:4" x14ac:dyDescent="0.2">
      <c r="C1372" s="20"/>
      <c r="D1372" s="20"/>
    </row>
    <row r="1373" spans="3:4" x14ac:dyDescent="0.2">
      <c r="C1373" s="20"/>
      <c r="D1373" s="20"/>
    </row>
    <row r="1374" spans="3:4" x14ac:dyDescent="0.2">
      <c r="C1374" s="20"/>
      <c r="D1374" s="20"/>
    </row>
    <row r="1375" spans="3:4" x14ac:dyDescent="0.2">
      <c r="C1375" s="20"/>
      <c r="D1375" s="20"/>
    </row>
    <row r="1376" spans="3:4" x14ac:dyDescent="0.2">
      <c r="C1376" s="20"/>
      <c r="D1376" s="20"/>
    </row>
    <row r="1377" spans="3:4" x14ac:dyDescent="0.2">
      <c r="C1377" s="20"/>
      <c r="D1377" s="20"/>
    </row>
    <row r="1378" spans="3:4" x14ac:dyDescent="0.2">
      <c r="C1378" s="20"/>
      <c r="D1378" s="20"/>
    </row>
    <row r="1379" spans="3:4" x14ac:dyDescent="0.2">
      <c r="C1379" s="20"/>
      <c r="D1379" s="20"/>
    </row>
    <row r="1380" spans="3:4" x14ac:dyDescent="0.2">
      <c r="C1380" s="20"/>
      <c r="D1380" s="20"/>
    </row>
    <row r="1381" spans="3:4" x14ac:dyDescent="0.2">
      <c r="C1381" s="20"/>
      <c r="D1381" s="20"/>
    </row>
    <row r="1382" spans="3:4" x14ac:dyDescent="0.2">
      <c r="C1382" s="20"/>
      <c r="D1382" s="20"/>
    </row>
    <row r="1383" spans="3:4" x14ac:dyDescent="0.2">
      <c r="C1383" s="20"/>
      <c r="D1383" s="20"/>
    </row>
    <row r="1384" spans="3:4" x14ac:dyDescent="0.2">
      <c r="C1384" s="20"/>
      <c r="D1384" s="20"/>
    </row>
    <row r="1385" spans="3:4" x14ac:dyDescent="0.2">
      <c r="C1385" s="20"/>
      <c r="D1385" s="20"/>
    </row>
    <row r="1386" spans="3:4" x14ac:dyDescent="0.2">
      <c r="C1386" s="20"/>
      <c r="D1386" s="20"/>
    </row>
    <row r="1387" spans="3:4" x14ac:dyDescent="0.2">
      <c r="C1387" s="20"/>
      <c r="D1387" s="20"/>
    </row>
    <row r="1388" spans="3:4" x14ac:dyDescent="0.2">
      <c r="C1388" s="20"/>
      <c r="D1388" s="20"/>
    </row>
    <row r="1389" spans="3:4" x14ac:dyDescent="0.2">
      <c r="C1389" s="20"/>
      <c r="D1389" s="20"/>
    </row>
    <row r="1390" spans="3:4" x14ac:dyDescent="0.2">
      <c r="C1390" s="20"/>
      <c r="D1390" s="20"/>
    </row>
    <row r="1391" spans="3:4" x14ac:dyDescent="0.2">
      <c r="C1391" s="20"/>
      <c r="D1391" s="20"/>
    </row>
    <row r="1392" spans="3:4" x14ac:dyDescent="0.2">
      <c r="C1392" s="20"/>
      <c r="D1392" s="20"/>
    </row>
    <row r="1393" spans="3:4" x14ac:dyDescent="0.2">
      <c r="C1393" s="20"/>
      <c r="D1393" s="20"/>
    </row>
    <row r="1394" spans="3:4" x14ac:dyDescent="0.2">
      <c r="C1394" s="20"/>
      <c r="D1394" s="20"/>
    </row>
    <row r="1395" spans="3:4" x14ac:dyDescent="0.2">
      <c r="C1395" s="20"/>
      <c r="D1395" s="20"/>
    </row>
    <row r="1396" spans="3:4" x14ac:dyDescent="0.2">
      <c r="C1396" s="20"/>
      <c r="D1396" s="20"/>
    </row>
    <row r="1397" spans="3:4" x14ac:dyDescent="0.2">
      <c r="C1397" s="20"/>
      <c r="D1397" s="20"/>
    </row>
    <row r="1398" spans="3:4" x14ac:dyDescent="0.2">
      <c r="C1398" s="20"/>
      <c r="D1398" s="20"/>
    </row>
    <row r="1399" spans="3:4" x14ac:dyDescent="0.2">
      <c r="C1399" s="20"/>
      <c r="D1399" s="20"/>
    </row>
    <row r="1400" spans="3:4" x14ac:dyDescent="0.2">
      <c r="C1400" s="20"/>
      <c r="D1400" s="20"/>
    </row>
    <row r="1401" spans="3:4" x14ac:dyDescent="0.2">
      <c r="C1401" s="20"/>
      <c r="D1401" s="20"/>
    </row>
    <row r="1402" spans="3:4" x14ac:dyDescent="0.2">
      <c r="C1402" s="20"/>
      <c r="D1402" s="20"/>
    </row>
    <row r="1403" spans="3:4" x14ac:dyDescent="0.2">
      <c r="C1403" s="20"/>
      <c r="D1403" s="20"/>
    </row>
    <row r="1404" spans="3:4" x14ac:dyDescent="0.2">
      <c r="C1404" s="20"/>
      <c r="D1404" s="20"/>
    </row>
    <row r="1405" spans="3:4" x14ac:dyDescent="0.2">
      <c r="C1405" s="20"/>
      <c r="D1405" s="20"/>
    </row>
    <row r="1406" spans="3:4" x14ac:dyDescent="0.2">
      <c r="C1406" s="20"/>
      <c r="D1406" s="20"/>
    </row>
    <row r="1407" spans="3:4" x14ac:dyDescent="0.2">
      <c r="C1407" s="20"/>
      <c r="D1407" s="20"/>
    </row>
    <row r="1408" spans="3:4" x14ac:dyDescent="0.2">
      <c r="C1408" s="20"/>
      <c r="D1408" s="20"/>
    </row>
    <row r="1409" spans="3:4" x14ac:dyDescent="0.2">
      <c r="C1409" s="20"/>
      <c r="D1409" s="20"/>
    </row>
    <row r="1410" spans="3:4" x14ac:dyDescent="0.2">
      <c r="C1410" s="20"/>
      <c r="D1410" s="20"/>
    </row>
    <row r="1411" spans="3:4" x14ac:dyDescent="0.2">
      <c r="C1411" s="20"/>
      <c r="D1411" s="20"/>
    </row>
    <row r="1412" spans="3:4" x14ac:dyDescent="0.2">
      <c r="C1412" s="20"/>
      <c r="D1412" s="20"/>
    </row>
    <row r="1413" spans="3:4" x14ac:dyDescent="0.2">
      <c r="C1413" s="20"/>
      <c r="D1413" s="20"/>
    </row>
    <row r="1414" spans="3:4" x14ac:dyDescent="0.2">
      <c r="C1414" s="20"/>
      <c r="D1414" s="20"/>
    </row>
    <row r="1415" spans="3:4" x14ac:dyDescent="0.2">
      <c r="C1415" s="20"/>
      <c r="D1415" s="20"/>
    </row>
    <row r="1416" spans="3:4" x14ac:dyDescent="0.2">
      <c r="C1416" s="20"/>
      <c r="D1416" s="20"/>
    </row>
    <row r="1417" spans="3:4" x14ac:dyDescent="0.2">
      <c r="C1417" s="20"/>
      <c r="D1417" s="20"/>
    </row>
    <row r="1418" spans="3:4" x14ac:dyDescent="0.2">
      <c r="C1418" s="20"/>
      <c r="D1418" s="20"/>
    </row>
    <row r="1419" spans="3:4" x14ac:dyDescent="0.2">
      <c r="C1419" s="20"/>
      <c r="D1419" s="20"/>
    </row>
    <row r="1420" spans="3:4" x14ac:dyDescent="0.2">
      <c r="C1420" s="20"/>
      <c r="D1420" s="20"/>
    </row>
    <row r="1421" spans="3:4" x14ac:dyDescent="0.2">
      <c r="C1421" s="20"/>
      <c r="D1421" s="20"/>
    </row>
    <row r="1422" spans="3:4" x14ac:dyDescent="0.2">
      <c r="C1422" s="20"/>
      <c r="D1422" s="20"/>
    </row>
    <row r="1423" spans="3:4" x14ac:dyDescent="0.2">
      <c r="C1423" s="20"/>
      <c r="D1423" s="20"/>
    </row>
    <row r="1424" spans="3:4" x14ac:dyDescent="0.2">
      <c r="C1424" s="20"/>
      <c r="D1424" s="20"/>
    </row>
    <row r="1425" spans="3:4" x14ac:dyDescent="0.2">
      <c r="C1425" s="20"/>
      <c r="D1425" s="20"/>
    </row>
    <row r="1426" spans="3:4" x14ac:dyDescent="0.2">
      <c r="C1426" s="20"/>
      <c r="D1426" s="20"/>
    </row>
    <row r="1427" spans="3:4" x14ac:dyDescent="0.2">
      <c r="C1427" s="20"/>
      <c r="D1427" s="20"/>
    </row>
    <row r="1428" spans="3:4" x14ac:dyDescent="0.2">
      <c r="C1428" s="20"/>
      <c r="D1428" s="20"/>
    </row>
    <row r="1429" spans="3:4" x14ac:dyDescent="0.2">
      <c r="C1429" s="20"/>
      <c r="D1429" s="20"/>
    </row>
    <row r="1430" spans="3:4" x14ac:dyDescent="0.2">
      <c r="C1430" s="20"/>
      <c r="D1430" s="20"/>
    </row>
    <row r="1431" spans="3:4" x14ac:dyDescent="0.2">
      <c r="C1431" s="20"/>
      <c r="D1431" s="20"/>
    </row>
    <row r="1432" spans="3:4" x14ac:dyDescent="0.2">
      <c r="C1432" s="20"/>
      <c r="D1432" s="20"/>
    </row>
    <row r="1433" spans="3:4" x14ac:dyDescent="0.2">
      <c r="C1433" s="20"/>
      <c r="D1433" s="20"/>
    </row>
    <row r="1434" spans="3:4" x14ac:dyDescent="0.2">
      <c r="C1434" s="20"/>
      <c r="D1434" s="20"/>
    </row>
    <row r="1435" spans="3:4" x14ac:dyDescent="0.2">
      <c r="C1435" s="20"/>
      <c r="D1435" s="20"/>
    </row>
    <row r="1436" spans="3:4" x14ac:dyDescent="0.2">
      <c r="C1436" s="20"/>
      <c r="D1436" s="20"/>
    </row>
    <row r="1437" spans="3:4" x14ac:dyDescent="0.2">
      <c r="C1437" s="20"/>
      <c r="D1437" s="20"/>
    </row>
    <row r="1438" spans="3:4" x14ac:dyDescent="0.2">
      <c r="C1438" s="20"/>
      <c r="D1438" s="20"/>
    </row>
    <row r="1439" spans="3:4" x14ac:dyDescent="0.2">
      <c r="C1439" s="20"/>
      <c r="D1439" s="20"/>
    </row>
    <row r="1440" spans="3:4" x14ac:dyDescent="0.2">
      <c r="C1440" s="20"/>
      <c r="D1440" s="20"/>
    </row>
    <row r="1441" spans="3:4" x14ac:dyDescent="0.2">
      <c r="C1441" s="20"/>
      <c r="D1441" s="20"/>
    </row>
    <row r="1442" spans="3:4" x14ac:dyDescent="0.2">
      <c r="C1442" s="20"/>
      <c r="D1442" s="20"/>
    </row>
    <row r="1443" spans="3:4" x14ac:dyDescent="0.2">
      <c r="C1443" s="20"/>
      <c r="D1443" s="20"/>
    </row>
    <row r="1444" spans="3:4" x14ac:dyDescent="0.2">
      <c r="C1444" s="20"/>
      <c r="D1444" s="20"/>
    </row>
    <row r="1445" spans="3:4" x14ac:dyDescent="0.2">
      <c r="C1445" s="20"/>
      <c r="D1445" s="20"/>
    </row>
    <row r="1446" spans="3:4" x14ac:dyDescent="0.2">
      <c r="C1446" s="20"/>
      <c r="D1446" s="20"/>
    </row>
    <row r="1447" spans="3:4" x14ac:dyDescent="0.2">
      <c r="C1447" s="20"/>
      <c r="D1447" s="20"/>
    </row>
    <row r="1448" spans="3:4" x14ac:dyDescent="0.2">
      <c r="C1448" s="20"/>
      <c r="D1448" s="20"/>
    </row>
    <row r="1449" spans="3:4" x14ac:dyDescent="0.2">
      <c r="C1449" s="20"/>
      <c r="D1449" s="20"/>
    </row>
    <row r="1450" spans="3:4" x14ac:dyDescent="0.2">
      <c r="C1450" s="20"/>
      <c r="D1450" s="20"/>
    </row>
    <row r="1451" spans="3:4" x14ac:dyDescent="0.2">
      <c r="C1451" s="20"/>
      <c r="D1451" s="20"/>
    </row>
    <row r="1452" spans="3:4" x14ac:dyDescent="0.2">
      <c r="C1452" s="20"/>
      <c r="D1452" s="20"/>
    </row>
    <row r="1453" spans="3:4" x14ac:dyDescent="0.2">
      <c r="C1453" s="20"/>
      <c r="D1453" s="20"/>
    </row>
    <row r="1454" spans="3:4" x14ac:dyDescent="0.2">
      <c r="C1454" s="20"/>
      <c r="D1454" s="20"/>
    </row>
    <row r="1455" spans="3:4" x14ac:dyDescent="0.2">
      <c r="C1455" s="20"/>
      <c r="D1455" s="20"/>
    </row>
    <row r="1456" spans="3:4" x14ac:dyDescent="0.2">
      <c r="C1456" s="20"/>
      <c r="D1456" s="20"/>
    </row>
    <row r="1457" spans="3:4" x14ac:dyDescent="0.2">
      <c r="C1457" s="20"/>
      <c r="D1457" s="20"/>
    </row>
    <row r="1458" spans="3:4" x14ac:dyDescent="0.2">
      <c r="C1458" s="20"/>
      <c r="D1458" s="20"/>
    </row>
    <row r="1459" spans="3:4" x14ac:dyDescent="0.2">
      <c r="C1459" s="20"/>
      <c r="D1459" s="20"/>
    </row>
    <row r="1460" spans="3:4" x14ac:dyDescent="0.2">
      <c r="C1460" s="20"/>
      <c r="D1460" s="20"/>
    </row>
    <row r="1461" spans="3:4" x14ac:dyDescent="0.2">
      <c r="C1461" s="20"/>
      <c r="D1461" s="20"/>
    </row>
    <row r="1462" spans="3:4" x14ac:dyDescent="0.2">
      <c r="C1462" s="20"/>
      <c r="D1462" s="20"/>
    </row>
    <row r="1463" spans="3:4" x14ac:dyDescent="0.2">
      <c r="C1463" s="20"/>
      <c r="D1463" s="20"/>
    </row>
    <row r="1464" spans="3:4" x14ac:dyDescent="0.2">
      <c r="C1464" s="20"/>
      <c r="D1464" s="20"/>
    </row>
    <row r="1465" spans="3:4" x14ac:dyDescent="0.2">
      <c r="C1465" s="20"/>
      <c r="D1465" s="20"/>
    </row>
    <row r="1466" spans="3:4" x14ac:dyDescent="0.2">
      <c r="C1466" s="20"/>
      <c r="D1466" s="20"/>
    </row>
    <row r="1467" spans="3:4" x14ac:dyDescent="0.2">
      <c r="C1467" s="20"/>
      <c r="D1467" s="20"/>
    </row>
    <row r="1468" spans="3:4" x14ac:dyDescent="0.2">
      <c r="C1468" s="20"/>
      <c r="D1468" s="20"/>
    </row>
    <row r="1469" spans="3:4" x14ac:dyDescent="0.2">
      <c r="C1469" s="20"/>
      <c r="D1469" s="20"/>
    </row>
    <row r="1470" spans="3:4" x14ac:dyDescent="0.2">
      <c r="C1470" s="20"/>
      <c r="D1470" s="20"/>
    </row>
    <row r="1471" spans="3:4" x14ac:dyDescent="0.2">
      <c r="C1471" s="20"/>
      <c r="D1471" s="20"/>
    </row>
    <row r="1472" spans="3:4" x14ac:dyDescent="0.2">
      <c r="C1472" s="20"/>
      <c r="D1472" s="20"/>
    </row>
    <row r="1473" spans="3:4" x14ac:dyDescent="0.2">
      <c r="C1473" s="20"/>
      <c r="D1473" s="20"/>
    </row>
    <row r="1474" spans="3:4" x14ac:dyDescent="0.2">
      <c r="C1474" s="20"/>
      <c r="D1474" s="20"/>
    </row>
    <row r="1475" spans="3:4" x14ac:dyDescent="0.2">
      <c r="C1475" s="20"/>
      <c r="D1475" s="20"/>
    </row>
    <row r="1476" spans="3:4" x14ac:dyDescent="0.2">
      <c r="C1476" s="20"/>
      <c r="D1476" s="20"/>
    </row>
    <row r="1477" spans="3:4" x14ac:dyDescent="0.2">
      <c r="C1477" s="20"/>
      <c r="D1477" s="20"/>
    </row>
    <row r="1478" spans="3:4" x14ac:dyDescent="0.2">
      <c r="C1478" s="20"/>
      <c r="D1478" s="20"/>
    </row>
    <row r="1479" spans="3:4" x14ac:dyDescent="0.2">
      <c r="C1479" s="20"/>
      <c r="D1479" s="20"/>
    </row>
    <row r="1480" spans="3:4" x14ac:dyDescent="0.2">
      <c r="C1480" s="20"/>
      <c r="D1480" s="20"/>
    </row>
    <row r="1481" spans="3:4" x14ac:dyDescent="0.2">
      <c r="C1481" s="20"/>
      <c r="D1481" s="20"/>
    </row>
    <row r="1482" spans="3:4" x14ac:dyDescent="0.2">
      <c r="C1482" s="20"/>
      <c r="D1482" s="20"/>
    </row>
    <row r="1483" spans="3:4" x14ac:dyDescent="0.2">
      <c r="C1483" s="20"/>
      <c r="D1483" s="20"/>
    </row>
    <row r="1484" spans="3:4" x14ac:dyDescent="0.2">
      <c r="C1484" s="20"/>
      <c r="D1484" s="20"/>
    </row>
    <row r="1485" spans="3:4" x14ac:dyDescent="0.2">
      <c r="C1485" s="20"/>
      <c r="D1485" s="20"/>
    </row>
    <row r="1486" spans="3:4" x14ac:dyDescent="0.2">
      <c r="C1486" s="20"/>
      <c r="D1486" s="20"/>
    </row>
    <row r="1487" spans="3:4" x14ac:dyDescent="0.2">
      <c r="C1487" s="20"/>
      <c r="D1487" s="20"/>
    </row>
    <row r="1488" spans="3:4" x14ac:dyDescent="0.2">
      <c r="C1488" s="20"/>
      <c r="D1488" s="20"/>
    </row>
    <row r="1489" spans="3:4" x14ac:dyDescent="0.2">
      <c r="C1489" s="20"/>
      <c r="D1489" s="20"/>
    </row>
    <row r="1490" spans="3:4" x14ac:dyDescent="0.2">
      <c r="C1490" s="20"/>
      <c r="D1490" s="20"/>
    </row>
    <row r="1491" spans="3:4" x14ac:dyDescent="0.2">
      <c r="C1491" s="20"/>
      <c r="D1491" s="20"/>
    </row>
    <row r="1492" spans="3:4" x14ac:dyDescent="0.2">
      <c r="C1492" s="20"/>
      <c r="D1492" s="20"/>
    </row>
    <row r="1493" spans="3:4" x14ac:dyDescent="0.2">
      <c r="C1493" s="20"/>
      <c r="D1493" s="20"/>
    </row>
    <row r="1494" spans="3:4" x14ac:dyDescent="0.2">
      <c r="C1494" s="20"/>
      <c r="D1494" s="20"/>
    </row>
    <row r="1495" spans="3:4" x14ac:dyDescent="0.2">
      <c r="C1495" s="20"/>
      <c r="D1495" s="20"/>
    </row>
    <row r="1496" spans="3:4" x14ac:dyDescent="0.2">
      <c r="C1496" s="20"/>
      <c r="D1496" s="20"/>
    </row>
    <row r="1497" spans="3:4" x14ac:dyDescent="0.2">
      <c r="C1497" s="20"/>
      <c r="D1497" s="20"/>
    </row>
    <row r="1498" spans="3:4" x14ac:dyDescent="0.2">
      <c r="C1498" s="20"/>
      <c r="D1498" s="20"/>
    </row>
    <row r="1499" spans="3:4" x14ac:dyDescent="0.2">
      <c r="C1499" s="20"/>
      <c r="D1499" s="20"/>
    </row>
    <row r="1500" spans="3:4" x14ac:dyDescent="0.2">
      <c r="C1500" s="20"/>
      <c r="D1500" s="20"/>
    </row>
    <row r="1501" spans="3:4" x14ac:dyDescent="0.2">
      <c r="C1501" s="20"/>
      <c r="D1501" s="20"/>
    </row>
    <row r="1502" spans="3:4" x14ac:dyDescent="0.2">
      <c r="C1502" s="20"/>
      <c r="D1502" s="20"/>
    </row>
    <row r="1503" spans="3:4" x14ac:dyDescent="0.2">
      <c r="C1503" s="20"/>
      <c r="D1503" s="20"/>
    </row>
    <row r="1504" spans="3:4" x14ac:dyDescent="0.2">
      <c r="C1504" s="20"/>
      <c r="D1504" s="20"/>
    </row>
    <row r="1505" spans="3:4" x14ac:dyDescent="0.2">
      <c r="C1505" s="20"/>
      <c r="D1505" s="20"/>
    </row>
    <row r="1506" spans="3:4" x14ac:dyDescent="0.2">
      <c r="C1506" s="20"/>
      <c r="D1506" s="20"/>
    </row>
    <row r="1507" spans="3:4" x14ac:dyDescent="0.2">
      <c r="C1507" s="20"/>
      <c r="D1507" s="20"/>
    </row>
    <row r="1508" spans="3:4" x14ac:dyDescent="0.2">
      <c r="C1508" s="20"/>
      <c r="D1508" s="20"/>
    </row>
    <row r="1509" spans="3:4" x14ac:dyDescent="0.2">
      <c r="C1509" s="20"/>
      <c r="D1509" s="20"/>
    </row>
    <row r="1510" spans="3:4" x14ac:dyDescent="0.2">
      <c r="C1510" s="20"/>
      <c r="D1510" s="20"/>
    </row>
    <row r="1511" spans="3:4" x14ac:dyDescent="0.2">
      <c r="C1511" s="20"/>
      <c r="D1511" s="20"/>
    </row>
    <row r="1512" spans="3:4" x14ac:dyDescent="0.2">
      <c r="C1512" s="20"/>
      <c r="D1512" s="20"/>
    </row>
    <row r="1513" spans="3:4" x14ac:dyDescent="0.2">
      <c r="C1513" s="20"/>
      <c r="D1513" s="20"/>
    </row>
    <row r="1514" spans="3:4" x14ac:dyDescent="0.2">
      <c r="C1514" s="20"/>
      <c r="D1514" s="20"/>
    </row>
    <row r="1515" spans="3:4" x14ac:dyDescent="0.2">
      <c r="C1515" s="20"/>
      <c r="D1515" s="20"/>
    </row>
    <row r="1516" spans="3:4" x14ac:dyDescent="0.2">
      <c r="C1516" s="20"/>
      <c r="D1516" s="20"/>
    </row>
    <row r="1517" spans="3:4" x14ac:dyDescent="0.2">
      <c r="C1517" s="20"/>
      <c r="D1517" s="20"/>
    </row>
    <row r="1518" spans="3:4" x14ac:dyDescent="0.2">
      <c r="C1518" s="20"/>
      <c r="D1518" s="20"/>
    </row>
    <row r="1519" spans="3:4" x14ac:dyDescent="0.2">
      <c r="C1519" s="20"/>
      <c r="D1519" s="20"/>
    </row>
    <row r="1520" spans="3:4" x14ac:dyDescent="0.2">
      <c r="C1520" s="20"/>
      <c r="D1520" s="20"/>
    </row>
    <row r="1521" spans="3:4" x14ac:dyDescent="0.2">
      <c r="C1521" s="20"/>
      <c r="D1521" s="20"/>
    </row>
    <row r="1522" spans="3:4" x14ac:dyDescent="0.2">
      <c r="C1522" s="20"/>
      <c r="D1522" s="20"/>
    </row>
    <row r="1523" spans="3:4" x14ac:dyDescent="0.2">
      <c r="C1523" s="20"/>
      <c r="D1523" s="20"/>
    </row>
    <row r="1524" spans="3:4" x14ac:dyDescent="0.2">
      <c r="C1524" s="20"/>
      <c r="D1524" s="20"/>
    </row>
    <row r="1525" spans="3:4" x14ac:dyDescent="0.2">
      <c r="C1525" s="20"/>
      <c r="D1525" s="20"/>
    </row>
    <row r="1526" spans="3:4" x14ac:dyDescent="0.2">
      <c r="C1526" s="20"/>
      <c r="D1526" s="20"/>
    </row>
    <row r="1527" spans="3:4" x14ac:dyDescent="0.2">
      <c r="C1527" s="20"/>
      <c r="D1527" s="20"/>
    </row>
    <row r="1528" spans="3:4" x14ac:dyDescent="0.2">
      <c r="C1528" s="20"/>
      <c r="D1528" s="20"/>
    </row>
    <row r="1529" spans="3:4" x14ac:dyDescent="0.2">
      <c r="C1529" s="20"/>
      <c r="D1529" s="20"/>
    </row>
    <row r="1530" spans="3:4" x14ac:dyDescent="0.2">
      <c r="C1530" s="20"/>
      <c r="D1530" s="20"/>
    </row>
    <row r="1531" spans="3:4" x14ac:dyDescent="0.2">
      <c r="C1531" s="20"/>
      <c r="D1531" s="20"/>
    </row>
    <row r="1532" spans="3:4" x14ac:dyDescent="0.2">
      <c r="C1532" s="20"/>
      <c r="D1532" s="20"/>
    </row>
    <row r="1533" spans="3:4" x14ac:dyDescent="0.2">
      <c r="C1533" s="20"/>
      <c r="D1533" s="20"/>
    </row>
    <row r="1534" spans="3:4" x14ac:dyDescent="0.2">
      <c r="C1534" s="20"/>
      <c r="D1534" s="20"/>
    </row>
    <row r="1535" spans="3:4" x14ac:dyDescent="0.2">
      <c r="C1535" s="20"/>
      <c r="D1535" s="20"/>
    </row>
    <row r="1536" spans="3:4" x14ac:dyDescent="0.2">
      <c r="C1536" s="20"/>
      <c r="D1536" s="20"/>
    </row>
    <row r="1537" spans="3:4" x14ac:dyDescent="0.2">
      <c r="C1537" s="20"/>
      <c r="D1537" s="20"/>
    </row>
    <row r="1538" spans="3:4" x14ac:dyDescent="0.2">
      <c r="C1538" s="20"/>
      <c r="D1538" s="20"/>
    </row>
    <row r="1539" spans="3:4" x14ac:dyDescent="0.2">
      <c r="C1539" s="20"/>
      <c r="D1539" s="20"/>
    </row>
    <row r="1540" spans="3:4" x14ac:dyDescent="0.2">
      <c r="C1540" s="20"/>
      <c r="D1540" s="20"/>
    </row>
    <row r="1541" spans="3:4" x14ac:dyDescent="0.2">
      <c r="C1541" s="20"/>
      <c r="D1541" s="20"/>
    </row>
    <row r="1542" spans="3:4" x14ac:dyDescent="0.2">
      <c r="C1542" s="20"/>
      <c r="D1542" s="20"/>
    </row>
    <row r="1543" spans="3:4" x14ac:dyDescent="0.2">
      <c r="C1543" s="20"/>
      <c r="D1543" s="20"/>
    </row>
    <row r="1544" spans="3:4" x14ac:dyDescent="0.2">
      <c r="C1544" s="20"/>
      <c r="D1544" s="20"/>
    </row>
    <row r="1545" spans="3:4" x14ac:dyDescent="0.2">
      <c r="C1545" s="20"/>
      <c r="D1545" s="20"/>
    </row>
    <row r="1546" spans="3:4" x14ac:dyDescent="0.2">
      <c r="C1546" s="20"/>
      <c r="D1546" s="20"/>
    </row>
    <row r="1547" spans="3:4" x14ac:dyDescent="0.2">
      <c r="C1547" s="20"/>
      <c r="D1547" s="20"/>
    </row>
    <row r="1548" spans="3:4" x14ac:dyDescent="0.2">
      <c r="C1548" s="20"/>
      <c r="D1548" s="20"/>
    </row>
    <row r="1549" spans="3:4" x14ac:dyDescent="0.2">
      <c r="C1549" s="20"/>
      <c r="D1549" s="20"/>
    </row>
    <row r="1550" spans="3:4" x14ac:dyDescent="0.2">
      <c r="C1550" s="20"/>
      <c r="D1550" s="20"/>
    </row>
    <row r="1551" spans="3:4" x14ac:dyDescent="0.2">
      <c r="C1551" s="20"/>
      <c r="D1551" s="20"/>
    </row>
    <row r="1552" spans="3:4" x14ac:dyDescent="0.2">
      <c r="C1552" s="20"/>
      <c r="D1552" s="20"/>
    </row>
    <row r="1553" spans="3:4" x14ac:dyDescent="0.2">
      <c r="C1553" s="20"/>
      <c r="D1553" s="20"/>
    </row>
    <row r="1554" spans="3:4" x14ac:dyDescent="0.2">
      <c r="C1554" s="20"/>
      <c r="D1554" s="20"/>
    </row>
    <row r="1555" spans="3:4" x14ac:dyDescent="0.2">
      <c r="C1555" s="20"/>
      <c r="D1555" s="20"/>
    </row>
    <row r="1556" spans="3:4" x14ac:dyDescent="0.2">
      <c r="C1556" s="20"/>
      <c r="D1556" s="20"/>
    </row>
    <row r="1557" spans="3:4" x14ac:dyDescent="0.2">
      <c r="C1557" s="20"/>
      <c r="D1557" s="20"/>
    </row>
    <row r="1558" spans="3:4" x14ac:dyDescent="0.2">
      <c r="C1558" s="20"/>
      <c r="D1558" s="20"/>
    </row>
    <row r="1559" spans="3:4" x14ac:dyDescent="0.2">
      <c r="C1559" s="20"/>
      <c r="D1559" s="20"/>
    </row>
    <row r="1560" spans="3:4" x14ac:dyDescent="0.2">
      <c r="C1560" s="20"/>
      <c r="D1560" s="20"/>
    </row>
    <row r="1561" spans="3:4" x14ac:dyDescent="0.2">
      <c r="C1561" s="20"/>
      <c r="D1561" s="20"/>
    </row>
    <row r="1562" spans="3:4" x14ac:dyDescent="0.2">
      <c r="C1562" s="20"/>
      <c r="D1562" s="20"/>
    </row>
    <row r="1563" spans="3:4" x14ac:dyDescent="0.2">
      <c r="C1563" s="20"/>
      <c r="D1563" s="20"/>
    </row>
    <row r="1564" spans="3:4" x14ac:dyDescent="0.2">
      <c r="C1564" s="20"/>
      <c r="D1564" s="20"/>
    </row>
    <row r="1565" spans="3:4" x14ac:dyDescent="0.2">
      <c r="C1565" s="20"/>
      <c r="D1565" s="20"/>
    </row>
    <row r="1566" spans="3:4" x14ac:dyDescent="0.2">
      <c r="C1566" s="20"/>
      <c r="D1566" s="20"/>
    </row>
    <row r="1567" spans="3:4" x14ac:dyDescent="0.2">
      <c r="C1567" s="20"/>
      <c r="D1567" s="20"/>
    </row>
    <row r="1568" spans="3:4" x14ac:dyDescent="0.2">
      <c r="C1568" s="20"/>
      <c r="D1568" s="20"/>
    </row>
    <row r="1569" spans="3:4" x14ac:dyDescent="0.2">
      <c r="C1569" s="20"/>
      <c r="D1569" s="20"/>
    </row>
    <row r="1570" spans="3:4" x14ac:dyDescent="0.2">
      <c r="C1570" s="20"/>
      <c r="D1570" s="20"/>
    </row>
    <row r="1571" spans="3:4" x14ac:dyDescent="0.2">
      <c r="C1571" s="20"/>
      <c r="D1571" s="20"/>
    </row>
    <row r="1572" spans="3:4" x14ac:dyDescent="0.2">
      <c r="C1572" s="20"/>
      <c r="D1572" s="20"/>
    </row>
    <row r="1573" spans="3:4" x14ac:dyDescent="0.2">
      <c r="C1573" s="20"/>
      <c r="D1573" s="20"/>
    </row>
    <row r="1574" spans="3:4" x14ac:dyDescent="0.2">
      <c r="C1574" s="20"/>
      <c r="D1574" s="20"/>
    </row>
    <row r="1575" spans="3:4" x14ac:dyDescent="0.2">
      <c r="C1575" s="20"/>
      <c r="D1575" s="20"/>
    </row>
    <row r="1576" spans="3:4" x14ac:dyDescent="0.2">
      <c r="C1576" s="20"/>
      <c r="D1576" s="20"/>
    </row>
    <row r="1577" spans="3:4" x14ac:dyDescent="0.2">
      <c r="C1577" s="20"/>
      <c r="D1577" s="20"/>
    </row>
    <row r="1578" spans="3:4" x14ac:dyDescent="0.2">
      <c r="C1578" s="20"/>
      <c r="D1578" s="20"/>
    </row>
    <row r="1579" spans="3:4" x14ac:dyDescent="0.2">
      <c r="C1579" s="20"/>
      <c r="D1579" s="20"/>
    </row>
    <row r="1580" spans="3:4" x14ac:dyDescent="0.2">
      <c r="C1580" s="20"/>
      <c r="D1580" s="20"/>
    </row>
    <row r="1581" spans="3:4" x14ac:dyDescent="0.2">
      <c r="C1581" s="20"/>
      <c r="D1581" s="20"/>
    </row>
    <row r="1582" spans="3:4" x14ac:dyDescent="0.2">
      <c r="C1582" s="20"/>
      <c r="D1582" s="20"/>
    </row>
    <row r="1583" spans="3:4" x14ac:dyDescent="0.2">
      <c r="C1583" s="20"/>
      <c r="D1583" s="20"/>
    </row>
    <row r="1584" spans="3:4" x14ac:dyDescent="0.2">
      <c r="C1584" s="20"/>
      <c r="D1584" s="20"/>
    </row>
    <row r="1585" spans="3:4" x14ac:dyDescent="0.2">
      <c r="C1585" s="20"/>
      <c r="D1585" s="20"/>
    </row>
    <row r="1586" spans="3:4" x14ac:dyDescent="0.2">
      <c r="C1586" s="20"/>
      <c r="D1586" s="20"/>
    </row>
    <row r="1587" spans="3:4" x14ac:dyDescent="0.2">
      <c r="C1587" s="20"/>
      <c r="D1587" s="20"/>
    </row>
    <row r="1588" spans="3:4" x14ac:dyDescent="0.2">
      <c r="C1588" s="20"/>
      <c r="D1588" s="20"/>
    </row>
    <row r="1589" spans="3:4" x14ac:dyDescent="0.2">
      <c r="C1589" s="20"/>
      <c r="D1589" s="20"/>
    </row>
    <row r="1590" spans="3:4" x14ac:dyDescent="0.2">
      <c r="C1590" s="20"/>
      <c r="D1590" s="20"/>
    </row>
    <row r="1591" spans="3:4" x14ac:dyDescent="0.2">
      <c r="C1591" s="20"/>
      <c r="D1591" s="20"/>
    </row>
    <row r="1592" spans="3:4" x14ac:dyDescent="0.2">
      <c r="C1592" s="20"/>
      <c r="D1592" s="20"/>
    </row>
    <row r="1593" spans="3:4" x14ac:dyDescent="0.2">
      <c r="C1593" s="20"/>
      <c r="D1593" s="20"/>
    </row>
    <row r="1594" spans="3:4" x14ac:dyDescent="0.2">
      <c r="C1594" s="20"/>
      <c r="D1594" s="20"/>
    </row>
    <row r="1595" spans="3:4" x14ac:dyDescent="0.2">
      <c r="C1595" s="20"/>
      <c r="D1595" s="20"/>
    </row>
    <row r="1596" spans="3:4" x14ac:dyDescent="0.2">
      <c r="C1596" s="20"/>
      <c r="D1596" s="20"/>
    </row>
    <row r="1597" spans="3:4" x14ac:dyDescent="0.2">
      <c r="C1597" s="20"/>
      <c r="D1597" s="20"/>
    </row>
    <row r="1598" spans="3:4" x14ac:dyDescent="0.2">
      <c r="C1598" s="20"/>
      <c r="D1598" s="20"/>
    </row>
    <row r="1599" spans="3:4" x14ac:dyDescent="0.2">
      <c r="C1599" s="20"/>
      <c r="D1599" s="20"/>
    </row>
    <row r="1600" spans="3:4" x14ac:dyDescent="0.2">
      <c r="C1600" s="20"/>
      <c r="D1600" s="20"/>
    </row>
    <row r="1601" spans="3:4" x14ac:dyDescent="0.2">
      <c r="C1601" s="20"/>
      <c r="D1601" s="20"/>
    </row>
    <row r="1602" spans="3:4" x14ac:dyDescent="0.2">
      <c r="C1602" s="20"/>
      <c r="D1602" s="20"/>
    </row>
    <row r="1603" spans="3:4" x14ac:dyDescent="0.2">
      <c r="C1603" s="20"/>
      <c r="D1603" s="20"/>
    </row>
    <row r="1604" spans="3:4" x14ac:dyDescent="0.2">
      <c r="C1604" s="20"/>
      <c r="D1604" s="20"/>
    </row>
    <row r="1605" spans="3:4" x14ac:dyDescent="0.2">
      <c r="C1605" s="20"/>
      <c r="D1605" s="20"/>
    </row>
    <row r="1606" spans="3:4" x14ac:dyDescent="0.2">
      <c r="C1606" s="20"/>
      <c r="D1606" s="20"/>
    </row>
    <row r="1607" spans="3:4" x14ac:dyDescent="0.2">
      <c r="C1607" s="20"/>
      <c r="D1607" s="20"/>
    </row>
    <row r="1608" spans="3:4" x14ac:dyDescent="0.2">
      <c r="C1608" s="20"/>
      <c r="D1608" s="20"/>
    </row>
    <row r="1609" spans="3:4" x14ac:dyDescent="0.2">
      <c r="C1609" s="20"/>
      <c r="D1609" s="20"/>
    </row>
    <row r="1610" spans="3:4" x14ac:dyDescent="0.2">
      <c r="C1610" s="20"/>
      <c r="D1610" s="20"/>
    </row>
    <row r="1611" spans="3:4" x14ac:dyDescent="0.2">
      <c r="C1611" s="20"/>
      <c r="D1611" s="20"/>
    </row>
    <row r="1612" spans="3:4" x14ac:dyDescent="0.2">
      <c r="C1612" s="20"/>
      <c r="D1612" s="20"/>
    </row>
    <row r="1613" spans="3:4" x14ac:dyDescent="0.2">
      <c r="C1613" s="20"/>
      <c r="D1613" s="20"/>
    </row>
    <row r="1614" spans="3:4" x14ac:dyDescent="0.2">
      <c r="C1614" s="20"/>
      <c r="D1614" s="20"/>
    </row>
    <row r="1615" spans="3:4" x14ac:dyDescent="0.2">
      <c r="C1615" s="20"/>
      <c r="D1615" s="20"/>
    </row>
    <row r="1616" spans="3:4" x14ac:dyDescent="0.2">
      <c r="C1616" s="20"/>
      <c r="D1616" s="20"/>
    </row>
    <row r="1617" spans="3:4" x14ac:dyDescent="0.2">
      <c r="C1617" s="20"/>
      <c r="D1617" s="20"/>
    </row>
    <row r="1618" spans="3:4" x14ac:dyDescent="0.2">
      <c r="C1618" s="20"/>
      <c r="D1618" s="20"/>
    </row>
    <row r="1619" spans="3:4" x14ac:dyDescent="0.2">
      <c r="C1619" s="20"/>
      <c r="D1619" s="20"/>
    </row>
    <row r="1620" spans="3:4" x14ac:dyDescent="0.2">
      <c r="C1620" s="20"/>
      <c r="D1620" s="20"/>
    </row>
    <row r="1621" spans="3:4" x14ac:dyDescent="0.2">
      <c r="C1621" s="20"/>
      <c r="D1621" s="20"/>
    </row>
    <row r="1622" spans="3:4" x14ac:dyDescent="0.2">
      <c r="C1622" s="20"/>
      <c r="D1622" s="20"/>
    </row>
    <row r="1623" spans="3:4" x14ac:dyDescent="0.2">
      <c r="C1623" s="20"/>
      <c r="D1623" s="20"/>
    </row>
    <row r="1624" spans="3:4" x14ac:dyDescent="0.2">
      <c r="C1624" s="20"/>
      <c r="D1624" s="20"/>
    </row>
    <row r="1625" spans="3:4" x14ac:dyDescent="0.2">
      <c r="C1625" s="20"/>
      <c r="D1625" s="20"/>
    </row>
    <row r="1626" spans="3:4" x14ac:dyDescent="0.2">
      <c r="C1626" s="20"/>
      <c r="D1626" s="20"/>
    </row>
    <row r="1627" spans="3:4" x14ac:dyDescent="0.2">
      <c r="C1627" s="20"/>
      <c r="D1627" s="20"/>
    </row>
    <row r="1628" spans="3:4" x14ac:dyDescent="0.2">
      <c r="C1628" s="20"/>
      <c r="D1628" s="20"/>
    </row>
    <row r="1629" spans="3:4" x14ac:dyDescent="0.2">
      <c r="C1629" s="20"/>
      <c r="D1629" s="20"/>
    </row>
    <row r="1630" spans="3:4" x14ac:dyDescent="0.2">
      <c r="C1630" s="20"/>
      <c r="D1630" s="20"/>
    </row>
    <row r="1631" spans="3:4" x14ac:dyDescent="0.2">
      <c r="C1631" s="20"/>
      <c r="D1631" s="20"/>
    </row>
    <row r="1632" spans="3:4" x14ac:dyDescent="0.2">
      <c r="C1632" s="20"/>
      <c r="D1632" s="20"/>
    </row>
    <row r="1633" spans="3:4" x14ac:dyDescent="0.2">
      <c r="C1633" s="20"/>
      <c r="D1633" s="20"/>
    </row>
    <row r="1634" spans="3:4" x14ac:dyDescent="0.2">
      <c r="C1634" s="20"/>
      <c r="D1634" s="20"/>
    </row>
    <row r="1635" spans="3:4" x14ac:dyDescent="0.2">
      <c r="C1635" s="20"/>
      <c r="D1635" s="20"/>
    </row>
    <row r="1636" spans="3:4" x14ac:dyDescent="0.2">
      <c r="C1636" s="20"/>
      <c r="D1636" s="20"/>
    </row>
    <row r="1637" spans="3:4" x14ac:dyDescent="0.2">
      <c r="C1637" s="20"/>
      <c r="D1637" s="20"/>
    </row>
    <row r="1638" spans="3:4" x14ac:dyDescent="0.2">
      <c r="C1638" s="20"/>
      <c r="D1638" s="20"/>
    </row>
    <row r="1639" spans="3:4" x14ac:dyDescent="0.2">
      <c r="C1639" s="20"/>
      <c r="D1639" s="20"/>
    </row>
    <row r="1640" spans="3:4" x14ac:dyDescent="0.2">
      <c r="C1640" s="20"/>
      <c r="D1640" s="20"/>
    </row>
    <row r="1641" spans="3:4" x14ac:dyDescent="0.2">
      <c r="C1641" s="20"/>
      <c r="D1641" s="20"/>
    </row>
    <row r="1642" spans="3:4" x14ac:dyDescent="0.2">
      <c r="C1642" s="20"/>
      <c r="D1642" s="20"/>
    </row>
    <row r="1643" spans="3:4" x14ac:dyDescent="0.2">
      <c r="C1643" s="20"/>
      <c r="D1643" s="20"/>
    </row>
    <row r="1644" spans="3:4" x14ac:dyDescent="0.2">
      <c r="C1644" s="20"/>
      <c r="D1644" s="20"/>
    </row>
    <row r="1645" spans="3:4" x14ac:dyDescent="0.2">
      <c r="C1645" s="20"/>
      <c r="D1645" s="20"/>
    </row>
    <row r="1646" spans="3:4" x14ac:dyDescent="0.2">
      <c r="C1646" s="20"/>
      <c r="D1646" s="20"/>
    </row>
    <row r="1647" spans="3:4" x14ac:dyDescent="0.2">
      <c r="C1647" s="20"/>
      <c r="D1647" s="20"/>
    </row>
    <row r="1648" spans="3:4" x14ac:dyDescent="0.2">
      <c r="C1648" s="20"/>
      <c r="D1648" s="20"/>
    </row>
    <row r="1649" spans="3:4" x14ac:dyDescent="0.2">
      <c r="C1649" s="20"/>
      <c r="D1649" s="20"/>
    </row>
    <row r="1650" spans="3:4" x14ac:dyDescent="0.2">
      <c r="C1650" s="20"/>
      <c r="D1650" s="20"/>
    </row>
    <row r="1651" spans="3:4" x14ac:dyDescent="0.2">
      <c r="C1651" s="20"/>
      <c r="D1651" s="20"/>
    </row>
    <row r="1652" spans="3:4" x14ac:dyDescent="0.2">
      <c r="C1652" s="20"/>
      <c r="D1652" s="20"/>
    </row>
    <row r="1653" spans="3:4" x14ac:dyDescent="0.2">
      <c r="C1653" s="20"/>
      <c r="D1653" s="20"/>
    </row>
    <row r="1654" spans="3:4" x14ac:dyDescent="0.2">
      <c r="C1654" s="20"/>
      <c r="D1654" s="20"/>
    </row>
    <row r="1655" spans="3:4" x14ac:dyDescent="0.2">
      <c r="C1655" s="20"/>
      <c r="D1655" s="20"/>
    </row>
    <row r="1656" spans="3:4" x14ac:dyDescent="0.2">
      <c r="C1656" s="20"/>
      <c r="D1656" s="20"/>
    </row>
    <row r="1657" spans="3:4" x14ac:dyDescent="0.2">
      <c r="C1657" s="20"/>
      <c r="D1657" s="20"/>
    </row>
    <row r="1658" spans="3:4" x14ac:dyDescent="0.2">
      <c r="C1658" s="20"/>
      <c r="D1658" s="20"/>
    </row>
    <row r="1659" spans="3:4" x14ac:dyDescent="0.2">
      <c r="C1659" s="20"/>
      <c r="D1659" s="20"/>
    </row>
    <row r="1660" spans="3:4" x14ac:dyDescent="0.2">
      <c r="C1660" s="20"/>
      <c r="D1660" s="20"/>
    </row>
    <row r="1661" spans="3:4" x14ac:dyDescent="0.2">
      <c r="C1661" s="20"/>
      <c r="D1661" s="20"/>
    </row>
    <row r="1662" spans="3:4" x14ac:dyDescent="0.2">
      <c r="C1662" s="20"/>
      <c r="D1662" s="20"/>
    </row>
    <row r="1663" spans="3:4" x14ac:dyDescent="0.2">
      <c r="C1663" s="20"/>
      <c r="D1663" s="20"/>
    </row>
    <row r="1664" spans="3:4" x14ac:dyDescent="0.2">
      <c r="C1664" s="20"/>
      <c r="D1664" s="20"/>
    </row>
    <row r="1665" spans="3:4" x14ac:dyDescent="0.2">
      <c r="C1665" s="20"/>
      <c r="D1665" s="20"/>
    </row>
    <row r="1666" spans="3:4" x14ac:dyDescent="0.2">
      <c r="C1666" s="20"/>
      <c r="D1666" s="20"/>
    </row>
    <row r="1667" spans="3:4" x14ac:dyDescent="0.2">
      <c r="C1667" s="20"/>
      <c r="D1667" s="20"/>
    </row>
    <row r="1668" spans="3:4" x14ac:dyDescent="0.2">
      <c r="C1668" s="20"/>
      <c r="D1668" s="20"/>
    </row>
    <row r="1669" spans="3:4" x14ac:dyDescent="0.2">
      <c r="C1669" s="20"/>
      <c r="D1669" s="20"/>
    </row>
    <row r="1670" spans="3:4" x14ac:dyDescent="0.2">
      <c r="C1670" s="20"/>
      <c r="D1670" s="20"/>
    </row>
    <row r="1671" spans="3:4" x14ac:dyDescent="0.2">
      <c r="C1671" s="20"/>
      <c r="D1671" s="20"/>
    </row>
    <row r="1672" spans="3:4" x14ac:dyDescent="0.2">
      <c r="C1672" s="20"/>
      <c r="D1672" s="20"/>
    </row>
    <row r="1673" spans="3:4" x14ac:dyDescent="0.2">
      <c r="C1673" s="20"/>
      <c r="D1673" s="20"/>
    </row>
    <row r="1674" spans="3:4" x14ac:dyDescent="0.2">
      <c r="C1674" s="20"/>
      <c r="D1674" s="20"/>
    </row>
    <row r="1675" spans="3:4" x14ac:dyDescent="0.2">
      <c r="C1675" s="20"/>
      <c r="D1675" s="20"/>
    </row>
    <row r="1676" spans="3:4" x14ac:dyDescent="0.2">
      <c r="C1676" s="20"/>
      <c r="D1676" s="20"/>
    </row>
    <row r="1677" spans="3:4" x14ac:dyDescent="0.2">
      <c r="C1677" s="20"/>
      <c r="D1677" s="20"/>
    </row>
    <row r="1678" spans="3:4" x14ac:dyDescent="0.2">
      <c r="C1678" s="20"/>
      <c r="D1678" s="20"/>
    </row>
    <row r="1679" spans="3:4" x14ac:dyDescent="0.2">
      <c r="C1679" s="20"/>
      <c r="D1679" s="20"/>
    </row>
    <row r="1680" spans="3:4" x14ac:dyDescent="0.2">
      <c r="C1680" s="20"/>
      <c r="D1680" s="20"/>
    </row>
    <row r="1681" spans="3:4" x14ac:dyDescent="0.2">
      <c r="C1681" s="20"/>
      <c r="D1681" s="20"/>
    </row>
    <row r="1682" spans="3:4" x14ac:dyDescent="0.2">
      <c r="C1682" s="20"/>
      <c r="D1682" s="20"/>
    </row>
    <row r="1683" spans="3:4" x14ac:dyDescent="0.2">
      <c r="C1683" s="20"/>
      <c r="D1683" s="20"/>
    </row>
    <row r="1684" spans="3:4" x14ac:dyDescent="0.2">
      <c r="C1684" s="20"/>
      <c r="D1684" s="20"/>
    </row>
    <row r="1685" spans="3:4" x14ac:dyDescent="0.2">
      <c r="C1685" s="20"/>
      <c r="D1685" s="20"/>
    </row>
    <row r="1686" spans="3:4" x14ac:dyDescent="0.2">
      <c r="C1686" s="20"/>
      <c r="D1686" s="20"/>
    </row>
    <row r="1687" spans="3:4" x14ac:dyDescent="0.2">
      <c r="C1687" s="20"/>
      <c r="D1687" s="20"/>
    </row>
    <row r="1688" spans="3:4" x14ac:dyDescent="0.2">
      <c r="C1688" s="20"/>
      <c r="D1688" s="20"/>
    </row>
    <row r="1689" spans="3:4" x14ac:dyDescent="0.2">
      <c r="C1689" s="20"/>
      <c r="D1689" s="20"/>
    </row>
    <row r="1690" spans="3:4" x14ac:dyDescent="0.2">
      <c r="C1690" s="20"/>
      <c r="D1690" s="20"/>
    </row>
    <row r="1691" spans="3:4" x14ac:dyDescent="0.2">
      <c r="C1691" s="20"/>
      <c r="D1691" s="20"/>
    </row>
    <row r="1692" spans="3:4" x14ac:dyDescent="0.2">
      <c r="C1692" s="20"/>
      <c r="D1692" s="20"/>
    </row>
    <row r="1693" spans="3:4" x14ac:dyDescent="0.2">
      <c r="C1693" s="20"/>
      <c r="D1693" s="20"/>
    </row>
    <row r="1694" spans="3:4" x14ac:dyDescent="0.2">
      <c r="C1694" s="20"/>
      <c r="D1694" s="20"/>
    </row>
    <row r="1695" spans="3:4" x14ac:dyDescent="0.2">
      <c r="C1695" s="20"/>
      <c r="D1695" s="20"/>
    </row>
    <row r="1696" spans="3:4" x14ac:dyDescent="0.2">
      <c r="C1696" s="20"/>
      <c r="D1696" s="20"/>
    </row>
    <row r="1697" spans="3:4" x14ac:dyDescent="0.2">
      <c r="C1697" s="20"/>
      <c r="D1697" s="20"/>
    </row>
    <row r="1698" spans="3:4" x14ac:dyDescent="0.2">
      <c r="C1698" s="20"/>
      <c r="D1698" s="20"/>
    </row>
    <row r="1699" spans="3:4" x14ac:dyDescent="0.2">
      <c r="C1699" s="20"/>
      <c r="D1699" s="20"/>
    </row>
    <row r="1700" spans="3:4" x14ac:dyDescent="0.2">
      <c r="C1700" s="20"/>
      <c r="D1700" s="20"/>
    </row>
    <row r="1701" spans="3:4" x14ac:dyDescent="0.2">
      <c r="C1701" s="20"/>
      <c r="D1701" s="20"/>
    </row>
    <row r="1702" spans="3:4" x14ac:dyDescent="0.2">
      <c r="C1702" s="20"/>
      <c r="D1702" s="20"/>
    </row>
    <row r="1703" spans="3:4" x14ac:dyDescent="0.2">
      <c r="C1703" s="20"/>
      <c r="D1703" s="20"/>
    </row>
    <row r="1704" spans="3:4" x14ac:dyDescent="0.2">
      <c r="C1704" s="20"/>
      <c r="D1704" s="20"/>
    </row>
    <row r="1705" spans="3:4" x14ac:dyDescent="0.2">
      <c r="C1705" s="20"/>
      <c r="D1705" s="20"/>
    </row>
    <row r="1706" spans="3:4" x14ac:dyDescent="0.2">
      <c r="C1706" s="20"/>
      <c r="D1706" s="20"/>
    </row>
    <row r="1707" spans="3:4" x14ac:dyDescent="0.2">
      <c r="C1707" s="20"/>
      <c r="D1707" s="20"/>
    </row>
    <row r="1708" spans="3:4" x14ac:dyDescent="0.2">
      <c r="C1708" s="20"/>
      <c r="D1708" s="20"/>
    </row>
    <row r="1709" spans="3:4" x14ac:dyDescent="0.2">
      <c r="C1709" s="20"/>
      <c r="D1709" s="20"/>
    </row>
    <row r="1710" spans="3:4" x14ac:dyDescent="0.2">
      <c r="C1710" s="20"/>
      <c r="D1710" s="20"/>
    </row>
    <row r="1711" spans="3:4" x14ac:dyDescent="0.2">
      <c r="C1711" s="20"/>
      <c r="D1711" s="20"/>
    </row>
    <row r="1712" spans="3:4" x14ac:dyDescent="0.2">
      <c r="C1712" s="20"/>
      <c r="D1712" s="20"/>
    </row>
    <row r="1713" spans="3:4" x14ac:dyDescent="0.2">
      <c r="C1713" s="20"/>
      <c r="D1713" s="20"/>
    </row>
    <row r="1714" spans="3:4" x14ac:dyDescent="0.2">
      <c r="C1714" s="20"/>
      <c r="D1714" s="20"/>
    </row>
    <row r="1715" spans="3:4" x14ac:dyDescent="0.2">
      <c r="C1715" s="20"/>
      <c r="D1715" s="20"/>
    </row>
    <row r="1716" spans="3:4" x14ac:dyDescent="0.2">
      <c r="C1716" s="20"/>
      <c r="D1716" s="20"/>
    </row>
    <row r="1717" spans="3:4" x14ac:dyDescent="0.2">
      <c r="C1717" s="20"/>
      <c r="D1717" s="20"/>
    </row>
    <row r="1718" spans="3:4" x14ac:dyDescent="0.2">
      <c r="C1718" s="20"/>
      <c r="D1718" s="20"/>
    </row>
    <row r="1719" spans="3:4" x14ac:dyDescent="0.2">
      <c r="C1719" s="20"/>
      <c r="D1719" s="20"/>
    </row>
    <row r="1720" spans="3:4" x14ac:dyDescent="0.2">
      <c r="C1720" s="20"/>
      <c r="D1720" s="20"/>
    </row>
    <row r="1721" spans="3:4" x14ac:dyDescent="0.2">
      <c r="C1721" s="20"/>
      <c r="D1721" s="20"/>
    </row>
    <row r="1722" spans="3:4" x14ac:dyDescent="0.2">
      <c r="C1722" s="20"/>
      <c r="D1722" s="20"/>
    </row>
    <row r="1723" spans="3:4" x14ac:dyDescent="0.2">
      <c r="C1723" s="20"/>
      <c r="D1723" s="20"/>
    </row>
    <row r="1724" spans="3:4" x14ac:dyDescent="0.2">
      <c r="C1724" s="20"/>
      <c r="D1724" s="20"/>
    </row>
    <row r="1725" spans="3:4" x14ac:dyDescent="0.2">
      <c r="C1725" s="20"/>
      <c r="D1725" s="20"/>
    </row>
    <row r="1726" spans="3:4" x14ac:dyDescent="0.2">
      <c r="C1726" s="20"/>
      <c r="D1726" s="20"/>
    </row>
    <row r="1727" spans="3:4" x14ac:dyDescent="0.2">
      <c r="C1727" s="20"/>
      <c r="D1727" s="20"/>
    </row>
    <row r="1728" spans="3:4" x14ac:dyDescent="0.2">
      <c r="C1728" s="20"/>
      <c r="D1728" s="20"/>
    </row>
    <row r="1729" spans="3:4" x14ac:dyDescent="0.2">
      <c r="C1729" s="20"/>
      <c r="D1729" s="20"/>
    </row>
    <row r="1730" spans="3:4" x14ac:dyDescent="0.2">
      <c r="C1730" s="20"/>
      <c r="D1730" s="20"/>
    </row>
    <row r="1731" spans="3:4" x14ac:dyDescent="0.2">
      <c r="C1731" s="20"/>
      <c r="D1731" s="20"/>
    </row>
    <row r="1732" spans="3:4" x14ac:dyDescent="0.2">
      <c r="C1732" s="20"/>
      <c r="D1732" s="20"/>
    </row>
    <row r="1733" spans="3:4" x14ac:dyDescent="0.2">
      <c r="C1733" s="20"/>
      <c r="D1733" s="20"/>
    </row>
    <row r="1734" spans="3:4" x14ac:dyDescent="0.2">
      <c r="C1734" s="20"/>
      <c r="D1734" s="20"/>
    </row>
    <row r="1735" spans="3:4" x14ac:dyDescent="0.2">
      <c r="C1735" s="20"/>
      <c r="D1735" s="20"/>
    </row>
    <row r="1736" spans="3:4" x14ac:dyDescent="0.2">
      <c r="C1736" s="20"/>
      <c r="D1736" s="20"/>
    </row>
    <row r="1737" spans="3:4" x14ac:dyDescent="0.2">
      <c r="C1737" s="20"/>
      <c r="D1737" s="20"/>
    </row>
    <row r="1738" spans="3:4" x14ac:dyDescent="0.2">
      <c r="C1738" s="20"/>
      <c r="D1738" s="20"/>
    </row>
    <row r="1739" spans="3:4" x14ac:dyDescent="0.2">
      <c r="C1739" s="20"/>
      <c r="D1739" s="20"/>
    </row>
    <row r="1740" spans="3:4" x14ac:dyDescent="0.2">
      <c r="C1740" s="20"/>
      <c r="D1740" s="20"/>
    </row>
    <row r="1741" spans="3:4" x14ac:dyDescent="0.2">
      <c r="C1741" s="20"/>
      <c r="D1741" s="20"/>
    </row>
    <row r="1742" spans="3:4" x14ac:dyDescent="0.2">
      <c r="C1742" s="20"/>
      <c r="D1742" s="20"/>
    </row>
    <row r="1743" spans="3:4" x14ac:dyDescent="0.2">
      <c r="C1743" s="20"/>
      <c r="D1743" s="20"/>
    </row>
    <row r="1744" spans="3:4" x14ac:dyDescent="0.2">
      <c r="C1744" s="20"/>
      <c r="D1744" s="20"/>
    </row>
    <row r="1745" spans="3:4" x14ac:dyDescent="0.2">
      <c r="C1745" s="20"/>
      <c r="D1745" s="20"/>
    </row>
    <row r="1746" spans="3:4" x14ac:dyDescent="0.2">
      <c r="C1746" s="20"/>
      <c r="D1746" s="20"/>
    </row>
    <row r="1747" spans="3:4" x14ac:dyDescent="0.2">
      <c r="C1747" s="20"/>
      <c r="D1747" s="20"/>
    </row>
    <row r="1748" spans="3:4" x14ac:dyDescent="0.2">
      <c r="C1748" s="20"/>
      <c r="D1748" s="20"/>
    </row>
    <row r="1749" spans="3:4" x14ac:dyDescent="0.2">
      <c r="C1749" s="20"/>
      <c r="D1749" s="20"/>
    </row>
    <row r="1750" spans="3:4" x14ac:dyDescent="0.2">
      <c r="C1750" s="20"/>
      <c r="D1750" s="20"/>
    </row>
    <row r="1751" spans="3:4" x14ac:dyDescent="0.2">
      <c r="C1751" s="20"/>
      <c r="D1751" s="20"/>
    </row>
    <row r="1752" spans="3:4" x14ac:dyDescent="0.2">
      <c r="C1752" s="20"/>
      <c r="D1752" s="20"/>
    </row>
    <row r="1753" spans="3:4" x14ac:dyDescent="0.2">
      <c r="C1753" s="20"/>
      <c r="D1753" s="20"/>
    </row>
    <row r="1754" spans="3:4" x14ac:dyDescent="0.2">
      <c r="C1754" s="20"/>
      <c r="D1754" s="20"/>
    </row>
    <row r="1755" spans="3:4" x14ac:dyDescent="0.2">
      <c r="C1755" s="20"/>
      <c r="D1755" s="20"/>
    </row>
    <row r="1756" spans="3:4" x14ac:dyDescent="0.2">
      <c r="C1756" s="20"/>
      <c r="D1756" s="20"/>
    </row>
    <row r="1757" spans="3:4" x14ac:dyDescent="0.2">
      <c r="C1757" s="20"/>
      <c r="D1757" s="20"/>
    </row>
    <row r="1758" spans="3:4" x14ac:dyDescent="0.2">
      <c r="C1758" s="20"/>
      <c r="D1758" s="20"/>
    </row>
    <row r="1759" spans="3:4" x14ac:dyDescent="0.2">
      <c r="C1759" s="20"/>
      <c r="D1759" s="20"/>
    </row>
    <row r="1760" spans="3:4" x14ac:dyDescent="0.2">
      <c r="C1760" s="20"/>
      <c r="D1760" s="20"/>
    </row>
    <row r="1761" spans="3:4" x14ac:dyDescent="0.2">
      <c r="C1761" s="20"/>
      <c r="D1761" s="20"/>
    </row>
    <row r="1762" spans="3:4" x14ac:dyDescent="0.2">
      <c r="C1762" s="20"/>
      <c r="D1762" s="20"/>
    </row>
    <row r="1763" spans="3:4" x14ac:dyDescent="0.2">
      <c r="C1763" s="20"/>
      <c r="D1763" s="20"/>
    </row>
    <row r="1764" spans="3:4" x14ac:dyDescent="0.2">
      <c r="C1764" s="20"/>
      <c r="D1764" s="20"/>
    </row>
    <row r="1765" spans="3:4" x14ac:dyDescent="0.2">
      <c r="C1765" s="20"/>
      <c r="D1765" s="20"/>
    </row>
    <row r="1766" spans="3:4" x14ac:dyDescent="0.2">
      <c r="C1766" s="20"/>
      <c r="D1766" s="20"/>
    </row>
    <row r="1767" spans="3:4" x14ac:dyDescent="0.2">
      <c r="C1767" s="20"/>
      <c r="D1767" s="20"/>
    </row>
    <row r="1768" spans="3:4" x14ac:dyDescent="0.2">
      <c r="C1768" s="20"/>
      <c r="D1768" s="20"/>
    </row>
    <row r="1769" spans="3:4" x14ac:dyDescent="0.2">
      <c r="C1769" s="20"/>
      <c r="D1769" s="20"/>
    </row>
    <row r="1770" spans="3:4" x14ac:dyDescent="0.2">
      <c r="C1770" s="20"/>
      <c r="D1770" s="20"/>
    </row>
    <row r="1771" spans="3:4" x14ac:dyDescent="0.2">
      <c r="C1771" s="20"/>
      <c r="D1771" s="20"/>
    </row>
    <row r="1772" spans="3:4" x14ac:dyDescent="0.2">
      <c r="C1772" s="20"/>
      <c r="D1772" s="20"/>
    </row>
    <row r="1773" spans="3:4" x14ac:dyDescent="0.2">
      <c r="C1773" s="20"/>
      <c r="D1773" s="20"/>
    </row>
    <row r="1774" spans="3:4" x14ac:dyDescent="0.2">
      <c r="C1774" s="20"/>
      <c r="D1774" s="20"/>
    </row>
    <row r="1775" spans="3:4" x14ac:dyDescent="0.2">
      <c r="C1775" s="20"/>
      <c r="D1775" s="20"/>
    </row>
    <row r="1776" spans="3:4" x14ac:dyDescent="0.2">
      <c r="C1776" s="20"/>
      <c r="D1776" s="20"/>
    </row>
    <row r="1777" spans="3:4" x14ac:dyDescent="0.2">
      <c r="C1777" s="20"/>
      <c r="D1777" s="20"/>
    </row>
    <row r="1778" spans="3:4" x14ac:dyDescent="0.2">
      <c r="C1778" s="20"/>
      <c r="D1778" s="20"/>
    </row>
    <row r="1779" spans="3:4" x14ac:dyDescent="0.2">
      <c r="C1779" s="20"/>
      <c r="D1779" s="20"/>
    </row>
    <row r="1780" spans="3:4" x14ac:dyDescent="0.2">
      <c r="C1780" s="20"/>
      <c r="D1780" s="20"/>
    </row>
    <row r="1781" spans="3:4" x14ac:dyDescent="0.2">
      <c r="C1781" s="20"/>
      <c r="D1781" s="20"/>
    </row>
    <row r="1782" spans="3:4" x14ac:dyDescent="0.2">
      <c r="C1782" s="20"/>
      <c r="D1782" s="20"/>
    </row>
    <row r="1783" spans="3:4" x14ac:dyDescent="0.2">
      <c r="C1783" s="20"/>
      <c r="D1783" s="20"/>
    </row>
    <row r="1784" spans="3:4" x14ac:dyDescent="0.2">
      <c r="C1784" s="20"/>
      <c r="D1784" s="20"/>
    </row>
    <row r="1785" spans="3:4" x14ac:dyDescent="0.2">
      <c r="C1785" s="20"/>
      <c r="D1785" s="20"/>
    </row>
    <row r="1786" spans="3:4" x14ac:dyDescent="0.2">
      <c r="C1786" s="20"/>
      <c r="D1786" s="20"/>
    </row>
    <row r="1787" spans="3:4" x14ac:dyDescent="0.2">
      <c r="C1787" s="20"/>
      <c r="D1787" s="20"/>
    </row>
    <row r="1788" spans="3:4" x14ac:dyDescent="0.2">
      <c r="C1788" s="20"/>
      <c r="D1788" s="20"/>
    </row>
    <row r="1789" spans="3:4" x14ac:dyDescent="0.2">
      <c r="C1789" s="20"/>
      <c r="D1789" s="20"/>
    </row>
    <row r="1790" spans="3:4" x14ac:dyDescent="0.2">
      <c r="C1790" s="20"/>
      <c r="D1790" s="20"/>
    </row>
    <row r="1791" spans="3:4" x14ac:dyDescent="0.2">
      <c r="C1791" s="20"/>
      <c r="D1791" s="20"/>
    </row>
    <row r="1792" spans="3:4" x14ac:dyDescent="0.2">
      <c r="C1792" s="20"/>
      <c r="D1792" s="20"/>
    </row>
    <row r="1793" spans="3:4" x14ac:dyDescent="0.2">
      <c r="C1793" s="20"/>
      <c r="D1793" s="20"/>
    </row>
    <row r="1794" spans="3:4" x14ac:dyDescent="0.2">
      <c r="C1794" s="20"/>
      <c r="D1794" s="20"/>
    </row>
    <row r="1795" spans="3:4" x14ac:dyDescent="0.2">
      <c r="C1795" s="20"/>
      <c r="D1795" s="20"/>
    </row>
    <row r="1796" spans="3:4" x14ac:dyDescent="0.2">
      <c r="C1796" s="20"/>
      <c r="D1796" s="20"/>
    </row>
    <row r="1797" spans="3:4" x14ac:dyDescent="0.2">
      <c r="C1797" s="20"/>
      <c r="D1797" s="20"/>
    </row>
    <row r="1798" spans="3:4" x14ac:dyDescent="0.2">
      <c r="C1798" s="20"/>
      <c r="D1798" s="20"/>
    </row>
    <row r="1799" spans="3:4" x14ac:dyDescent="0.2">
      <c r="C1799" s="20"/>
      <c r="D1799" s="20"/>
    </row>
    <row r="1800" spans="3:4" x14ac:dyDescent="0.2">
      <c r="C1800" s="20"/>
      <c r="D1800" s="20"/>
    </row>
    <row r="1801" spans="3:4" x14ac:dyDescent="0.2">
      <c r="C1801" s="20"/>
      <c r="D1801" s="20"/>
    </row>
    <row r="1802" spans="3:4" x14ac:dyDescent="0.2">
      <c r="C1802" s="20"/>
      <c r="D1802" s="20"/>
    </row>
    <row r="1803" spans="3:4" x14ac:dyDescent="0.2">
      <c r="C1803" s="20"/>
      <c r="D1803" s="20"/>
    </row>
    <row r="1804" spans="3:4" x14ac:dyDescent="0.2">
      <c r="C1804" s="20"/>
      <c r="D1804" s="20"/>
    </row>
    <row r="1805" spans="3:4" x14ac:dyDescent="0.2">
      <c r="C1805" s="20"/>
      <c r="D1805" s="20"/>
    </row>
    <row r="1806" spans="3:4" x14ac:dyDescent="0.2">
      <c r="C1806" s="20"/>
      <c r="D1806" s="20"/>
    </row>
    <row r="1807" spans="3:4" x14ac:dyDescent="0.2">
      <c r="C1807" s="20"/>
      <c r="D1807" s="20"/>
    </row>
    <row r="1808" spans="3:4" x14ac:dyDescent="0.2">
      <c r="C1808" s="20"/>
      <c r="D1808" s="20"/>
    </row>
    <row r="1809" spans="3:4" x14ac:dyDescent="0.2">
      <c r="C1809" s="20"/>
      <c r="D1809" s="20"/>
    </row>
    <row r="1810" spans="3:4" x14ac:dyDescent="0.2">
      <c r="C1810" s="20"/>
      <c r="D1810" s="20"/>
    </row>
    <row r="1811" spans="3:4" x14ac:dyDescent="0.2">
      <c r="C1811" s="20"/>
      <c r="D1811" s="20"/>
    </row>
    <row r="1812" spans="3:4" x14ac:dyDescent="0.2">
      <c r="C1812" s="20"/>
      <c r="D1812" s="20"/>
    </row>
    <row r="1813" spans="3:4" x14ac:dyDescent="0.2">
      <c r="C1813" s="20"/>
      <c r="D1813" s="20"/>
    </row>
    <row r="1814" spans="3:4" x14ac:dyDescent="0.2">
      <c r="C1814" s="20"/>
      <c r="D1814" s="20"/>
    </row>
    <row r="1815" spans="3:4" x14ac:dyDescent="0.2">
      <c r="C1815" s="20"/>
      <c r="D1815" s="20"/>
    </row>
    <row r="1816" spans="3:4" x14ac:dyDescent="0.2">
      <c r="C1816" s="20"/>
      <c r="D1816" s="20"/>
    </row>
    <row r="1817" spans="3:4" x14ac:dyDescent="0.2">
      <c r="C1817" s="20"/>
      <c r="D1817" s="20"/>
    </row>
    <row r="1818" spans="3:4" x14ac:dyDescent="0.2">
      <c r="C1818" s="20"/>
      <c r="D1818" s="20"/>
    </row>
    <row r="1819" spans="3:4" x14ac:dyDescent="0.2">
      <c r="C1819" s="20"/>
      <c r="D1819" s="20"/>
    </row>
    <row r="1820" spans="3:4" x14ac:dyDescent="0.2">
      <c r="C1820" s="20"/>
      <c r="D1820" s="20"/>
    </row>
    <row r="1821" spans="3:4" x14ac:dyDescent="0.2">
      <c r="C1821" s="20"/>
      <c r="D1821" s="20"/>
    </row>
    <row r="1822" spans="3:4" x14ac:dyDescent="0.2">
      <c r="C1822" s="20"/>
      <c r="D1822" s="20"/>
    </row>
    <row r="1823" spans="3:4" x14ac:dyDescent="0.2">
      <c r="C1823" s="20"/>
      <c r="D1823" s="20"/>
    </row>
    <row r="1824" spans="3:4" x14ac:dyDescent="0.2">
      <c r="C1824" s="20"/>
      <c r="D1824" s="20"/>
    </row>
    <row r="1825" spans="3:4" x14ac:dyDescent="0.2">
      <c r="C1825" s="20"/>
      <c r="D1825" s="20"/>
    </row>
    <row r="1826" spans="3:4" x14ac:dyDescent="0.2">
      <c r="C1826" s="20"/>
      <c r="D1826" s="20"/>
    </row>
    <row r="1827" spans="3:4" x14ac:dyDescent="0.2">
      <c r="C1827" s="20"/>
      <c r="D1827" s="20"/>
    </row>
    <row r="1828" spans="3:4" x14ac:dyDescent="0.2">
      <c r="C1828" s="20"/>
      <c r="D1828" s="20"/>
    </row>
    <row r="1829" spans="3:4" x14ac:dyDescent="0.2">
      <c r="C1829" s="20"/>
      <c r="D1829" s="20"/>
    </row>
    <row r="1830" spans="3:4" x14ac:dyDescent="0.2">
      <c r="C1830" s="20"/>
      <c r="D1830" s="20"/>
    </row>
    <row r="1831" spans="3:4" x14ac:dyDescent="0.2">
      <c r="C1831" s="20"/>
      <c r="D1831" s="20"/>
    </row>
    <row r="1832" spans="3:4" x14ac:dyDescent="0.2">
      <c r="C1832" s="20"/>
      <c r="D1832" s="20"/>
    </row>
    <row r="1833" spans="3:4" x14ac:dyDescent="0.2">
      <c r="C1833" s="20"/>
      <c r="D1833" s="20"/>
    </row>
    <row r="1834" spans="3:4" x14ac:dyDescent="0.2">
      <c r="C1834" s="20"/>
      <c r="D1834" s="20"/>
    </row>
    <row r="1835" spans="3:4" x14ac:dyDescent="0.2">
      <c r="C1835" s="20"/>
      <c r="D1835" s="20"/>
    </row>
    <row r="1836" spans="3:4" x14ac:dyDescent="0.2">
      <c r="C1836" s="20"/>
      <c r="D1836" s="20"/>
    </row>
    <row r="1837" spans="3:4" x14ac:dyDescent="0.2">
      <c r="C1837" s="20"/>
      <c r="D1837" s="20"/>
    </row>
    <row r="1838" spans="3:4" x14ac:dyDescent="0.2">
      <c r="C1838" s="20"/>
      <c r="D1838" s="20"/>
    </row>
    <row r="1839" spans="3:4" x14ac:dyDescent="0.2">
      <c r="C1839" s="20"/>
      <c r="D1839" s="20"/>
    </row>
    <row r="1840" spans="3:4" x14ac:dyDescent="0.2">
      <c r="C1840" s="20"/>
      <c r="D1840" s="20"/>
    </row>
    <row r="1841" spans="3:4" x14ac:dyDescent="0.2">
      <c r="C1841" s="20"/>
      <c r="D1841" s="20"/>
    </row>
    <row r="1842" spans="3:4" x14ac:dyDescent="0.2">
      <c r="C1842" s="20"/>
      <c r="D1842" s="20"/>
    </row>
    <row r="1843" spans="3:4" x14ac:dyDescent="0.2">
      <c r="C1843" s="20"/>
      <c r="D1843" s="20"/>
    </row>
    <row r="1844" spans="3:4" x14ac:dyDescent="0.2">
      <c r="C1844" s="20"/>
      <c r="D1844" s="20"/>
    </row>
    <row r="1845" spans="3:4" x14ac:dyDescent="0.2">
      <c r="C1845" s="20"/>
      <c r="D1845" s="20"/>
    </row>
    <row r="1846" spans="3:4" x14ac:dyDescent="0.2">
      <c r="C1846" s="20"/>
      <c r="D1846" s="20"/>
    </row>
    <row r="1847" spans="3:4" x14ac:dyDescent="0.2">
      <c r="C1847" s="20"/>
      <c r="D1847" s="20"/>
    </row>
    <row r="1848" spans="3:4" x14ac:dyDescent="0.2">
      <c r="C1848" s="20"/>
      <c r="D1848" s="20"/>
    </row>
    <row r="1849" spans="3:4" x14ac:dyDescent="0.2">
      <c r="C1849" s="20"/>
      <c r="D1849" s="20"/>
    </row>
    <row r="1850" spans="3:4" x14ac:dyDescent="0.2">
      <c r="C1850" s="20"/>
      <c r="D1850" s="20"/>
    </row>
    <row r="1851" spans="3:4" x14ac:dyDescent="0.2">
      <c r="C1851" s="20"/>
      <c r="D1851" s="20"/>
    </row>
    <row r="1852" spans="3:4" x14ac:dyDescent="0.2">
      <c r="C1852" s="20"/>
      <c r="D1852" s="20"/>
    </row>
    <row r="1853" spans="3:4" x14ac:dyDescent="0.2">
      <c r="C1853" s="20"/>
      <c r="D1853" s="20"/>
    </row>
    <row r="1854" spans="3:4" x14ac:dyDescent="0.2">
      <c r="C1854" s="20"/>
      <c r="D1854" s="20"/>
    </row>
    <row r="1855" spans="3:4" x14ac:dyDescent="0.2">
      <c r="C1855" s="20"/>
      <c r="D1855" s="20"/>
    </row>
    <row r="1856" spans="3:4" x14ac:dyDescent="0.2">
      <c r="C1856" s="20"/>
      <c r="D1856" s="20"/>
    </row>
    <row r="1857" spans="3:4" x14ac:dyDescent="0.2">
      <c r="C1857" s="20"/>
      <c r="D1857" s="20"/>
    </row>
    <row r="1858" spans="3:4" x14ac:dyDescent="0.2">
      <c r="C1858" s="20"/>
      <c r="D1858" s="20"/>
    </row>
    <row r="1859" spans="3:4" x14ac:dyDescent="0.2">
      <c r="C1859" s="20"/>
      <c r="D1859" s="20"/>
    </row>
    <row r="1860" spans="3:4" x14ac:dyDescent="0.2">
      <c r="C1860" s="20"/>
      <c r="D1860" s="20"/>
    </row>
    <row r="1861" spans="3:4" x14ac:dyDescent="0.2">
      <c r="C1861" s="20"/>
      <c r="D1861" s="20"/>
    </row>
    <row r="1862" spans="3:4" x14ac:dyDescent="0.2">
      <c r="C1862" s="20"/>
      <c r="D1862" s="20"/>
    </row>
    <row r="1863" spans="3:4" x14ac:dyDescent="0.2">
      <c r="C1863" s="20"/>
      <c r="D1863" s="20"/>
    </row>
    <row r="1864" spans="3:4" x14ac:dyDescent="0.2">
      <c r="C1864" s="20"/>
      <c r="D1864" s="20"/>
    </row>
    <row r="1865" spans="3:4" x14ac:dyDescent="0.2">
      <c r="C1865" s="20"/>
      <c r="D1865" s="20"/>
    </row>
    <row r="1866" spans="3:4" x14ac:dyDescent="0.2">
      <c r="C1866" s="20"/>
      <c r="D1866" s="20"/>
    </row>
    <row r="1867" spans="3:4" x14ac:dyDescent="0.2">
      <c r="C1867" s="20"/>
      <c r="D1867" s="20"/>
    </row>
    <row r="1868" spans="3:4" x14ac:dyDescent="0.2">
      <c r="C1868" s="20"/>
      <c r="D1868" s="20"/>
    </row>
    <row r="1869" spans="3:4" x14ac:dyDescent="0.2">
      <c r="C1869" s="20"/>
      <c r="D1869" s="20"/>
    </row>
    <row r="1870" spans="3:4" x14ac:dyDescent="0.2">
      <c r="C1870" s="20"/>
      <c r="D1870" s="20"/>
    </row>
    <row r="1871" spans="3:4" x14ac:dyDescent="0.2">
      <c r="C1871" s="20"/>
      <c r="D1871" s="20"/>
    </row>
    <row r="1872" spans="3:4" x14ac:dyDescent="0.2">
      <c r="C1872" s="20"/>
      <c r="D1872" s="20"/>
    </row>
    <row r="1873" spans="3:4" x14ac:dyDescent="0.2">
      <c r="C1873" s="20"/>
      <c r="D1873" s="20"/>
    </row>
    <row r="1874" spans="3:4" x14ac:dyDescent="0.2">
      <c r="C1874" s="20"/>
      <c r="D1874" s="20"/>
    </row>
    <row r="1875" spans="3:4" x14ac:dyDescent="0.2">
      <c r="C1875" s="20"/>
      <c r="D1875" s="20"/>
    </row>
    <row r="1876" spans="3:4" x14ac:dyDescent="0.2">
      <c r="C1876" s="20"/>
      <c r="D1876" s="20"/>
    </row>
    <row r="1877" spans="3:4" x14ac:dyDescent="0.2">
      <c r="C1877" s="20"/>
      <c r="D1877" s="20"/>
    </row>
    <row r="1878" spans="3:4" x14ac:dyDescent="0.2">
      <c r="C1878" s="20"/>
      <c r="D1878" s="20"/>
    </row>
    <row r="1879" spans="3:4" x14ac:dyDescent="0.2">
      <c r="C1879" s="20"/>
      <c r="D1879" s="20"/>
    </row>
    <row r="1880" spans="3:4" x14ac:dyDescent="0.2">
      <c r="C1880" s="20"/>
      <c r="D1880" s="20"/>
    </row>
    <row r="1881" spans="3:4" x14ac:dyDescent="0.2">
      <c r="C1881" s="20"/>
      <c r="D1881" s="20"/>
    </row>
    <row r="1882" spans="3:4" x14ac:dyDescent="0.2">
      <c r="C1882" s="20"/>
      <c r="D1882" s="20"/>
    </row>
    <row r="1883" spans="3:4" x14ac:dyDescent="0.2">
      <c r="C1883" s="20"/>
      <c r="D1883" s="20"/>
    </row>
    <row r="1884" spans="3:4" x14ac:dyDescent="0.2">
      <c r="C1884" s="20"/>
      <c r="D1884" s="20"/>
    </row>
    <row r="1885" spans="3:4" x14ac:dyDescent="0.2">
      <c r="C1885" s="20"/>
      <c r="D1885" s="20"/>
    </row>
    <row r="1886" spans="3:4" x14ac:dyDescent="0.2">
      <c r="C1886" s="20"/>
      <c r="D1886" s="20"/>
    </row>
    <row r="1887" spans="3:4" x14ac:dyDescent="0.2">
      <c r="C1887" s="20"/>
      <c r="D1887" s="20"/>
    </row>
    <row r="1888" spans="3:4" x14ac:dyDescent="0.2">
      <c r="C1888" s="20"/>
      <c r="D1888" s="20"/>
    </row>
    <row r="1889" spans="3:4" x14ac:dyDescent="0.2">
      <c r="C1889" s="20"/>
      <c r="D1889" s="20"/>
    </row>
    <row r="1890" spans="3:4" x14ac:dyDescent="0.2">
      <c r="C1890" s="20"/>
      <c r="D1890" s="20"/>
    </row>
    <row r="1891" spans="3:4" x14ac:dyDescent="0.2">
      <c r="C1891" s="20"/>
      <c r="D1891" s="20"/>
    </row>
    <row r="1892" spans="3:4" x14ac:dyDescent="0.2">
      <c r="C1892" s="20"/>
      <c r="D1892" s="20"/>
    </row>
    <row r="1893" spans="3:4" x14ac:dyDescent="0.2">
      <c r="C1893" s="20"/>
      <c r="D1893" s="20"/>
    </row>
    <row r="1894" spans="3:4" x14ac:dyDescent="0.2">
      <c r="C1894" s="20"/>
      <c r="D1894" s="20"/>
    </row>
    <row r="1895" spans="3:4" x14ac:dyDescent="0.2">
      <c r="C1895" s="20"/>
      <c r="D1895" s="20"/>
    </row>
    <row r="1896" spans="3:4" x14ac:dyDescent="0.2">
      <c r="C1896" s="20"/>
      <c r="D1896" s="20"/>
    </row>
    <row r="1897" spans="3:4" x14ac:dyDescent="0.2">
      <c r="C1897" s="20"/>
      <c r="D1897" s="20"/>
    </row>
    <row r="1898" spans="3:4" x14ac:dyDescent="0.2">
      <c r="C1898" s="20"/>
      <c r="D1898" s="20"/>
    </row>
    <row r="1899" spans="3:4" x14ac:dyDescent="0.2">
      <c r="C1899" s="20"/>
      <c r="D1899" s="20"/>
    </row>
    <row r="1900" spans="3:4" x14ac:dyDescent="0.2">
      <c r="C1900" s="20"/>
      <c r="D1900" s="20"/>
    </row>
    <row r="1901" spans="3:4" x14ac:dyDescent="0.2">
      <c r="C1901" s="20"/>
      <c r="D1901" s="20"/>
    </row>
    <row r="1902" spans="3:4" x14ac:dyDescent="0.2">
      <c r="C1902" s="20"/>
      <c r="D1902" s="20"/>
    </row>
    <row r="1903" spans="3:4" x14ac:dyDescent="0.2">
      <c r="C1903" s="20"/>
      <c r="D1903" s="20"/>
    </row>
    <row r="1904" spans="3:4" x14ac:dyDescent="0.2">
      <c r="C1904" s="20"/>
      <c r="D1904" s="20"/>
    </row>
    <row r="1905" spans="3:4" x14ac:dyDescent="0.2">
      <c r="C1905" s="20"/>
      <c r="D1905" s="20"/>
    </row>
    <row r="1906" spans="3:4" x14ac:dyDescent="0.2">
      <c r="C1906" s="20"/>
      <c r="D1906" s="20"/>
    </row>
    <row r="1907" spans="3:4" x14ac:dyDescent="0.2">
      <c r="C1907" s="20"/>
      <c r="D1907" s="20"/>
    </row>
    <row r="1908" spans="3:4" x14ac:dyDescent="0.2">
      <c r="C1908" s="20"/>
      <c r="D1908" s="20"/>
    </row>
    <row r="1909" spans="3:4" x14ac:dyDescent="0.2">
      <c r="C1909" s="20"/>
      <c r="D1909" s="20"/>
    </row>
    <row r="1910" spans="3:4" x14ac:dyDescent="0.2">
      <c r="C1910" s="20"/>
      <c r="D1910" s="20"/>
    </row>
    <row r="1911" spans="3:4" x14ac:dyDescent="0.2">
      <c r="C1911" s="20"/>
      <c r="D1911" s="20"/>
    </row>
    <row r="1912" spans="3:4" x14ac:dyDescent="0.2">
      <c r="C1912" s="20"/>
      <c r="D1912" s="20"/>
    </row>
    <row r="1913" spans="3:4" x14ac:dyDescent="0.2">
      <c r="C1913" s="20"/>
      <c r="D1913" s="20"/>
    </row>
    <row r="1914" spans="3:4" x14ac:dyDescent="0.2">
      <c r="C1914" s="20"/>
      <c r="D1914" s="20"/>
    </row>
    <row r="1915" spans="3:4" x14ac:dyDescent="0.2">
      <c r="C1915" s="20"/>
      <c r="D1915" s="20"/>
    </row>
    <row r="1916" spans="3:4" x14ac:dyDescent="0.2">
      <c r="C1916" s="20"/>
      <c r="D1916" s="20"/>
    </row>
    <row r="1917" spans="3:4" x14ac:dyDescent="0.2">
      <c r="C1917" s="20"/>
      <c r="D1917" s="20"/>
    </row>
    <row r="1918" spans="3:4" x14ac:dyDescent="0.2">
      <c r="C1918" s="20"/>
      <c r="D1918" s="20"/>
    </row>
    <row r="1919" spans="3:4" x14ac:dyDescent="0.2">
      <c r="C1919" s="20"/>
      <c r="D1919" s="20"/>
    </row>
    <row r="1920" spans="3:4" x14ac:dyDescent="0.2">
      <c r="C1920" s="20"/>
      <c r="D1920" s="20"/>
    </row>
    <row r="1921" spans="3:4" x14ac:dyDescent="0.2">
      <c r="C1921" s="20"/>
      <c r="D1921" s="20"/>
    </row>
    <row r="1922" spans="3:4" x14ac:dyDescent="0.2">
      <c r="C1922" s="20"/>
      <c r="D1922" s="20"/>
    </row>
    <row r="1923" spans="3:4" x14ac:dyDescent="0.2">
      <c r="C1923" s="20"/>
      <c r="D1923" s="20"/>
    </row>
    <row r="1924" spans="3:4" x14ac:dyDescent="0.2">
      <c r="C1924" s="20"/>
      <c r="D1924" s="20"/>
    </row>
    <row r="1925" spans="3:4" x14ac:dyDescent="0.2">
      <c r="C1925" s="20"/>
      <c r="D1925" s="20"/>
    </row>
    <row r="1926" spans="3:4" x14ac:dyDescent="0.2">
      <c r="C1926" s="20"/>
      <c r="D1926" s="20"/>
    </row>
    <row r="1927" spans="3:4" x14ac:dyDescent="0.2">
      <c r="C1927" s="20"/>
      <c r="D1927" s="20"/>
    </row>
    <row r="1928" spans="3:4" x14ac:dyDescent="0.2">
      <c r="C1928" s="20"/>
      <c r="D1928" s="20"/>
    </row>
    <row r="1929" spans="3:4" x14ac:dyDescent="0.2">
      <c r="C1929" s="20"/>
      <c r="D1929" s="20"/>
    </row>
    <row r="1930" spans="3:4" x14ac:dyDescent="0.2">
      <c r="C1930" s="20"/>
      <c r="D1930" s="20"/>
    </row>
    <row r="1931" spans="3:4" x14ac:dyDescent="0.2">
      <c r="C1931" s="20"/>
      <c r="D1931" s="20"/>
    </row>
    <row r="1932" spans="3:4" x14ac:dyDescent="0.2">
      <c r="C1932" s="20"/>
      <c r="D1932" s="20"/>
    </row>
    <row r="1933" spans="3:4" x14ac:dyDescent="0.2">
      <c r="C1933" s="20"/>
      <c r="D1933" s="20"/>
    </row>
    <row r="1934" spans="3:4" x14ac:dyDescent="0.2">
      <c r="C1934" s="20"/>
      <c r="D1934" s="20"/>
    </row>
    <row r="1935" spans="3:4" x14ac:dyDescent="0.2">
      <c r="C1935" s="20"/>
      <c r="D1935" s="20"/>
    </row>
    <row r="1936" spans="3:4" x14ac:dyDescent="0.2">
      <c r="C1936" s="20"/>
      <c r="D1936" s="20"/>
    </row>
    <row r="1937" spans="3:4" x14ac:dyDescent="0.2">
      <c r="C1937" s="20"/>
      <c r="D1937" s="20"/>
    </row>
    <row r="1938" spans="3:4" x14ac:dyDescent="0.2">
      <c r="C1938" s="20"/>
      <c r="D1938" s="20"/>
    </row>
    <row r="1939" spans="3:4" x14ac:dyDescent="0.2">
      <c r="C1939" s="20"/>
      <c r="D1939" s="20"/>
    </row>
    <row r="1940" spans="3:4" x14ac:dyDescent="0.2">
      <c r="C1940" s="20"/>
      <c r="D1940" s="20"/>
    </row>
    <row r="1941" spans="3:4" x14ac:dyDescent="0.2">
      <c r="C1941" s="20"/>
      <c r="D1941" s="20"/>
    </row>
    <row r="1942" spans="3:4" x14ac:dyDescent="0.2">
      <c r="C1942" s="20"/>
      <c r="D1942" s="20"/>
    </row>
    <row r="1943" spans="3:4" x14ac:dyDescent="0.2">
      <c r="C1943" s="20"/>
      <c r="D1943" s="20"/>
    </row>
    <row r="1944" spans="3:4" x14ac:dyDescent="0.2">
      <c r="C1944" s="20"/>
      <c r="D1944" s="20"/>
    </row>
    <row r="1945" spans="3:4" x14ac:dyDescent="0.2">
      <c r="C1945" s="20"/>
      <c r="D1945" s="20"/>
    </row>
    <row r="1946" spans="3:4" x14ac:dyDescent="0.2">
      <c r="C1946" s="20"/>
      <c r="D1946" s="20"/>
    </row>
    <row r="1947" spans="3:4" x14ac:dyDescent="0.2">
      <c r="C1947" s="20"/>
      <c r="D1947" s="20"/>
    </row>
    <row r="1948" spans="3:4" x14ac:dyDescent="0.2">
      <c r="C1948" s="20"/>
      <c r="D1948" s="20"/>
    </row>
    <row r="1949" spans="3:4" x14ac:dyDescent="0.2">
      <c r="C1949" s="20"/>
      <c r="D1949" s="20"/>
    </row>
    <row r="1950" spans="3:4" x14ac:dyDescent="0.2">
      <c r="C1950" s="20"/>
      <c r="D1950" s="20"/>
    </row>
    <row r="1951" spans="3:4" x14ac:dyDescent="0.2">
      <c r="C1951" s="20"/>
      <c r="D1951" s="20"/>
    </row>
    <row r="1952" spans="3:4" x14ac:dyDescent="0.2">
      <c r="C1952" s="20"/>
      <c r="D1952" s="20"/>
    </row>
    <row r="1953" spans="3:4" x14ac:dyDescent="0.2">
      <c r="C1953" s="20"/>
      <c r="D1953" s="20"/>
    </row>
    <row r="1954" spans="3:4" x14ac:dyDescent="0.2">
      <c r="C1954" s="20"/>
      <c r="D1954" s="20"/>
    </row>
    <row r="1955" spans="3:4" x14ac:dyDescent="0.2">
      <c r="C1955" s="20"/>
      <c r="D1955" s="20"/>
    </row>
    <row r="1956" spans="3:4" x14ac:dyDescent="0.2">
      <c r="C1956" s="20"/>
      <c r="D1956" s="20"/>
    </row>
    <row r="1957" spans="3:4" x14ac:dyDescent="0.2">
      <c r="C1957" s="20"/>
      <c r="D1957" s="20"/>
    </row>
    <row r="1958" spans="3:4" x14ac:dyDescent="0.2">
      <c r="C1958" s="20"/>
      <c r="D1958" s="20"/>
    </row>
    <row r="1959" spans="3:4" x14ac:dyDescent="0.2">
      <c r="C1959" s="20"/>
      <c r="D1959" s="20"/>
    </row>
    <row r="1960" spans="3:4" x14ac:dyDescent="0.2">
      <c r="C1960" s="20"/>
      <c r="D1960" s="20"/>
    </row>
    <row r="1961" spans="3:4" x14ac:dyDescent="0.2">
      <c r="C1961" s="20"/>
      <c r="D1961" s="20"/>
    </row>
    <row r="1962" spans="3:4" x14ac:dyDescent="0.2">
      <c r="C1962" s="20"/>
      <c r="D1962" s="20"/>
    </row>
    <row r="1963" spans="3:4" x14ac:dyDescent="0.2">
      <c r="C1963" s="20"/>
      <c r="D1963" s="20"/>
    </row>
    <row r="1964" spans="3:4" x14ac:dyDescent="0.2">
      <c r="C1964" s="20"/>
      <c r="D1964" s="20"/>
    </row>
    <row r="1965" spans="3:4" x14ac:dyDescent="0.2">
      <c r="C1965" s="20"/>
      <c r="D1965" s="20"/>
    </row>
    <row r="1966" spans="3:4" x14ac:dyDescent="0.2">
      <c r="C1966" s="20"/>
      <c r="D1966" s="20"/>
    </row>
    <row r="1967" spans="3:4" x14ac:dyDescent="0.2">
      <c r="C1967" s="20"/>
      <c r="D1967" s="20"/>
    </row>
    <row r="1968" spans="3:4" x14ac:dyDescent="0.2">
      <c r="C1968" s="20"/>
      <c r="D1968" s="20"/>
    </row>
    <row r="1969" spans="3:4" x14ac:dyDescent="0.2">
      <c r="C1969" s="20"/>
      <c r="D1969" s="20"/>
    </row>
    <row r="1970" spans="3:4" x14ac:dyDescent="0.2">
      <c r="C1970" s="20"/>
      <c r="D1970" s="20"/>
    </row>
    <row r="1971" spans="3:4" x14ac:dyDescent="0.2">
      <c r="C1971" s="20"/>
      <c r="D1971" s="20"/>
    </row>
    <row r="1972" spans="3:4" x14ac:dyDescent="0.2">
      <c r="C1972" s="20"/>
      <c r="D1972" s="20"/>
    </row>
    <row r="1973" spans="3:4" x14ac:dyDescent="0.2">
      <c r="C1973" s="20"/>
      <c r="D1973" s="20"/>
    </row>
    <row r="1974" spans="3:4" x14ac:dyDescent="0.2">
      <c r="C1974" s="20"/>
      <c r="D1974" s="20"/>
    </row>
    <row r="1975" spans="3:4" x14ac:dyDescent="0.2">
      <c r="C1975" s="20"/>
      <c r="D1975" s="20"/>
    </row>
    <row r="1976" spans="3:4" x14ac:dyDescent="0.2">
      <c r="C1976" s="20"/>
      <c r="D1976" s="20"/>
    </row>
    <row r="1977" spans="3:4" x14ac:dyDescent="0.2">
      <c r="C1977" s="20"/>
      <c r="D1977" s="20"/>
    </row>
    <row r="1978" spans="3:4" x14ac:dyDescent="0.2">
      <c r="C1978" s="20"/>
      <c r="D1978" s="20"/>
    </row>
    <row r="1979" spans="3:4" x14ac:dyDescent="0.2">
      <c r="C1979" s="20"/>
      <c r="D1979" s="20"/>
    </row>
    <row r="1980" spans="3:4" x14ac:dyDescent="0.2">
      <c r="C1980" s="20"/>
      <c r="D1980" s="20"/>
    </row>
    <row r="1981" spans="3:4" x14ac:dyDescent="0.2">
      <c r="C1981" s="20"/>
      <c r="D1981" s="20"/>
    </row>
    <row r="1982" spans="3:4" x14ac:dyDescent="0.2">
      <c r="C1982" s="20"/>
      <c r="D1982" s="20"/>
    </row>
    <row r="1983" spans="3:4" x14ac:dyDescent="0.2">
      <c r="C1983" s="20"/>
      <c r="D1983" s="20"/>
    </row>
    <row r="1984" spans="3:4" x14ac:dyDescent="0.2">
      <c r="C1984" s="20"/>
      <c r="D1984" s="20"/>
    </row>
    <row r="1985" spans="3:4" x14ac:dyDescent="0.2">
      <c r="C1985" s="20"/>
      <c r="D1985" s="20"/>
    </row>
    <row r="1986" spans="3:4" x14ac:dyDescent="0.2">
      <c r="C1986" s="20"/>
      <c r="D1986" s="20"/>
    </row>
    <row r="1987" spans="3:4" x14ac:dyDescent="0.2">
      <c r="C1987" s="20"/>
      <c r="D1987" s="20"/>
    </row>
    <row r="1988" spans="3:4" x14ac:dyDescent="0.2">
      <c r="C1988" s="20"/>
      <c r="D1988" s="20"/>
    </row>
    <row r="1989" spans="3:4" x14ac:dyDescent="0.2">
      <c r="C1989" s="20"/>
      <c r="D1989" s="20"/>
    </row>
    <row r="1990" spans="3:4" x14ac:dyDescent="0.2">
      <c r="C1990" s="20"/>
      <c r="D1990" s="20"/>
    </row>
    <row r="1991" spans="3:4" x14ac:dyDescent="0.2">
      <c r="C1991" s="20"/>
      <c r="D1991" s="20"/>
    </row>
    <row r="1992" spans="3:4" x14ac:dyDescent="0.2">
      <c r="C1992" s="20"/>
      <c r="D1992" s="20"/>
    </row>
    <row r="1993" spans="3:4" x14ac:dyDescent="0.2">
      <c r="C1993" s="20"/>
      <c r="D1993" s="20"/>
    </row>
    <row r="1994" spans="3:4" x14ac:dyDescent="0.2">
      <c r="C1994" s="20"/>
      <c r="D1994" s="20"/>
    </row>
    <row r="1995" spans="3:4" x14ac:dyDescent="0.2">
      <c r="C1995" s="20"/>
      <c r="D1995" s="20"/>
    </row>
    <row r="1996" spans="3:4" x14ac:dyDescent="0.2">
      <c r="C1996" s="20"/>
      <c r="D1996" s="20"/>
    </row>
    <row r="1997" spans="3:4" x14ac:dyDescent="0.2">
      <c r="C1997" s="20"/>
      <c r="D1997" s="20"/>
    </row>
    <row r="1998" spans="3:4" x14ac:dyDescent="0.2">
      <c r="C1998" s="20"/>
      <c r="D1998" s="20"/>
    </row>
    <row r="1999" spans="3:4" x14ac:dyDescent="0.2">
      <c r="C1999" s="20"/>
      <c r="D1999" s="20"/>
    </row>
    <row r="2000" spans="3:4" x14ac:dyDescent="0.2">
      <c r="C2000" s="20"/>
      <c r="D2000" s="20"/>
    </row>
    <row r="2001" spans="3:4" x14ac:dyDescent="0.2">
      <c r="C2001" s="20"/>
      <c r="D2001" s="20"/>
    </row>
    <row r="2002" spans="3:4" x14ac:dyDescent="0.2">
      <c r="C2002" s="20"/>
      <c r="D2002" s="20"/>
    </row>
    <row r="2003" spans="3:4" x14ac:dyDescent="0.2">
      <c r="C2003" s="20"/>
      <c r="D2003" s="20"/>
    </row>
    <row r="2004" spans="3:4" x14ac:dyDescent="0.2">
      <c r="C2004" s="20"/>
      <c r="D2004" s="20"/>
    </row>
    <row r="2005" spans="3:4" x14ac:dyDescent="0.2">
      <c r="C2005" s="20"/>
      <c r="D2005" s="20"/>
    </row>
    <row r="2006" spans="3:4" x14ac:dyDescent="0.2">
      <c r="C2006" s="20"/>
      <c r="D2006" s="20"/>
    </row>
    <row r="2007" spans="3:4" x14ac:dyDescent="0.2">
      <c r="C2007" s="20"/>
      <c r="D2007" s="20"/>
    </row>
    <row r="2008" spans="3:4" x14ac:dyDescent="0.2">
      <c r="C2008" s="20"/>
      <c r="D2008" s="20"/>
    </row>
    <row r="2009" spans="3:4" x14ac:dyDescent="0.2">
      <c r="C2009" s="20"/>
      <c r="D2009" s="20"/>
    </row>
    <row r="2010" spans="3:4" x14ac:dyDescent="0.2">
      <c r="C2010" s="20"/>
      <c r="D2010" s="20"/>
    </row>
    <row r="2011" spans="3:4" x14ac:dyDescent="0.2">
      <c r="C2011" s="20"/>
      <c r="D2011" s="20"/>
    </row>
    <row r="2012" spans="3:4" x14ac:dyDescent="0.2">
      <c r="C2012" s="20"/>
      <c r="D2012" s="20"/>
    </row>
    <row r="2013" spans="3:4" x14ac:dyDescent="0.2">
      <c r="C2013" s="20"/>
      <c r="D2013" s="20"/>
    </row>
    <row r="2014" spans="3:4" x14ac:dyDescent="0.2">
      <c r="C2014" s="20"/>
      <c r="D2014" s="20"/>
    </row>
    <row r="2015" spans="3:4" x14ac:dyDescent="0.2">
      <c r="C2015" s="20"/>
      <c r="D2015" s="20"/>
    </row>
    <row r="2016" spans="3:4" x14ac:dyDescent="0.2">
      <c r="C2016" s="20"/>
      <c r="D2016" s="20"/>
    </row>
    <row r="2017" spans="3:4" x14ac:dyDescent="0.2">
      <c r="C2017" s="20"/>
      <c r="D2017" s="20"/>
    </row>
    <row r="2018" spans="3:4" x14ac:dyDescent="0.2">
      <c r="C2018" s="20"/>
      <c r="D2018" s="20"/>
    </row>
    <row r="2019" spans="3:4" x14ac:dyDescent="0.2">
      <c r="C2019" s="20"/>
      <c r="D2019" s="20"/>
    </row>
    <row r="2020" spans="3:4" x14ac:dyDescent="0.2">
      <c r="C2020" s="20"/>
      <c r="D2020" s="20"/>
    </row>
    <row r="2021" spans="3:4" x14ac:dyDescent="0.2">
      <c r="C2021" s="20"/>
      <c r="D2021" s="20"/>
    </row>
    <row r="2022" spans="3:4" x14ac:dyDescent="0.2">
      <c r="C2022" s="20"/>
      <c r="D2022" s="20"/>
    </row>
    <row r="2023" spans="3:4" x14ac:dyDescent="0.2">
      <c r="C2023" s="20"/>
      <c r="D2023" s="20"/>
    </row>
    <row r="2024" spans="3:4" x14ac:dyDescent="0.2">
      <c r="C2024" s="20"/>
      <c r="D2024" s="20"/>
    </row>
    <row r="2025" spans="3:4" x14ac:dyDescent="0.2">
      <c r="C2025" s="20"/>
      <c r="D2025" s="20"/>
    </row>
    <row r="2026" spans="3:4" x14ac:dyDescent="0.2">
      <c r="C2026" s="20"/>
      <c r="D2026" s="20"/>
    </row>
    <row r="2027" spans="3:4" x14ac:dyDescent="0.2">
      <c r="C2027" s="20"/>
      <c r="D2027" s="20"/>
    </row>
    <row r="2028" spans="3:4" x14ac:dyDescent="0.2">
      <c r="C2028" s="20"/>
      <c r="D2028" s="20"/>
    </row>
    <row r="2029" spans="3:4" x14ac:dyDescent="0.2">
      <c r="C2029" s="20"/>
      <c r="D2029" s="20"/>
    </row>
    <row r="2030" spans="3:4" x14ac:dyDescent="0.2">
      <c r="C2030" s="20"/>
      <c r="D2030" s="20"/>
    </row>
    <row r="2031" spans="3:4" x14ac:dyDescent="0.2">
      <c r="C2031" s="20"/>
      <c r="D2031" s="20"/>
    </row>
    <row r="2032" spans="3:4" x14ac:dyDescent="0.2">
      <c r="C2032" s="20"/>
      <c r="D2032" s="20"/>
    </row>
    <row r="2033" spans="3:4" x14ac:dyDescent="0.2">
      <c r="C2033" s="20"/>
      <c r="D2033" s="20"/>
    </row>
    <row r="2034" spans="3:4" x14ac:dyDescent="0.2">
      <c r="C2034" s="20"/>
      <c r="D2034" s="20"/>
    </row>
    <row r="2035" spans="3:4" x14ac:dyDescent="0.2">
      <c r="C2035" s="20"/>
      <c r="D2035" s="20"/>
    </row>
    <row r="2036" spans="3:4" x14ac:dyDescent="0.2">
      <c r="C2036" s="20"/>
      <c r="D2036" s="20"/>
    </row>
    <row r="2037" spans="3:4" x14ac:dyDescent="0.2">
      <c r="C2037" s="20"/>
      <c r="D2037" s="20"/>
    </row>
    <row r="2038" spans="3:4" x14ac:dyDescent="0.2">
      <c r="C2038" s="20"/>
      <c r="D2038" s="20"/>
    </row>
    <row r="2039" spans="3:4" x14ac:dyDescent="0.2">
      <c r="C2039" s="20"/>
      <c r="D2039" s="20"/>
    </row>
    <row r="2040" spans="3:4" x14ac:dyDescent="0.2">
      <c r="C2040" s="20"/>
      <c r="D2040" s="20"/>
    </row>
    <row r="2041" spans="3:4" x14ac:dyDescent="0.2">
      <c r="C2041" s="20"/>
      <c r="D2041" s="20"/>
    </row>
    <row r="2042" spans="3:4" x14ac:dyDescent="0.2">
      <c r="C2042" s="20"/>
      <c r="D2042" s="20"/>
    </row>
    <row r="2043" spans="3:4" x14ac:dyDescent="0.2">
      <c r="C2043" s="20"/>
      <c r="D2043" s="20"/>
    </row>
    <row r="2044" spans="3:4" x14ac:dyDescent="0.2">
      <c r="C2044" s="20"/>
      <c r="D2044" s="20"/>
    </row>
    <row r="2045" spans="3:4" x14ac:dyDescent="0.2">
      <c r="C2045" s="20"/>
      <c r="D2045" s="20"/>
    </row>
    <row r="2046" spans="3:4" x14ac:dyDescent="0.2">
      <c r="C2046" s="20"/>
      <c r="D2046" s="20"/>
    </row>
    <row r="2047" spans="3:4" x14ac:dyDescent="0.2">
      <c r="C2047" s="20"/>
      <c r="D2047" s="20"/>
    </row>
    <row r="2048" spans="3:4" x14ac:dyDescent="0.2">
      <c r="C2048" s="20"/>
      <c r="D2048" s="20"/>
    </row>
    <row r="2049" spans="3:4" x14ac:dyDescent="0.2">
      <c r="C2049" s="20"/>
      <c r="D2049" s="20"/>
    </row>
    <row r="2050" spans="3:4" x14ac:dyDescent="0.2">
      <c r="C2050" s="20"/>
      <c r="D2050" s="20"/>
    </row>
    <row r="2051" spans="3:4" x14ac:dyDescent="0.2">
      <c r="C2051" s="20"/>
      <c r="D2051" s="20"/>
    </row>
    <row r="2052" spans="3:4" x14ac:dyDescent="0.2">
      <c r="C2052" s="20"/>
      <c r="D2052" s="20"/>
    </row>
    <row r="2053" spans="3:4" x14ac:dyDescent="0.2">
      <c r="C2053" s="20"/>
      <c r="D2053" s="20"/>
    </row>
    <row r="2054" spans="3:4" x14ac:dyDescent="0.2">
      <c r="C2054" s="20"/>
      <c r="D2054" s="20"/>
    </row>
    <row r="2055" spans="3:4" x14ac:dyDescent="0.2">
      <c r="C2055" s="20"/>
      <c r="D2055" s="20"/>
    </row>
    <row r="2056" spans="3:4" x14ac:dyDescent="0.2">
      <c r="C2056" s="20"/>
      <c r="D2056" s="20"/>
    </row>
    <row r="2057" spans="3:4" x14ac:dyDescent="0.2">
      <c r="C2057" s="20"/>
      <c r="D2057" s="20"/>
    </row>
    <row r="2058" spans="3:4" x14ac:dyDescent="0.2">
      <c r="C2058" s="20"/>
      <c r="D2058" s="20"/>
    </row>
    <row r="2059" spans="3:4" x14ac:dyDescent="0.2">
      <c r="C2059" s="20"/>
      <c r="D2059" s="20"/>
    </row>
    <row r="2060" spans="3:4" x14ac:dyDescent="0.2">
      <c r="C2060" s="20"/>
      <c r="D2060" s="20"/>
    </row>
    <row r="2061" spans="3:4" x14ac:dyDescent="0.2">
      <c r="C2061" s="20"/>
      <c r="D2061" s="20"/>
    </row>
    <row r="2062" spans="3:4" x14ac:dyDescent="0.2">
      <c r="C2062" s="20"/>
      <c r="D2062" s="20"/>
    </row>
    <row r="2063" spans="3:4" x14ac:dyDescent="0.2">
      <c r="C2063" s="20"/>
      <c r="D2063" s="20"/>
    </row>
    <row r="2064" spans="3:4" x14ac:dyDescent="0.2">
      <c r="C2064" s="20"/>
      <c r="D2064" s="20"/>
    </row>
    <row r="2065" spans="3:4" x14ac:dyDescent="0.2">
      <c r="C2065" s="20"/>
      <c r="D2065" s="20"/>
    </row>
    <row r="2066" spans="3:4" x14ac:dyDescent="0.2">
      <c r="C2066" s="20"/>
      <c r="D2066" s="20"/>
    </row>
    <row r="2067" spans="3:4" x14ac:dyDescent="0.2">
      <c r="C2067" s="20"/>
      <c r="D2067" s="20"/>
    </row>
    <row r="2068" spans="3:4" x14ac:dyDescent="0.2">
      <c r="C2068" s="20"/>
      <c r="D2068" s="20"/>
    </row>
    <row r="2069" spans="3:4" x14ac:dyDescent="0.2">
      <c r="C2069" s="20"/>
      <c r="D2069" s="20"/>
    </row>
    <row r="2070" spans="3:4" x14ac:dyDescent="0.2">
      <c r="C2070" s="20"/>
      <c r="D2070" s="20"/>
    </row>
    <row r="2071" spans="3:4" x14ac:dyDescent="0.2">
      <c r="C2071" s="20"/>
      <c r="D2071" s="20"/>
    </row>
    <row r="2072" spans="3:4" x14ac:dyDescent="0.2">
      <c r="C2072" s="20"/>
      <c r="D2072" s="20"/>
    </row>
    <row r="2073" spans="3:4" x14ac:dyDescent="0.2">
      <c r="C2073" s="20"/>
      <c r="D2073" s="20"/>
    </row>
    <row r="2074" spans="3:4" x14ac:dyDescent="0.2">
      <c r="C2074" s="20"/>
      <c r="D2074" s="20"/>
    </row>
    <row r="2075" spans="3:4" x14ac:dyDescent="0.2">
      <c r="C2075" s="20"/>
      <c r="D2075" s="20"/>
    </row>
    <row r="2076" spans="3:4" x14ac:dyDescent="0.2">
      <c r="C2076" s="20"/>
      <c r="D2076" s="20"/>
    </row>
    <row r="2077" spans="3:4" x14ac:dyDescent="0.2">
      <c r="C2077" s="20"/>
      <c r="D2077" s="20"/>
    </row>
    <row r="2078" spans="3:4" x14ac:dyDescent="0.2">
      <c r="C2078" s="20"/>
      <c r="D2078" s="20"/>
    </row>
    <row r="2079" spans="3:4" x14ac:dyDescent="0.2">
      <c r="C2079" s="20"/>
      <c r="D2079" s="20"/>
    </row>
    <row r="2080" spans="3:4" x14ac:dyDescent="0.2">
      <c r="C2080" s="20"/>
      <c r="D2080" s="20"/>
    </row>
    <row r="2081" spans="3:4" x14ac:dyDescent="0.2">
      <c r="C2081" s="20"/>
      <c r="D2081" s="20"/>
    </row>
    <row r="2082" spans="3:4" x14ac:dyDescent="0.2">
      <c r="C2082" s="20"/>
      <c r="D2082" s="20"/>
    </row>
    <row r="2083" spans="3:4" x14ac:dyDescent="0.2">
      <c r="C2083" s="20"/>
      <c r="D2083" s="20"/>
    </row>
    <row r="2084" spans="3:4" x14ac:dyDescent="0.2">
      <c r="C2084" s="20"/>
      <c r="D2084" s="20"/>
    </row>
    <row r="2085" spans="3:4" x14ac:dyDescent="0.2">
      <c r="C2085" s="20"/>
      <c r="D2085" s="20"/>
    </row>
    <row r="2086" spans="3:4" x14ac:dyDescent="0.2">
      <c r="C2086" s="20"/>
      <c r="D2086" s="20"/>
    </row>
    <row r="2087" spans="3:4" x14ac:dyDescent="0.2">
      <c r="C2087" s="20"/>
      <c r="D2087" s="20"/>
    </row>
    <row r="2088" spans="3:4" x14ac:dyDescent="0.2">
      <c r="C2088" s="20"/>
      <c r="D2088" s="20"/>
    </row>
    <row r="2089" spans="3:4" x14ac:dyDescent="0.2">
      <c r="C2089" s="20"/>
      <c r="D2089" s="20"/>
    </row>
    <row r="2090" spans="3:4" x14ac:dyDescent="0.2">
      <c r="C2090" s="20"/>
      <c r="D2090" s="20"/>
    </row>
    <row r="2091" spans="3:4" x14ac:dyDescent="0.2">
      <c r="C2091" s="20"/>
      <c r="D2091" s="20"/>
    </row>
    <row r="2092" spans="3:4" x14ac:dyDescent="0.2">
      <c r="C2092" s="20"/>
      <c r="D2092" s="20"/>
    </row>
    <row r="2093" spans="3:4" x14ac:dyDescent="0.2">
      <c r="C2093" s="20"/>
      <c r="D2093" s="20"/>
    </row>
    <row r="2094" spans="3:4" x14ac:dyDescent="0.2">
      <c r="C2094" s="20"/>
      <c r="D2094" s="20"/>
    </row>
    <row r="2095" spans="3:4" x14ac:dyDescent="0.2">
      <c r="C2095" s="20"/>
      <c r="D2095" s="20"/>
    </row>
    <row r="2096" spans="3:4" x14ac:dyDescent="0.2">
      <c r="C2096" s="20"/>
      <c r="D2096" s="20"/>
    </row>
    <row r="2097" spans="3:4" x14ac:dyDescent="0.2">
      <c r="C2097" s="20"/>
      <c r="D2097" s="20"/>
    </row>
    <row r="2098" spans="3:4" x14ac:dyDescent="0.2">
      <c r="C2098" s="20"/>
      <c r="D2098" s="20"/>
    </row>
    <row r="2099" spans="3:4" x14ac:dyDescent="0.2">
      <c r="C2099" s="20"/>
      <c r="D2099" s="20"/>
    </row>
    <row r="2100" spans="3:4" x14ac:dyDescent="0.2">
      <c r="C2100" s="20"/>
      <c r="D2100" s="20"/>
    </row>
    <row r="2101" spans="3:4" x14ac:dyDescent="0.2">
      <c r="C2101" s="20"/>
      <c r="D2101" s="20"/>
    </row>
    <row r="2102" spans="3:4" x14ac:dyDescent="0.2">
      <c r="C2102" s="20"/>
      <c r="D2102" s="20"/>
    </row>
    <row r="2103" spans="3:4" x14ac:dyDescent="0.2">
      <c r="C2103" s="20"/>
      <c r="D2103" s="20"/>
    </row>
    <row r="2104" spans="3:4" x14ac:dyDescent="0.2">
      <c r="C2104" s="20"/>
      <c r="D2104" s="20"/>
    </row>
    <row r="2105" spans="3:4" x14ac:dyDescent="0.2">
      <c r="C2105" s="20"/>
      <c r="D2105" s="20"/>
    </row>
    <row r="2106" spans="3:4" x14ac:dyDescent="0.2">
      <c r="C2106" s="20"/>
      <c r="D2106" s="20"/>
    </row>
    <row r="2107" spans="3:4" x14ac:dyDescent="0.2">
      <c r="C2107" s="20"/>
      <c r="D2107" s="20"/>
    </row>
    <row r="2108" spans="3:4" x14ac:dyDescent="0.2">
      <c r="C2108" s="20"/>
      <c r="D2108" s="20"/>
    </row>
    <row r="2109" spans="3:4" x14ac:dyDescent="0.2">
      <c r="C2109" s="20"/>
      <c r="D2109" s="20"/>
    </row>
    <row r="2110" spans="3:4" x14ac:dyDescent="0.2">
      <c r="C2110" s="20"/>
      <c r="D2110" s="20"/>
    </row>
    <row r="2111" spans="3:4" x14ac:dyDescent="0.2">
      <c r="C2111" s="20"/>
      <c r="D2111" s="20"/>
    </row>
    <row r="2112" spans="3:4" x14ac:dyDescent="0.2">
      <c r="C2112" s="20"/>
      <c r="D2112" s="20"/>
    </row>
    <row r="2113" spans="3:4" x14ac:dyDescent="0.2">
      <c r="C2113" s="20"/>
      <c r="D2113" s="20"/>
    </row>
    <row r="2114" spans="3:4" x14ac:dyDescent="0.2">
      <c r="C2114" s="20"/>
      <c r="D2114" s="20"/>
    </row>
    <row r="2115" spans="3:4" x14ac:dyDescent="0.2">
      <c r="C2115" s="20"/>
      <c r="D2115" s="20"/>
    </row>
    <row r="2116" spans="3:4" x14ac:dyDescent="0.2">
      <c r="C2116" s="20"/>
      <c r="D2116" s="20"/>
    </row>
    <row r="2117" spans="3:4" x14ac:dyDescent="0.2">
      <c r="C2117" s="20"/>
      <c r="D2117" s="20"/>
    </row>
    <row r="2118" spans="3:4" x14ac:dyDescent="0.2">
      <c r="C2118" s="20"/>
      <c r="D2118" s="20"/>
    </row>
    <row r="2119" spans="3:4" x14ac:dyDescent="0.2">
      <c r="C2119" s="20"/>
      <c r="D2119" s="20"/>
    </row>
    <row r="2120" spans="3:4" x14ac:dyDescent="0.2">
      <c r="C2120" s="20"/>
      <c r="D2120" s="20"/>
    </row>
    <row r="2121" spans="3:4" x14ac:dyDescent="0.2">
      <c r="C2121" s="20"/>
      <c r="D2121" s="20"/>
    </row>
    <row r="2122" spans="3:4" x14ac:dyDescent="0.2">
      <c r="C2122" s="20"/>
      <c r="D2122" s="20"/>
    </row>
    <row r="2123" spans="3:4" x14ac:dyDescent="0.2">
      <c r="C2123" s="20"/>
      <c r="D2123" s="20"/>
    </row>
    <row r="2124" spans="3:4" x14ac:dyDescent="0.2">
      <c r="C2124" s="20"/>
      <c r="D2124" s="20"/>
    </row>
    <row r="2125" spans="3:4" x14ac:dyDescent="0.2">
      <c r="C2125" s="20"/>
      <c r="D2125" s="20"/>
    </row>
    <row r="2126" spans="3:4" x14ac:dyDescent="0.2">
      <c r="C2126" s="20"/>
      <c r="D2126" s="20"/>
    </row>
    <row r="2127" spans="3:4" x14ac:dyDescent="0.2">
      <c r="C2127" s="20"/>
      <c r="D2127" s="20"/>
    </row>
    <row r="2128" spans="3:4" x14ac:dyDescent="0.2">
      <c r="C2128" s="20"/>
      <c r="D2128" s="20"/>
    </row>
    <row r="2129" spans="3:4" x14ac:dyDescent="0.2">
      <c r="C2129" s="20"/>
      <c r="D2129" s="20"/>
    </row>
    <row r="2130" spans="3:4" x14ac:dyDescent="0.2">
      <c r="C2130" s="20"/>
      <c r="D2130" s="20"/>
    </row>
    <row r="2131" spans="3:4" x14ac:dyDescent="0.2">
      <c r="C2131" s="20"/>
      <c r="D2131" s="20"/>
    </row>
    <row r="2132" spans="3:4" x14ac:dyDescent="0.2">
      <c r="C2132" s="20"/>
      <c r="D2132" s="20"/>
    </row>
    <row r="2133" spans="3:4" x14ac:dyDescent="0.2">
      <c r="C2133" s="20"/>
      <c r="D2133" s="20"/>
    </row>
    <row r="2134" spans="3:4" x14ac:dyDescent="0.2">
      <c r="C2134" s="20"/>
      <c r="D2134" s="20"/>
    </row>
    <row r="2135" spans="3:4" x14ac:dyDescent="0.2">
      <c r="C2135" s="20"/>
      <c r="D2135" s="20"/>
    </row>
    <row r="2136" spans="3:4" x14ac:dyDescent="0.2">
      <c r="C2136" s="20"/>
      <c r="D2136" s="20"/>
    </row>
    <row r="2137" spans="3:4" x14ac:dyDescent="0.2">
      <c r="C2137" s="20"/>
      <c r="D2137" s="20"/>
    </row>
    <row r="2138" spans="3:4" x14ac:dyDescent="0.2">
      <c r="C2138" s="20"/>
      <c r="D2138" s="20"/>
    </row>
    <row r="2139" spans="3:4" x14ac:dyDescent="0.2">
      <c r="C2139" s="20"/>
      <c r="D2139" s="20"/>
    </row>
    <row r="2140" spans="3:4" x14ac:dyDescent="0.2">
      <c r="C2140" s="20"/>
      <c r="D2140" s="20"/>
    </row>
    <row r="2141" spans="3:4" x14ac:dyDescent="0.2">
      <c r="C2141" s="20"/>
      <c r="D2141" s="20"/>
    </row>
    <row r="2142" spans="3:4" x14ac:dyDescent="0.2">
      <c r="C2142" s="20"/>
      <c r="D2142" s="20"/>
    </row>
    <row r="2143" spans="3:4" x14ac:dyDescent="0.2">
      <c r="C2143" s="20"/>
      <c r="D2143" s="20"/>
    </row>
    <row r="2144" spans="3:4" x14ac:dyDescent="0.2">
      <c r="C2144" s="20"/>
      <c r="D2144" s="20"/>
    </row>
    <row r="2145" spans="3:4" x14ac:dyDescent="0.2">
      <c r="C2145" s="20"/>
      <c r="D2145" s="20"/>
    </row>
    <row r="2146" spans="3:4" x14ac:dyDescent="0.2">
      <c r="C2146" s="20"/>
      <c r="D2146" s="20"/>
    </row>
    <row r="2147" spans="3:4" x14ac:dyDescent="0.2">
      <c r="C2147" s="20"/>
      <c r="D2147" s="20"/>
    </row>
    <row r="2148" spans="3:4" x14ac:dyDescent="0.2">
      <c r="C2148" s="20"/>
      <c r="D2148" s="20"/>
    </row>
    <row r="2149" spans="3:4" x14ac:dyDescent="0.2">
      <c r="C2149" s="20"/>
      <c r="D2149" s="20"/>
    </row>
    <row r="2150" spans="3:4" x14ac:dyDescent="0.2">
      <c r="C2150" s="20"/>
      <c r="D2150" s="20"/>
    </row>
    <row r="2151" spans="3:4" x14ac:dyDescent="0.2">
      <c r="C2151" s="20"/>
      <c r="D2151" s="20"/>
    </row>
    <row r="2152" spans="3:4" x14ac:dyDescent="0.2">
      <c r="C2152" s="20"/>
      <c r="D2152" s="20"/>
    </row>
    <row r="2153" spans="3:4" x14ac:dyDescent="0.2">
      <c r="C2153" s="20"/>
      <c r="D2153" s="20"/>
    </row>
    <row r="2154" spans="3:4" x14ac:dyDescent="0.2">
      <c r="C2154" s="20"/>
      <c r="D2154" s="20"/>
    </row>
    <row r="2155" spans="3:4" x14ac:dyDescent="0.2">
      <c r="C2155" s="20"/>
      <c r="D2155" s="20"/>
    </row>
    <row r="2156" spans="3:4" x14ac:dyDescent="0.2">
      <c r="C2156" s="20"/>
      <c r="D2156" s="20"/>
    </row>
    <row r="2157" spans="3:4" x14ac:dyDescent="0.2">
      <c r="C2157" s="20"/>
      <c r="D2157" s="20"/>
    </row>
    <row r="2158" spans="3:4" x14ac:dyDescent="0.2">
      <c r="C2158" s="20"/>
      <c r="D2158" s="20"/>
    </row>
    <row r="2159" spans="3:4" x14ac:dyDescent="0.2">
      <c r="C2159" s="20"/>
      <c r="D2159" s="20"/>
    </row>
    <row r="2160" spans="3:4" x14ac:dyDescent="0.2">
      <c r="C2160" s="20"/>
      <c r="D2160" s="20"/>
    </row>
    <row r="2161" spans="3:4" x14ac:dyDescent="0.2">
      <c r="C2161" s="20"/>
      <c r="D2161" s="20"/>
    </row>
    <row r="2162" spans="3:4" x14ac:dyDescent="0.2">
      <c r="C2162" s="20"/>
      <c r="D2162" s="20"/>
    </row>
    <row r="2163" spans="3:4" x14ac:dyDescent="0.2">
      <c r="C2163" s="20"/>
      <c r="D2163" s="20"/>
    </row>
    <row r="2164" spans="3:4" x14ac:dyDescent="0.2">
      <c r="C2164" s="20"/>
      <c r="D2164" s="20"/>
    </row>
    <row r="2165" spans="3:4" x14ac:dyDescent="0.2">
      <c r="C2165" s="20"/>
      <c r="D2165" s="20"/>
    </row>
    <row r="2166" spans="3:4" x14ac:dyDescent="0.2">
      <c r="C2166" s="20"/>
      <c r="D2166" s="20"/>
    </row>
    <row r="2167" spans="3:4" x14ac:dyDescent="0.2">
      <c r="C2167" s="20"/>
      <c r="D2167" s="20"/>
    </row>
    <row r="2168" spans="3:4" x14ac:dyDescent="0.2">
      <c r="C2168" s="20"/>
      <c r="D2168" s="20"/>
    </row>
    <row r="2169" spans="3:4" x14ac:dyDescent="0.2">
      <c r="C2169" s="20"/>
      <c r="D2169" s="20"/>
    </row>
    <row r="2170" spans="3:4" x14ac:dyDescent="0.2">
      <c r="C2170" s="20"/>
      <c r="D2170" s="20"/>
    </row>
    <row r="2171" spans="3:4" x14ac:dyDescent="0.2">
      <c r="C2171" s="20"/>
      <c r="D2171" s="20"/>
    </row>
    <row r="2172" spans="3:4" x14ac:dyDescent="0.2">
      <c r="C2172" s="20"/>
      <c r="D2172" s="20"/>
    </row>
    <row r="2173" spans="3:4" x14ac:dyDescent="0.2">
      <c r="C2173" s="20"/>
      <c r="D2173" s="20"/>
    </row>
    <row r="2174" spans="3:4" x14ac:dyDescent="0.2">
      <c r="C2174" s="20"/>
      <c r="D2174" s="20"/>
    </row>
    <row r="2175" spans="3:4" x14ac:dyDescent="0.2">
      <c r="C2175" s="20"/>
      <c r="D2175" s="20"/>
    </row>
    <row r="2176" spans="3:4" x14ac:dyDescent="0.2">
      <c r="C2176" s="20"/>
      <c r="D2176" s="20"/>
    </row>
    <row r="2177" spans="3:4" x14ac:dyDescent="0.2">
      <c r="C2177" s="20"/>
      <c r="D2177" s="20"/>
    </row>
    <row r="2178" spans="3:4" x14ac:dyDescent="0.2">
      <c r="C2178" s="20"/>
      <c r="D2178" s="20"/>
    </row>
    <row r="2179" spans="3:4" x14ac:dyDescent="0.2">
      <c r="C2179" s="20"/>
      <c r="D2179" s="20"/>
    </row>
    <row r="2180" spans="3:4" x14ac:dyDescent="0.2">
      <c r="C2180" s="20"/>
      <c r="D2180" s="20"/>
    </row>
    <row r="2181" spans="3:4" x14ac:dyDescent="0.2">
      <c r="C2181" s="20"/>
      <c r="D2181" s="20"/>
    </row>
    <row r="2182" spans="3:4" x14ac:dyDescent="0.2">
      <c r="C2182" s="20"/>
      <c r="D2182" s="20"/>
    </row>
    <row r="2183" spans="3:4" x14ac:dyDescent="0.2">
      <c r="C2183" s="20"/>
      <c r="D2183" s="20"/>
    </row>
    <row r="2184" spans="3:4" x14ac:dyDescent="0.2">
      <c r="C2184" s="20"/>
      <c r="D2184" s="20"/>
    </row>
    <row r="2185" spans="3:4" x14ac:dyDescent="0.2">
      <c r="C2185" s="20"/>
      <c r="D2185" s="20"/>
    </row>
    <row r="2186" spans="3:4" x14ac:dyDescent="0.2">
      <c r="C2186" s="20"/>
      <c r="D2186" s="20"/>
    </row>
    <row r="2187" spans="3:4" x14ac:dyDescent="0.2">
      <c r="C2187" s="20"/>
      <c r="D2187" s="20"/>
    </row>
    <row r="2188" spans="3:4" x14ac:dyDescent="0.2">
      <c r="C2188" s="20"/>
      <c r="D2188" s="20"/>
    </row>
    <row r="2189" spans="3:4" x14ac:dyDescent="0.2">
      <c r="C2189" s="20"/>
      <c r="D2189" s="20"/>
    </row>
    <row r="2190" spans="3:4" x14ac:dyDescent="0.2">
      <c r="C2190" s="20"/>
      <c r="D2190" s="20"/>
    </row>
    <row r="2191" spans="3:4" x14ac:dyDescent="0.2">
      <c r="C2191" s="20"/>
      <c r="D2191" s="20"/>
    </row>
    <row r="2192" spans="3:4" x14ac:dyDescent="0.2">
      <c r="C2192" s="20"/>
      <c r="D2192" s="20"/>
    </row>
    <row r="2193" spans="3:4" x14ac:dyDescent="0.2">
      <c r="C2193" s="20"/>
      <c r="D2193" s="20"/>
    </row>
    <row r="2194" spans="3:4" x14ac:dyDescent="0.2">
      <c r="C2194" s="20"/>
      <c r="D2194" s="20"/>
    </row>
    <row r="2195" spans="3:4" x14ac:dyDescent="0.2">
      <c r="C2195" s="20"/>
      <c r="D2195" s="20"/>
    </row>
    <row r="2196" spans="3:4" x14ac:dyDescent="0.2">
      <c r="C2196" s="20"/>
      <c r="D2196" s="20"/>
    </row>
    <row r="2197" spans="3:4" x14ac:dyDescent="0.2">
      <c r="C2197" s="20"/>
      <c r="D2197" s="20"/>
    </row>
    <row r="2198" spans="3:4" x14ac:dyDescent="0.2">
      <c r="C2198" s="20"/>
      <c r="D2198" s="20"/>
    </row>
    <row r="2199" spans="3:4" x14ac:dyDescent="0.2">
      <c r="C2199" s="20"/>
      <c r="D2199" s="20"/>
    </row>
    <row r="2200" spans="3:4" x14ac:dyDescent="0.2">
      <c r="C2200" s="20"/>
      <c r="D2200" s="20"/>
    </row>
    <row r="2201" spans="3:4" x14ac:dyDescent="0.2">
      <c r="C2201" s="20"/>
      <c r="D2201" s="20"/>
    </row>
    <row r="2202" spans="3:4" x14ac:dyDescent="0.2">
      <c r="C2202" s="20"/>
      <c r="D2202" s="20"/>
    </row>
    <row r="2203" spans="3:4" x14ac:dyDescent="0.2">
      <c r="C2203" s="20"/>
      <c r="D2203" s="20"/>
    </row>
    <row r="2204" spans="3:4" x14ac:dyDescent="0.2">
      <c r="C2204" s="20"/>
      <c r="D2204" s="20"/>
    </row>
    <row r="2205" spans="3:4" x14ac:dyDescent="0.2">
      <c r="C2205" s="20"/>
      <c r="D2205" s="20"/>
    </row>
    <row r="2206" spans="3:4" x14ac:dyDescent="0.2">
      <c r="C2206" s="20"/>
      <c r="D2206" s="20"/>
    </row>
    <row r="2207" spans="3:4" x14ac:dyDescent="0.2">
      <c r="C2207" s="20"/>
      <c r="D2207" s="20"/>
    </row>
    <row r="2208" spans="3:4" x14ac:dyDescent="0.2">
      <c r="C2208" s="20"/>
      <c r="D2208" s="20"/>
    </row>
    <row r="2209" spans="3:4" x14ac:dyDescent="0.2">
      <c r="C2209" s="20"/>
      <c r="D2209" s="20"/>
    </row>
    <row r="2210" spans="3:4" x14ac:dyDescent="0.2">
      <c r="C2210" s="20"/>
      <c r="D2210" s="20"/>
    </row>
    <row r="2211" spans="3:4" x14ac:dyDescent="0.2">
      <c r="C2211" s="20"/>
      <c r="D2211" s="20"/>
    </row>
    <row r="2212" spans="3:4" x14ac:dyDescent="0.2">
      <c r="C2212" s="20"/>
      <c r="D2212" s="20"/>
    </row>
    <row r="2213" spans="3:4" x14ac:dyDescent="0.2">
      <c r="C2213" s="20"/>
      <c r="D2213" s="20"/>
    </row>
    <row r="2214" spans="3:4" x14ac:dyDescent="0.2">
      <c r="C2214" s="20"/>
      <c r="D2214" s="20"/>
    </row>
    <row r="2215" spans="3:4" x14ac:dyDescent="0.2">
      <c r="C2215" s="20"/>
      <c r="D2215" s="20"/>
    </row>
    <row r="2216" spans="3:4" x14ac:dyDescent="0.2">
      <c r="C2216" s="20"/>
      <c r="D2216" s="20"/>
    </row>
    <row r="2217" spans="3:4" x14ac:dyDescent="0.2">
      <c r="C2217" s="20"/>
      <c r="D2217" s="20"/>
    </row>
    <row r="2218" spans="3:4" x14ac:dyDescent="0.2">
      <c r="C2218" s="20"/>
      <c r="D2218" s="20"/>
    </row>
    <row r="2219" spans="3:4" x14ac:dyDescent="0.2">
      <c r="C2219" s="20"/>
      <c r="D2219" s="20"/>
    </row>
    <row r="2220" spans="3:4" x14ac:dyDescent="0.2">
      <c r="C2220" s="20"/>
      <c r="D2220" s="20"/>
    </row>
    <row r="2221" spans="3:4" x14ac:dyDescent="0.2">
      <c r="C2221" s="20"/>
      <c r="D2221" s="20"/>
    </row>
    <row r="2222" spans="3:4" x14ac:dyDescent="0.2">
      <c r="C2222" s="20"/>
      <c r="D2222" s="20"/>
    </row>
    <row r="2223" spans="3:4" x14ac:dyDescent="0.2">
      <c r="C2223" s="20"/>
      <c r="D2223" s="20"/>
    </row>
    <row r="2224" spans="3:4" x14ac:dyDescent="0.2">
      <c r="C2224" s="20"/>
      <c r="D2224" s="20"/>
    </row>
    <row r="2225" spans="3:4" x14ac:dyDescent="0.2">
      <c r="C2225" s="20"/>
      <c r="D2225" s="20"/>
    </row>
    <row r="2226" spans="3:4" x14ac:dyDescent="0.2">
      <c r="C2226" s="20"/>
      <c r="D2226" s="20"/>
    </row>
    <row r="2227" spans="3:4" x14ac:dyDescent="0.2">
      <c r="C2227" s="20"/>
      <c r="D2227" s="20"/>
    </row>
    <row r="2228" spans="3:4" x14ac:dyDescent="0.2">
      <c r="C2228" s="20"/>
      <c r="D2228" s="20"/>
    </row>
    <row r="2229" spans="3:4" x14ac:dyDescent="0.2">
      <c r="C2229" s="20"/>
      <c r="D2229" s="20"/>
    </row>
    <row r="2230" spans="3:4" x14ac:dyDescent="0.2">
      <c r="C2230" s="20"/>
      <c r="D2230" s="20"/>
    </row>
    <row r="2231" spans="3:4" x14ac:dyDescent="0.2">
      <c r="C2231" s="20"/>
      <c r="D2231" s="20"/>
    </row>
    <row r="2232" spans="3:4" x14ac:dyDescent="0.2">
      <c r="C2232" s="20"/>
      <c r="D2232" s="20"/>
    </row>
    <row r="2233" spans="3:4" x14ac:dyDescent="0.2">
      <c r="C2233" s="20"/>
      <c r="D2233" s="20"/>
    </row>
    <row r="2234" spans="3:4" x14ac:dyDescent="0.2">
      <c r="C2234" s="20"/>
      <c r="D2234" s="20"/>
    </row>
    <row r="2235" spans="3:4" x14ac:dyDescent="0.2">
      <c r="C2235" s="20"/>
      <c r="D2235" s="20"/>
    </row>
    <row r="2236" spans="3:4" x14ac:dyDescent="0.2">
      <c r="C2236" s="20"/>
      <c r="D2236" s="20"/>
    </row>
    <row r="2237" spans="3:4" x14ac:dyDescent="0.2">
      <c r="C2237" s="20"/>
      <c r="D2237" s="20"/>
    </row>
    <row r="2238" spans="3:4" x14ac:dyDescent="0.2">
      <c r="C2238" s="20"/>
      <c r="D2238" s="20"/>
    </row>
    <row r="2239" spans="3:4" x14ac:dyDescent="0.2">
      <c r="C2239" s="20"/>
      <c r="D2239" s="20"/>
    </row>
    <row r="2240" spans="3:4" x14ac:dyDescent="0.2">
      <c r="C2240" s="20"/>
      <c r="D2240" s="20"/>
    </row>
    <row r="2241" spans="3:4" x14ac:dyDescent="0.2">
      <c r="C2241" s="20"/>
      <c r="D2241" s="20"/>
    </row>
    <row r="2242" spans="3:4" x14ac:dyDescent="0.2">
      <c r="C2242" s="20"/>
      <c r="D2242" s="20"/>
    </row>
    <row r="2243" spans="3:4" x14ac:dyDescent="0.2">
      <c r="C2243" s="20"/>
      <c r="D2243" s="20"/>
    </row>
    <row r="2244" spans="3:4" x14ac:dyDescent="0.2">
      <c r="C2244" s="20"/>
      <c r="D2244" s="20"/>
    </row>
    <row r="2245" spans="3:4" x14ac:dyDescent="0.2">
      <c r="C2245" s="20"/>
      <c r="D2245" s="20"/>
    </row>
    <row r="2246" spans="3:4" x14ac:dyDescent="0.2">
      <c r="C2246" s="20"/>
      <c r="D2246" s="20"/>
    </row>
    <row r="2247" spans="3:4" x14ac:dyDescent="0.2">
      <c r="C2247" s="20"/>
      <c r="D2247" s="20"/>
    </row>
    <row r="2248" spans="3:4" x14ac:dyDescent="0.2">
      <c r="C2248" s="20"/>
      <c r="D2248" s="20"/>
    </row>
    <row r="2249" spans="3:4" x14ac:dyDescent="0.2">
      <c r="C2249" s="20"/>
      <c r="D2249" s="20"/>
    </row>
    <row r="2250" spans="3:4" x14ac:dyDescent="0.2">
      <c r="C2250" s="20"/>
      <c r="D2250" s="20"/>
    </row>
    <row r="2251" spans="3:4" x14ac:dyDescent="0.2">
      <c r="C2251" s="20"/>
      <c r="D2251" s="20"/>
    </row>
    <row r="2252" spans="3:4" x14ac:dyDescent="0.2">
      <c r="C2252" s="20"/>
      <c r="D2252" s="20"/>
    </row>
    <row r="2253" spans="3:4" x14ac:dyDescent="0.2">
      <c r="C2253" s="20"/>
      <c r="D2253" s="20"/>
    </row>
    <row r="2254" spans="3:4" x14ac:dyDescent="0.2">
      <c r="C2254" s="20"/>
      <c r="D2254" s="20"/>
    </row>
    <row r="2255" spans="3:4" x14ac:dyDescent="0.2">
      <c r="C2255" s="20"/>
      <c r="D2255" s="20"/>
    </row>
    <row r="2256" spans="3:4" x14ac:dyDescent="0.2">
      <c r="C2256" s="20"/>
      <c r="D2256" s="20"/>
    </row>
    <row r="2257" spans="3:4" x14ac:dyDescent="0.2">
      <c r="C2257" s="20"/>
      <c r="D2257" s="20"/>
    </row>
    <row r="2258" spans="3:4" x14ac:dyDescent="0.2">
      <c r="C2258" s="20"/>
      <c r="D2258" s="20"/>
    </row>
    <row r="2259" spans="3:4" x14ac:dyDescent="0.2">
      <c r="C2259" s="20"/>
      <c r="D2259" s="20"/>
    </row>
    <row r="2260" spans="3:4" x14ac:dyDescent="0.2">
      <c r="C2260" s="20"/>
      <c r="D2260" s="20"/>
    </row>
    <row r="2261" spans="3:4" x14ac:dyDescent="0.2">
      <c r="C2261" s="20"/>
      <c r="D2261" s="20"/>
    </row>
    <row r="2262" spans="3:4" x14ac:dyDescent="0.2">
      <c r="C2262" s="20"/>
      <c r="D2262" s="20"/>
    </row>
    <row r="2263" spans="3:4" x14ac:dyDescent="0.2">
      <c r="C2263" s="20"/>
      <c r="D2263" s="20"/>
    </row>
    <row r="2264" spans="3:4" x14ac:dyDescent="0.2">
      <c r="C2264" s="20"/>
      <c r="D2264" s="20"/>
    </row>
    <row r="2265" spans="3:4" x14ac:dyDescent="0.2">
      <c r="C2265" s="20"/>
      <c r="D2265" s="20"/>
    </row>
    <row r="2266" spans="3:4" x14ac:dyDescent="0.2">
      <c r="C2266" s="20"/>
      <c r="D2266" s="20"/>
    </row>
    <row r="2267" spans="3:4" x14ac:dyDescent="0.2">
      <c r="C2267" s="20"/>
      <c r="D2267" s="20"/>
    </row>
    <row r="2268" spans="3:4" x14ac:dyDescent="0.2">
      <c r="C2268" s="20"/>
      <c r="D2268" s="20"/>
    </row>
    <row r="2269" spans="3:4" x14ac:dyDescent="0.2">
      <c r="C2269" s="20"/>
      <c r="D2269" s="20"/>
    </row>
    <row r="2270" spans="3:4" x14ac:dyDescent="0.2">
      <c r="C2270" s="20"/>
      <c r="D2270" s="20"/>
    </row>
    <row r="2271" spans="3:4" x14ac:dyDescent="0.2">
      <c r="C2271" s="20"/>
      <c r="D2271" s="20"/>
    </row>
    <row r="2272" spans="3:4" x14ac:dyDescent="0.2">
      <c r="C2272" s="20"/>
      <c r="D2272" s="20"/>
    </row>
    <row r="2273" spans="3:4" x14ac:dyDescent="0.2">
      <c r="C2273" s="20"/>
      <c r="D2273" s="20"/>
    </row>
    <row r="2274" spans="3:4" x14ac:dyDescent="0.2">
      <c r="C2274" s="20"/>
      <c r="D2274" s="20"/>
    </row>
    <row r="2275" spans="3:4" x14ac:dyDescent="0.2">
      <c r="C2275" s="20"/>
      <c r="D2275" s="20"/>
    </row>
    <row r="2276" spans="3:4" x14ac:dyDescent="0.2">
      <c r="C2276" s="20"/>
      <c r="D2276" s="20"/>
    </row>
    <row r="2277" spans="3:4" x14ac:dyDescent="0.2">
      <c r="C2277" s="20"/>
      <c r="D2277" s="20"/>
    </row>
    <row r="2278" spans="3:4" x14ac:dyDescent="0.2">
      <c r="C2278" s="20"/>
      <c r="D2278" s="20"/>
    </row>
    <row r="2279" spans="3:4" x14ac:dyDescent="0.2">
      <c r="C2279" s="20"/>
      <c r="D2279" s="20"/>
    </row>
    <row r="2280" spans="3:4" x14ac:dyDescent="0.2">
      <c r="C2280" s="20"/>
      <c r="D2280" s="20"/>
    </row>
    <row r="2281" spans="3:4" x14ac:dyDescent="0.2">
      <c r="C2281" s="20"/>
      <c r="D2281" s="20"/>
    </row>
    <row r="2282" spans="3:4" x14ac:dyDescent="0.2">
      <c r="C2282" s="20"/>
      <c r="D2282" s="20"/>
    </row>
    <row r="2283" spans="3:4" x14ac:dyDescent="0.2">
      <c r="C2283" s="20"/>
      <c r="D2283" s="20"/>
    </row>
    <row r="2284" spans="3:4" x14ac:dyDescent="0.2">
      <c r="C2284" s="20"/>
      <c r="D2284" s="20"/>
    </row>
    <row r="2285" spans="3:4" x14ac:dyDescent="0.2">
      <c r="C2285" s="20"/>
      <c r="D2285" s="20"/>
    </row>
    <row r="2286" spans="3:4" x14ac:dyDescent="0.2">
      <c r="C2286" s="20"/>
      <c r="D2286" s="20"/>
    </row>
    <row r="2287" spans="3:4" x14ac:dyDescent="0.2">
      <c r="C2287" s="20"/>
      <c r="D2287" s="20"/>
    </row>
    <row r="2288" spans="3:4" x14ac:dyDescent="0.2">
      <c r="C2288" s="20"/>
      <c r="D2288" s="20"/>
    </row>
    <row r="2289" spans="3:4" x14ac:dyDescent="0.2">
      <c r="C2289" s="20"/>
      <c r="D2289" s="20"/>
    </row>
    <row r="2290" spans="3:4" x14ac:dyDescent="0.2">
      <c r="C2290" s="20"/>
      <c r="D2290" s="20"/>
    </row>
    <row r="2291" spans="3:4" x14ac:dyDescent="0.2">
      <c r="C2291" s="20"/>
      <c r="D2291" s="20"/>
    </row>
    <row r="2292" spans="3:4" x14ac:dyDescent="0.2">
      <c r="C2292" s="20"/>
      <c r="D2292" s="20"/>
    </row>
    <row r="2293" spans="3:4" x14ac:dyDescent="0.2">
      <c r="C2293" s="20"/>
      <c r="D2293" s="20"/>
    </row>
    <row r="2294" spans="3:4" x14ac:dyDescent="0.2">
      <c r="C2294" s="20"/>
      <c r="D2294" s="20"/>
    </row>
    <row r="2295" spans="3:4" x14ac:dyDescent="0.2">
      <c r="C2295" s="20"/>
      <c r="D2295" s="20"/>
    </row>
    <row r="2296" spans="3:4" x14ac:dyDescent="0.2">
      <c r="C2296" s="20"/>
      <c r="D2296" s="20"/>
    </row>
    <row r="2297" spans="3:4" x14ac:dyDescent="0.2">
      <c r="C2297" s="20"/>
      <c r="D2297" s="20"/>
    </row>
    <row r="2298" spans="3:4" x14ac:dyDescent="0.2">
      <c r="C2298" s="20"/>
      <c r="D2298" s="20"/>
    </row>
    <row r="2299" spans="3:4" x14ac:dyDescent="0.2">
      <c r="C2299" s="20"/>
      <c r="D2299" s="20"/>
    </row>
    <row r="2300" spans="3:4" x14ac:dyDescent="0.2">
      <c r="C2300" s="20"/>
      <c r="D2300" s="20"/>
    </row>
    <row r="2301" spans="3:4" x14ac:dyDescent="0.2">
      <c r="C2301" s="20"/>
      <c r="D2301" s="20"/>
    </row>
    <row r="2302" spans="3:4" x14ac:dyDescent="0.2">
      <c r="C2302" s="20"/>
      <c r="D2302" s="20"/>
    </row>
    <row r="2303" spans="3:4" x14ac:dyDescent="0.2">
      <c r="C2303" s="20"/>
      <c r="D2303" s="20"/>
    </row>
    <row r="2304" spans="3:4" x14ac:dyDescent="0.2">
      <c r="C2304" s="20"/>
      <c r="D2304" s="20"/>
    </row>
    <row r="2305" spans="3:4" x14ac:dyDescent="0.2">
      <c r="C2305" s="20"/>
      <c r="D2305" s="20"/>
    </row>
    <row r="2306" spans="3:4" x14ac:dyDescent="0.2">
      <c r="C2306" s="20"/>
      <c r="D2306" s="20"/>
    </row>
    <row r="2307" spans="3:4" x14ac:dyDescent="0.2">
      <c r="C2307" s="20"/>
      <c r="D2307" s="20"/>
    </row>
    <row r="2308" spans="3:4" x14ac:dyDescent="0.2">
      <c r="C2308" s="20"/>
      <c r="D2308" s="20"/>
    </row>
    <row r="2309" spans="3:4" x14ac:dyDescent="0.2">
      <c r="C2309" s="20"/>
      <c r="D2309" s="20"/>
    </row>
    <row r="2310" spans="3:4" x14ac:dyDescent="0.2">
      <c r="C2310" s="20"/>
      <c r="D2310" s="20"/>
    </row>
    <row r="2311" spans="3:4" x14ac:dyDescent="0.2">
      <c r="C2311" s="20"/>
      <c r="D2311" s="20"/>
    </row>
    <row r="2312" spans="3:4" x14ac:dyDescent="0.2">
      <c r="C2312" s="20"/>
      <c r="D2312" s="20"/>
    </row>
    <row r="2313" spans="3:4" x14ac:dyDescent="0.2">
      <c r="C2313" s="20"/>
      <c r="D2313" s="20"/>
    </row>
    <row r="2314" spans="3:4" x14ac:dyDescent="0.2">
      <c r="C2314" s="20"/>
      <c r="D2314" s="20"/>
    </row>
    <row r="2315" spans="3:4" x14ac:dyDescent="0.2">
      <c r="C2315" s="20"/>
      <c r="D2315" s="20"/>
    </row>
    <row r="2316" spans="3:4" x14ac:dyDescent="0.2">
      <c r="C2316" s="20"/>
      <c r="D2316" s="20"/>
    </row>
    <row r="2317" spans="3:4" x14ac:dyDescent="0.2">
      <c r="C2317" s="20"/>
      <c r="D2317" s="20"/>
    </row>
    <row r="2318" spans="3:4" x14ac:dyDescent="0.2">
      <c r="C2318" s="20"/>
      <c r="D2318" s="20"/>
    </row>
    <row r="2319" spans="3:4" x14ac:dyDescent="0.2">
      <c r="C2319" s="20"/>
      <c r="D2319" s="20"/>
    </row>
    <row r="2320" spans="3:4" x14ac:dyDescent="0.2">
      <c r="C2320" s="20"/>
      <c r="D2320" s="20"/>
    </row>
    <row r="2321" spans="3:4" x14ac:dyDescent="0.2">
      <c r="C2321" s="20"/>
      <c r="D2321" s="20"/>
    </row>
    <row r="2322" spans="3:4" x14ac:dyDescent="0.2">
      <c r="C2322" s="20"/>
      <c r="D2322" s="20"/>
    </row>
    <row r="2323" spans="3:4" x14ac:dyDescent="0.2">
      <c r="C2323" s="20"/>
      <c r="D2323" s="20"/>
    </row>
    <row r="2324" spans="3:4" x14ac:dyDescent="0.2">
      <c r="C2324" s="20"/>
      <c r="D2324" s="20"/>
    </row>
    <row r="2325" spans="3:4" x14ac:dyDescent="0.2">
      <c r="C2325" s="20"/>
      <c r="D2325" s="20"/>
    </row>
    <row r="2326" spans="3:4" x14ac:dyDescent="0.2">
      <c r="C2326" s="20"/>
      <c r="D2326" s="20"/>
    </row>
    <row r="2327" spans="3:4" x14ac:dyDescent="0.2">
      <c r="C2327" s="20"/>
      <c r="D2327" s="20"/>
    </row>
    <row r="2328" spans="3:4" x14ac:dyDescent="0.2">
      <c r="C2328" s="20"/>
      <c r="D2328" s="20"/>
    </row>
    <row r="2329" spans="3:4" x14ac:dyDescent="0.2">
      <c r="C2329" s="20"/>
      <c r="D2329" s="20"/>
    </row>
    <row r="2330" spans="3:4" x14ac:dyDescent="0.2">
      <c r="C2330" s="20"/>
      <c r="D2330" s="20"/>
    </row>
    <row r="2331" spans="3:4" x14ac:dyDescent="0.2">
      <c r="C2331" s="20"/>
      <c r="D2331" s="20"/>
    </row>
    <row r="2332" spans="3:4" x14ac:dyDescent="0.2">
      <c r="C2332" s="20"/>
      <c r="D2332" s="20"/>
    </row>
    <row r="2333" spans="3:4" x14ac:dyDescent="0.2">
      <c r="C2333" s="20"/>
      <c r="D2333" s="20"/>
    </row>
    <row r="2334" spans="3:4" x14ac:dyDescent="0.2">
      <c r="C2334" s="20"/>
      <c r="D2334" s="20"/>
    </row>
    <row r="2335" spans="3:4" x14ac:dyDescent="0.2">
      <c r="C2335" s="20"/>
      <c r="D2335" s="20"/>
    </row>
    <row r="2336" spans="3:4" x14ac:dyDescent="0.2">
      <c r="C2336" s="20"/>
      <c r="D2336" s="20"/>
    </row>
    <row r="2337" spans="3:4" x14ac:dyDescent="0.2">
      <c r="C2337" s="20"/>
      <c r="D2337" s="20"/>
    </row>
    <row r="2338" spans="3:4" x14ac:dyDescent="0.2">
      <c r="C2338" s="20"/>
      <c r="D2338" s="20"/>
    </row>
    <row r="2339" spans="3:4" x14ac:dyDescent="0.2">
      <c r="C2339" s="20"/>
      <c r="D2339" s="20"/>
    </row>
    <row r="2340" spans="3:4" x14ac:dyDescent="0.2">
      <c r="C2340" s="20"/>
      <c r="D2340" s="20"/>
    </row>
    <row r="2341" spans="3:4" x14ac:dyDescent="0.2">
      <c r="C2341" s="20"/>
      <c r="D2341" s="20"/>
    </row>
    <row r="2342" spans="3:4" x14ac:dyDescent="0.2">
      <c r="C2342" s="20"/>
      <c r="D2342" s="20"/>
    </row>
    <row r="2343" spans="3:4" x14ac:dyDescent="0.2">
      <c r="C2343" s="20"/>
      <c r="D2343" s="20"/>
    </row>
    <row r="2344" spans="3:4" x14ac:dyDescent="0.2">
      <c r="C2344" s="20"/>
      <c r="D2344" s="20"/>
    </row>
    <row r="2345" spans="3:4" x14ac:dyDescent="0.2">
      <c r="C2345" s="20"/>
      <c r="D2345" s="20"/>
    </row>
    <row r="2346" spans="3:4" x14ac:dyDescent="0.2">
      <c r="C2346" s="20"/>
      <c r="D2346" s="20"/>
    </row>
    <row r="2347" spans="3:4" x14ac:dyDescent="0.2">
      <c r="C2347" s="20"/>
      <c r="D2347" s="20"/>
    </row>
    <row r="2348" spans="3:4" x14ac:dyDescent="0.2">
      <c r="C2348" s="20"/>
      <c r="D2348" s="20"/>
    </row>
    <row r="2349" spans="3:4" x14ac:dyDescent="0.2">
      <c r="C2349" s="20"/>
      <c r="D2349" s="20"/>
    </row>
    <row r="2350" spans="3:4" x14ac:dyDescent="0.2">
      <c r="C2350" s="20"/>
      <c r="D2350" s="20"/>
    </row>
    <row r="2351" spans="3:4" x14ac:dyDescent="0.2">
      <c r="C2351" s="20"/>
      <c r="D2351" s="20"/>
    </row>
    <row r="2352" spans="3:4" x14ac:dyDescent="0.2">
      <c r="C2352" s="20"/>
      <c r="D2352" s="20"/>
    </row>
    <row r="2353" spans="3:4" x14ac:dyDescent="0.2">
      <c r="C2353" s="20"/>
      <c r="D2353" s="20"/>
    </row>
    <row r="2354" spans="3:4" x14ac:dyDescent="0.2">
      <c r="C2354" s="20"/>
      <c r="D2354" s="20"/>
    </row>
    <row r="2355" spans="3:4" x14ac:dyDescent="0.2">
      <c r="C2355" s="20"/>
      <c r="D2355" s="20"/>
    </row>
    <row r="2356" spans="3:4" x14ac:dyDescent="0.2">
      <c r="C2356" s="20"/>
      <c r="D2356" s="20"/>
    </row>
    <row r="2357" spans="3:4" x14ac:dyDescent="0.2">
      <c r="C2357" s="20"/>
      <c r="D2357" s="20"/>
    </row>
    <row r="2358" spans="3:4" x14ac:dyDescent="0.2">
      <c r="C2358" s="20"/>
      <c r="D2358" s="20"/>
    </row>
    <row r="2359" spans="3:4" x14ac:dyDescent="0.2">
      <c r="C2359" s="20"/>
      <c r="D2359" s="20"/>
    </row>
    <row r="2360" spans="3:4" x14ac:dyDescent="0.2">
      <c r="C2360" s="20"/>
      <c r="D2360" s="20"/>
    </row>
    <row r="2361" spans="3:4" x14ac:dyDescent="0.2">
      <c r="C2361" s="20"/>
      <c r="D2361" s="20"/>
    </row>
    <row r="2362" spans="3:4" x14ac:dyDescent="0.2">
      <c r="C2362" s="20"/>
      <c r="D2362" s="20"/>
    </row>
    <row r="2363" spans="3:4" x14ac:dyDescent="0.2">
      <c r="C2363" s="20"/>
      <c r="D2363" s="20"/>
    </row>
    <row r="2364" spans="3:4" x14ac:dyDescent="0.2">
      <c r="C2364" s="20"/>
      <c r="D2364" s="20"/>
    </row>
    <row r="2365" spans="3:4" x14ac:dyDescent="0.2">
      <c r="C2365" s="20"/>
      <c r="D2365" s="20"/>
    </row>
    <row r="2366" spans="3:4" x14ac:dyDescent="0.2">
      <c r="C2366" s="20"/>
      <c r="D2366" s="20"/>
    </row>
    <row r="2367" spans="3:4" x14ac:dyDescent="0.2">
      <c r="C2367" s="20"/>
      <c r="D2367" s="20"/>
    </row>
    <row r="2368" spans="3:4" x14ac:dyDescent="0.2">
      <c r="C2368" s="20"/>
      <c r="D2368" s="20"/>
    </row>
    <row r="2369" spans="3:4" x14ac:dyDescent="0.2">
      <c r="C2369" s="20"/>
      <c r="D2369" s="20"/>
    </row>
    <row r="2370" spans="3:4" x14ac:dyDescent="0.2">
      <c r="C2370" s="20"/>
      <c r="D2370" s="20"/>
    </row>
    <row r="2371" spans="3:4" x14ac:dyDescent="0.2">
      <c r="C2371" s="20"/>
      <c r="D2371" s="20"/>
    </row>
    <row r="2372" spans="3:4" x14ac:dyDescent="0.2">
      <c r="C2372" s="20"/>
      <c r="D2372" s="20"/>
    </row>
    <row r="2373" spans="3:4" x14ac:dyDescent="0.2">
      <c r="C2373" s="20"/>
      <c r="D2373" s="20"/>
    </row>
    <row r="2374" spans="3:4" x14ac:dyDescent="0.2">
      <c r="C2374" s="20"/>
      <c r="D2374" s="20"/>
    </row>
    <row r="2375" spans="3:4" x14ac:dyDescent="0.2">
      <c r="C2375" s="20"/>
      <c r="D2375" s="20"/>
    </row>
    <row r="2376" spans="3:4" x14ac:dyDescent="0.2">
      <c r="C2376" s="20"/>
      <c r="D2376" s="20"/>
    </row>
    <row r="2377" spans="3:4" x14ac:dyDescent="0.2">
      <c r="C2377" s="20"/>
      <c r="D2377" s="20"/>
    </row>
    <row r="2378" spans="3:4" x14ac:dyDescent="0.2">
      <c r="C2378" s="20"/>
      <c r="D2378" s="20"/>
    </row>
    <row r="2379" spans="3:4" x14ac:dyDescent="0.2">
      <c r="C2379" s="20"/>
      <c r="D2379" s="20"/>
    </row>
    <row r="2380" spans="3:4" x14ac:dyDescent="0.2">
      <c r="C2380" s="20"/>
      <c r="D2380" s="20"/>
    </row>
    <row r="2381" spans="3:4" x14ac:dyDescent="0.2">
      <c r="C2381" s="20"/>
      <c r="D2381" s="20"/>
    </row>
    <row r="2382" spans="3:4" x14ac:dyDescent="0.2">
      <c r="C2382" s="20"/>
      <c r="D2382" s="20"/>
    </row>
    <row r="2383" spans="3:4" x14ac:dyDescent="0.2">
      <c r="C2383" s="20"/>
      <c r="D2383" s="20"/>
    </row>
    <row r="2384" spans="3:4" x14ac:dyDescent="0.2">
      <c r="C2384" s="20"/>
      <c r="D2384" s="20"/>
    </row>
    <row r="2385" spans="3:4" x14ac:dyDescent="0.2">
      <c r="C2385" s="20"/>
      <c r="D2385" s="20"/>
    </row>
    <row r="2386" spans="3:4" x14ac:dyDescent="0.2">
      <c r="C2386" s="20"/>
      <c r="D2386" s="20"/>
    </row>
    <row r="2387" spans="3:4" x14ac:dyDescent="0.2">
      <c r="C2387" s="20"/>
      <c r="D2387" s="20"/>
    </row>
    <row r="2388" spans="3:4" x14ac:dyDescent="0.2">
      <c r="C2388" s="20"/>
      <c r="D2388" s="20"/>
    </row>
    <row r="2389" spans="3:4" x14ac:dyDescent="0.2">
      <c r="C2389" s="20"/>
      <c r="D2389" s="20"/>
    </row>
    <row r="2390" spans="3:4" x14ac:dyDescent="0.2">
      <c r="C2390" s="20"/>
      <c r="D2390" s="20"/>
    </row>
    <row r="2391" spans="3:4" x14ac:dyDescent="0.2">
      <c r="C2391" s="20"/>
      <c r="D2391" s="20"/>
    </row>
    <row r="2392" spans="3:4" x14ac:dyDescent="0.2">
      <c r="C2392" s="20"/>
      <c r="D2392" s="20"/>
    </row>
    <row r="2393" spans="3:4" x14ac:dyDescent="0.2">
      <c r="C2393" s="20"/>
      <c r="D2393" s="20"/>
    </row>
    <row r="2394" spans="3:4" x14ac:dyDescent="0.2">
      <c r="C2394" s="20"/>
      <c r="D2394" s="20"/>
    </row>
    <row r="2395" spans="3:4" x14ac:dyDescent="0.2">
      <c r="C2395" s="20"/>
      <c r="D2395" s="20"/>
    </row>
    <row r="2396" spans="3:4" x14ac:dyDescent="0.2">
      <c r="C2396" s="20"/>
      <c r="D2396" s="20"/>
    </row>
    <row r="2397" spans="3:4" x14ac:dyDescent="0.2">
      <c r="C2397" s="20"/>
      <c r="D2397" s="20"/>
    </row>
    <row r="2398" spans="3:4" x14ac:dyDescent="0.2">
      <c r="C2398" s="20"/>
      <c r="D2398" s="20"/>
    </row>
    <row r="2399" spans="3:4" x14ac:dyDescent="0.2">
      <c r="C2399" s="20"/>
      <c r="D2399" s="20"/>
    </row>
    <row r="2400" spans="3:4" x14ac:dyDescent="0.2">
      <c r="C2400" s="20"/>
      <c r="D2400" s="20"/>
    </row>
    <row r="2401" spans="3:4" x14ac:dyDescent="0.2">
      <c r="C2401" s="20"/>
      <c r="D2401" s="20"/>
    </row>
    <row r="2402" spans="3:4" x14ac:dyDescent="0.2">
      <c r="C2402" s="20"/>
      <c r="D2402" s="20"/>
    </row>
    <row r="2403" spans="3:4" x14ac:dyDescent="0.2">
      <c r="C2403" s="20"/>
      <c r="D2403" s="20"/>
    </row>
    <row r="2404" spans="3:4" x14ac:dyDescent="0.2">
      <c r="C2404" s="20"/>
      <c r="D2404" s="20"/>
    </row>
    <row r="2405" spans="3:4" x14ac:dyDescent="0.2">
      <c r="C2405" s="20"/>
      <c r="D2405" s="20"/>
    </row>
    <row r="2406" spans="3:4" x14ac:dyDescent="0.2">
      <c r="C2406" s="20"/>
      <c r="D2406" s="20"/>
    </row>
    <row r="2407" spans="3:4" x14ac:dyDescent="0.2">
      <c r="C2407" s="20"/>
      <c r="D2407" s="20"/>
    </row>
    <row r="2408" spans="3:4" x14ac:dyDescent="0.2">
      <c r="C2408" s="20"/>
      <c r="D2408" s="20"/>
    </row>
    <row r="2409" spans="3:4" x14ac:dyDescent="0.2">
      <c r="C2409" s="20"/>
      <c r="D2409" s="20"/>
    </row>
    <row r="2410" spans="3:4" x14ac:dyDescent="0.2">
      <c r="C2410" s="20"/>
      <c r="D2410" s="20"/>
    </row>
    <row r="2411" spans="3:4" x14ac:dyDescent="0.2">
      <c r="C2411" s="20"/>
      <c r="D2411" s="20"/>
    </row>
    <row r="2412" spans="3:4" x14ac:dyDescent="0.2">
      <c r="C2412" s="20"/>
      <c r="D2412" s="20"/>
    </row>
    <row r="2413" spans="3:4" x14ac:dyDescent="0.2">
      <c r="C2413" s="20"/>
      <c r="D2413" s="20"/>
    </row>
    <row r="2414" spans="3:4" x14ac:dyDescent="0.2">
      <c r="C2414" s="20"/>
      <c r="D2414" s="20"/>
    </row>
    <row r="2415" spans="3:4" x14ac:dyDescent="0.2">
      <c r="C2415" s="20"/>
      <c r="D2415" s="20"/>
    </row>
    <row r="2416" spans="3:4" x14ac:dyDescent="0.2">
      <c r="C2416" s="20"/>
      <c r="D2416" s="20"/>
    </row>
    <row r="2417" spans="3:4" x14ac:dyDescent="0.2">
      <c r="C2417" s="20"/>
      <c r="D2417" s="20"/>
    </row>
    <row r="2418" spans="3:4" x14ac:dyDescent="0.2">
      <c r="C2418" s="20"/>
      <c r="D2418" s="20"/>
    </row>
    <row r="2419" spans="3:4" x14ac:dyDescent="0.2">
      <c r="C2419" s="20"/>
      <c r="D2419" s="20"/>
    </row>
    <row r="2420" spans="3:4" x14ac:dyDescent="0.2">
      <c r="C2420" s="20"/>
      <c r="D2420" s="20"/>
    </row>
    <row r="2421" spans="3:4" x14ac:dyDescent="0.2">
      <c r="C2421" s="20"/>
      <c r="D2421" s="20"/>
    </row>
    <row r="2422" spans="3:4" x14ac:dyDescent="0.2">
      <c r="C2422" s="20"/>
      <c r="D2422" s="20"/>
    </row>
    <row r="2423" spans="3:4" x14ac:dyDescent="0.2">
      <c r="C2423" s="20"/>
      <c r="D2423" s="20"/>
    </row>
    <row r="2424" spans="3:4" x14ac:dyDescent="0.2">
      <c r="C2424" s="20"/>
      <c r="D2424" s="20"/>
    </row>
    <row r="2425" spans="3:4" x14ac:dyDescent="0.2">
      <c r="C2425" s="20"/>
      <c r="D2425" s="20"/>
    </row>
    <row r="2426" spans="3:4" x14ac:dyDescent="0.2">
      <c r="C2426" s="20"/>
      <c r="D2426" s="20"/>
    </row>
    <row r="2427" spans="3:4" x14ac:dyDescent="0.2">
      <c r="C2427" s="20"/>
      <c r="D2427" s="20"/>
    </row>
    <row r="2428" spans="3:4" x14ac:dyDescent="0.2">
      <c r="C2428" s="20"/>
      <c r="D2428" s="20"/>
    </row>
    <row r="2429" spans="3:4" x14ac:dyDescent="0.2">
      <c r="C2429" s="20"/>
      <c r="D2429" s="20"/>
    </row>
    <row r="2430" spans="3:4" x14ac:dyDescent="0.2">
      <c r="C2430" s="20"/>
      <c r="D2430" s="20"/>
    </row>
    <row r="2431" spans="3:4" x14ac:dyDescent="0.2">
      <c r="C2431" s="20"/>
      <c r="D2431" s="20"/>
    </row>
    <row r="2432" spans="3:4" x14ac:dyDescent="0.2">
      <c r="C2432" s="20"/>
      <c r="D2432" s="20"/>
    </row>
    <row r="2433" spans="3:4" x14ac:dyDescent="0.2">
      <c r="C2433" s="20"/>
      <c r="D2433" s="20"/>
    </row>
    <row r="2434" spans="3:4" x14ac:dyDescent="0.2">
      <c r="C2434" s="20"/>
      <c r="D2434" s="20"/>
    </row>
    <row r="2435" spans="3:4" x14ac:dyDescent="0.2">
      <c r="C2435" s="20"/>
      <c r="D2435" s="20"/>
    </row>
    <row r="2436" spans="3:4" x14ac:dyDescent="0.2">
      <c r="C2436" s="20"/>
      <c r="D2436" s="20"/>
    </row>
    <row r="2437" spans="3:4" x14ac:dyDescent="0.2">
      <c r="C2437" s="20"/>
      <c r="D2437" s="20"/>
    </row>
    <row r="2438" spans="3:4" x14ac:dyDescent="0.2">
      <c r="C2438" s="20"/>
      <c r="D2438" s="20"/>
    </row>
    <row r="2439" spans="3:4" x14ac:dyDescent="0.2">
      <c r="C2439" s="20"/>
      <c r="D2439" s="20"/>
    </row>
    <row r="2440" spans="3:4" x14ac:dyDescent="0.2">
      <c r="C2440" s="20"/>
      <c r="D2440" s="20"/>
    </row>
    <row r="2441" spans="3:4" x14ac:dyDescent="0.2">
      <c r="C2441" s="20"/>
      <c r="D2441" s="20"/>
    </row>
    <row r="2442" spans="3:4" x14ac:dyDescent="0.2">
      <c r="C2442" s="20"/>
      <c r="D2442" s="20"/>
    </row>
    <row r="2443" spans="3:4" x14ac:dyDescent="0.2">
      <c r="C2443" s="20"/>
      <c r="D2443" s="20"/>
    </row>
    <row r="2444" spans="3:4" x14ac:dyDescent="0.2">
      <c r="C2444" s="20"/>
      <c r="D2444" s="20"/>
    </row>
    <row r="2445" spans="3:4" x14ac:dyDescent="0.2">
      <c r="C2445" s="20"/>
      <c r="D2445" s="20"/>
    </row>
    <row r="2446" spans="3:4" x14ac:dyDescent="0.2">
      <c r="C2446" s="20"/>
      <c r="D2446" s="20"/>
    </row>
    <row r="2447" spans="3:4" x14ac:dyDescent="0.2">
      <c r="C2447" s="20"/>
      <c r="D2447" s="20"/>
    </row>
    <row r="2448" spans="3:4" x14ac:dyDescent="0.2">
      <c r="C2448" s="20"/>
      <c r="D2448" s="20"/>
    </row>
    <row r="2449" spans="3:4" x14ac:dyDescent="0.2">
      <c r="C2449" s="20"/>
      <c r="D2449" s="20"/>
    </row>
    <row r="2450" spans="3:4" x14ac:dyDescent="0.2">
      <c r="C2450" s="20"/>
      <c r="D2450" s="20"/>
    </row>
    <row r="2451" spans="3:4" x14ac:dyDescent="0.2">
      <c r="C2451" s="20"/>
      <c r="D2451" s="20"/>
    </row>
    <row r="2452" spans="3:4" x14ac:dyDescent="0.2">
      <c r="C2452" s="20"/>
      <c r="D2452" s="20"/>
    </row>
    <row r="2453" spans="3:4" x14ac:dyDescent="0.2">
      <c r="C2453" s="20"/>
      <c r="D2453" s="20"/>
    </row>
    <row r="2454" spans="3:4" x14ac:dyDescent="0.2">
      <c r="C2454" s="20"/>
      <c r="D2454" s="20"/>
    </row>
    <row r="2455" spans="3:4" x14ac:dyDescent="0.2">
      <c r="C2455" s="20"/>
      <c r="D2455" s="20"/>
    </row>
    <row r="2456" spans="3:4" x14ac:dyDescent="0.2">
      <c r="C2456" s="20"/>
      <c r="D2456" s="20"/>
    </row>
    <row r="2457" spans="3:4" x14ac:dyDescent="0.2">
      <c r="C2457" s="20"/>
      <c r="D2457" s="20"/>
    </row>
    <row r="2458" spans="3:4" x14ac:dyDescent="0.2">
      <c r="C2458" s="20"/>
      <c r="D2458" s="20"/>
    </row>
    <row r="2459" spans="3:4" x14ac:dyDescent="0.2">
      <c r="C2459" s="20"/>
      <c r="D2459" s="20"/>
    </row>
    <row r="2460" spans="3:4" x14ac:dyDescent="0.2">
      <c r="C2460" s="20"/>
      <c r="D2460" s="20"/>
    </row>
    <row r="2461" spans="3:4" x14ac:dyDescent="0.2">
      <c r="C2461" s="20"/>
      <c r="D2461" s="20"/>
    </row>
    <row r="2462" spans="3:4" x14ac:dyDescent="0.2">
      <c r="C2462" s="20"/>
      <c r="D2462" s="20"/>
    </row>
    <row r="2463" spans="3:4" x14ac:dyDescent="0.2">
      <c r="C2463" s="20"/>
      <c r="D2463" s="20"/>
    </row>
    <row r="2464" spans="3:4" x14ac:dyDescent="0.2">
      <c r="C2464" s="20"/>
      <c r="D2464" s="20"/>
    </row>
    <row r="2465" spans="3:4" x14ac:dyDescent="0.2">
      <c r="C2465" s="20"/>
      <c r="D2465" s="20"/>
    </row>
    <row r="2466" spans="3:4" x14ac:dyDescent="0.2">
      <c r="C2466" s="20"/>
      <c r="D2466" s="20"/>
    </row>
    <row r="2467" spans="3:4" x14ac:dyDescent="0.2">
      <c r="C2467" s="20"/>
      <c r="D2467" s="20"/>
    </row>
    <row r="2468" spans="3:4" x14ac:dyDescent="0.2">
      <c r="C2468" s="20"/>
      <c r="D2468" s="20"/>
    </row>
    <row r="2469" spans="3:4" x14ac:dyDescent="0.2">
      <c r="C2469" s="20"/>
      <c r="D2469" s="20"/>
    </row>
    <row r="2470" spans="3:4" x14ac:dyDescent="0.2">
      <c r="C2470" s="20"/>
      <c r="D2470" s="20"/>
    </row>
    <row r="2471" spans="3:4" x14ac:dyDescent="0.2">
      <c r="C2471" s="20"/>
      <c r="D2471" s="20"/>
    </row>
    <row r="2472" spans="3:4" x14ac:dyDescent="0.2">
      <c r="C2472" s="20"/>
      <c r="D2472" s="20"/>
    </row>
    <row r="2473" spans="3:4" x14ac:dyDescent="0.2">
      <c r="C2473" s="20"/>
      <c r="D2473" s="20"/>
    </row>
    <row r="2474" spans="3:4" x14ac:dyDescent="0.2">
      <c r="C2474" s="20"/>
      <c r="D2474" s="20"/>
    </row>
    <row r="2475" spans="3:4" x14ac:dyDescent="0.2">
      <c r="C2475" s="20"/>
      <c r="D2475" s="20"/>
    </row>
    <row r="2476" spans="3:4" x14ac:dyDescent="0.2">
      <c r="C2476" s="20"/>
      <c r="D2476" s="20"/>
    </row>
    <row r="2477" spans="3:4" x14ac:dyDescent="0.2">
      <c r="C2477" s="20"/>
      <c r="D2477" s="20"/>
    </row>
    <row r="2478" spans="3:4" x14ac:dyDescent="0.2">
      <c r="C2478" s="20"/>
      <c r="D2478" s="20"/>
    </row>
    <row r="2479" spans="3:4" x14ac:dyDescent="0.2">
      <c r="C2479" s="20"/>
      <c r="D2479" s="20"/>
    </row>
    <row r="2480" spans="3:4" x14ac:dyDescent="0.2">
      <c r="C2480" s="20"/>
      <c r="D2480" s="20"/>
    </row>
    <row r="2481" spans="3:4" x14ac:dyDescent="0.2">
      <c r="C2481" s="20"/>
      <c r="D2481" s="20"/>
    </row>
    <row r="2482" spans="3:4" x14ac:dyDescent="0.2">
      <c r="C2482" s="20"/>
      <c r="D2482" s="20"/>
    </row>
    <row r="2483" spans="3:4" x14ac:dyDescent="0.2">
      <c r="C2483" s="20"/>
      <c r="D2483" s="20"/>
    </row>
    <row r="2484" spans="3:4" x14ac:dyDescent="0.2">
      <c r="C2484" s="20"/>
      <c r="D2484" s="20"/>
    </row>
    <row r="2485" spans="3:4" x14ac:dyDescent="0.2">
      <c r="C2485" s="20"/>
      <c r="D2485" s="20"/>
    </row>
    <row r="2486" spans="3:4" x14ac:dyDescent="0.2">
      <c r="C2486" s="20"/>
      <c r="D2486" s="20"/>
    </row>
    <row r="2487" spans="3:4" x14ac:dyDescent="0.2">
      <c r="C2487" s="20"/>
      <c r="D2487" s="20"/>
    </row>
    <row r="2488" spans="3:4" x14ac:dyDescent="0.2">
      <c r="C2488" s="20"/>
      <c r="D2488" s="20"/>
    </row>
    <row r="2489" spans="3:4" x14ac:dyDescent="0.2">
      <c r="C2489" s="20"/>
      <c r="D2489" s="20"/>
    </row>
    <row r="2490" spans="3:4" x14ac:dyDescent="0.2">
      <c r="C2490" s="20"/>
      <c r="D2490" s="20"/>
    </row>
    <row r="2491" spans="3:4" x14ac:dyDescent="0.2">
      <c r="C2491" s="20"/>
      <c r="D2491" s="20"/>
    </row>
    <row r="2492" spans="3:4" x14ac:dyDescent="0.2">
      <c r="C2492" s="20"/>
      <c r="D2492" s="20"/>
    </row>
    <row r="2493" spans="3:4" x14ac:dyDescent="0.2">
      <c r="C2493" s="20"/>
      <c r="D2493" s="20"/>
    </row>
    <row r="2494" spans="3:4" x14ac:dyDescent="0.2">
      <c r="C2494" s="20"/>
      <c r="D2494" s="20"/>
    </row>
    <row r="2495" spans="3:4" x14ac:dyDescent="0.2">
      <c r="C2495" s="20"/>
      <c r="D2495" s="20"/>
    </row>
    <row r="2496" spans="3:4" x14ac:dyDescent="0.2">
      <c r="C2496" s="20"/>
      <c r="D2496" s="20"/>
    </row>
    <row r="2497" spans="3:4" x14ac:dyDescent="0.2">
      <c r="C2497" s="20"/>
      <c r="D2497" s="20"/>
    </row>
    <row r="2498" spans="3:4" x14ac:dyDescent="0.2">
      <c r="C2498" s="20"/>
      <c r="D2498" s="20"/>
    </row>
    <row r="2499" spans="3:4" x14ac:dyDescent="0.2">
      <c r="C2499" s="20"/>
      <c r="D2499" s="20"/>
    </row>
    <row r="2500" spans="3:4" x14ac:dyDescent="0.2">
      <c r="C2500" s="20"/>
      <c r="D2500" s="20"/>
    </row>
    <row r="2501" spans="3:4" x14ac:dyDescent="0.2">
      <c r="C2501" s="20"/>
      <c r="D2501" s="20"/>
    </row>
    <row r="2502" spans="3:4" x14ac:dyDescent="0.2">
      <c r="C2502" s="20"/>
      <c r="D2502" s="20"/>
    </row>
    <row r="2503" spans="3:4" x14ac:dyDescent="0.2">
      <c r="C2503" s="20"/>
      <c r="D2503" s="20"/>
    </row>
    <row r="2504" spans="3:4" x14ac:dyDescent="0.2">
      <c r="C2504" s="20"/>
      <c r="D2504" s="20"/>
    </row>
    <row r="2505" spans="3:4" x14ac:dyDescent="0.2">
      <c r="C2505" s="20"/>
      <c r="D2505" s="20"/>
    </row>
    <row r="2506" spans="3:4" x14ac:dyDescent="0.2">
      <c r="C2506" s="20"/>
      <c r="D2506" s="20"/>
    </row>
    <row r="2507" spans="3:4" x14ac:dyDescent="0.2">
      <c r="C2507" s="20"/>
      <c r="D2507" s="20"/>
    </row>
    <row r="2508" spans="3:4" x14ac:dyDescent="0.2">
      <c r="C2508" s="20"/>
      <c r="D2508" s="20"/>
    </row>
    <row r="2509" spans="3:4" x14ac:dyDescent="0.2">
      <c r="C2509" s="20"/>
      <c r="D2509" s="20"/>
    </row>
    <row r="2510" spans="3:4" x14ac:dyDescent="0.2">
      <c r="C2510" s="20"/>
      <c r="D2510" s="20"/>
    </row>
    <row r="2511" spans="3:4" x14ac:dyDescent="0.2">
      <c r="C2511" s="20"/>
      <c r="D2511" s="20"/>
    </row>
    <row r="2512" spans="3:4" x14ac:dyDescent="0.2">
      <c r="C2512" s="20"/>
      <c r="D2512" s="20"/>
    </row>
    <row r="2513" spans="3:4" x14ac:dyDescent="0.2">
      <c r="C2513" s="20"/>
      <c r="D2513" s="20"/>
    </row>
    <row r="2514" spans="3:4" x14ac:dyDescent="0.2">
      <c r="C2514" s="20"/>
      <c r="D2514" s="20"/>
    </row>
    <row r="2515" spans="3:4" x14ac:dyDescent="0.2">
      <c r="C2515" s="20"/>
      <c r="D2515" s="20"/>
    </row>
    <row r="2516" spans="3:4" x14ac:dyDescent="0.2">
      <c r="C2516" s="20"/>
      <c r="D2516" s="20"/>
    </row>
    <row r="2517" spans="3:4" x14ac:dyDescent="0.2">
      <c r="C2517" s="20"/>
      <c r="D2517" s="20"/>
    </row>
    <row r="2518" spans="3:4" x14ac:dyDescent="0.2">
      <c r="C2518" s="20"/>
      <c r="D2518" s="20"/>
    </row>
    <row r="2519" spans="3:4" x14ac:dyDescent="0.2">
      <c r="C2519" s="20"/>
      <c r="D2519" s="20"/>
    </row>
    <row r="2520" spans="3:4" x14ac:dyDescent="0.2">
      <c r="C2520" s="20"/>
      <c r="D2520" s="20"/>
    </row>
    <row r="2521" spans="3:4" x14ac:dyDescent="0.2">
      <c r="C2521" s="20"/>
      <c r="D2521" s="20"/>
    </row>
    <row r="2522" spans="3:4" x14ac:dyDescent="0.2">
      <c r="C2522" s="20"/>
      <c r="D2522" s="20"/>
    </row>
    <row r="2523" spans="3:4" x14ac:dyDescent="0.2">
      <c r="C2523" s="20"/>
      <c r="D2523" s="20"/>
    </row>
    <row r="2524" spans="3:4" x14ac:dyDescent="0.2">
      <c r="C2524" s="20"/>
      <c r="D2524" s="20"/>
    </row>
    <row r="2525" spans="3:4" x14ac:dyDescent="0.2">
      <c r="C2525" s="20"/>
      <c r="D2525" s="20"/>
    </row>
    <row r="2526" spans="3:4" x14ac:dyDescent="0.2">
      <c r="C2526" s="20"/>
      <c r="D2526" s="20"/>
    </row>
    <row r="2527" spans="3:4" x14ac:dyDescent="0.2">
      <c r="C2527" s="20"/>
      <c r="D2527" s="20"/>
    </row>
    <row r="2528" spans="3:4" x14ac:dyDescent="0.2">
      <c r="C2528" s="20"/>
      <c r="D2528" s="20"/>
    </row>
    <row r="2529" spans="3:4" x14ac:dyDescent="0.2">
      <c r="C2529" s="20"/>
      <c r="D2529" s="20"/>
    </row>
    <row r="2530" spans="3:4" x14ac:dyDescent="0.2">
      <c r="C2530" s="20"/>
      <c r="D2530" s="20"/>
    </row>
    <row r="2531" spans="3:4" x14ac:dyDescent="0.2">
      <c r="C2531" s="20"/>
      <c r="D2531" s="20"/>
    </row>
    <row r="2532" spans="3:4" x14ac:dyDescent="0.2">
      <c r="C2532" s="20"/>
      <c r="D2532" s="20"/>
    </row>
    <row r="2533" spans="3:4" x14ac:dyDescent="0.2">
      <c r="C2533" s="20"/>
      <c r="D2533" s="20"/>
    </row>
    <row r="2534" spans="3:4" x14ac:dyDescent="0.2">
      <c r="C2534" s="20"/>
      <c r="D2534" s="20"/>
    </row>
    <row r="2535" spans="3:4" x14ac:dyDescent="0.2">
      <c r="C2535" s="20"/>
      <c r="D2535" s="20"/>
    </row>
    <row r="2536" spans="3:4" x14ac:dyDescent="0.2">
      <c r="C2536" s="20"/>
      <c r="D2536" s="20"/>
    </row>
    <row r="2537" spans="3:4" x14ac:dyDescent="0.2">
      <c r="C2537" s="20"/>
      <c r="D2537" s="20"/>
    </row>
    <row r="2538" spans="3:4" x14ac:dyDescent="0.2">
      <c r="C2538" s="20"/>
      <c r="D2538" s="20"/>
    </row>
    <row r="2539" spans="3:4" x14ac:dyDescent="0.2">
      <c r="C2539" s="20"/>
      <c r="D2539" s="20"/>
    </row>
    <row r="2540" spans="3:4" x14ac:dyDescent="0.2">
      <c r="C2540" s="20"/>
      <c r="D2540" s="20"/>
    </row>
    <row r="2541" spans="3:4" x14ac:dyDescent="0.2">
      <c r="C2541" s="20"/>
      <c r="D2541" s="20"/>
    </row>
    <row r="2542" spans="3:4" x14ac:dyDescent="0.2">
      <c r="C2542" s="20"/>
      <c r="D2542" s="20"/>
    </row>
    <row r="2543" spans="3:4" x14ac:dyDescent="0.2">
      <c r="C2543" s="20"/>
      <c r="D2543" s="20"/>
    </row>
    <row r="2544" spans="3:4" x14ac:dyDescent="0.2">
      <c r="C2544" s="20"/>
      <c r="D2544" s="20"/>
    </row>
    <row r="2545" spans="3:4" x14ac:dyDescent="0.2">
      <c r="C2545" s="20"/>
      <c r="D2545" s="20"/>
    </row>
    <row r="2546" spans="3:4" x14ac:dyDescent="0.2">
      <c r="C2546" s="20"/>
      <c r="D2546" s="20"/>
    </row>
    <row r="2547" spans="3:4" x14ac:dyDescent="0.2">
      <c r="C2547" s="20"/>
      <c r="D2547" s="20"/>
    </row>
    <row r="2548" spans="3:4" x14ac:dyDescent="0.2">
      <c r="C2548" s="20"/>
      <c r="D2548" s="20"/>
    </row>
    <row r="2549" spans="3:4" x14ac:dyDescent="0.2">
      <c r="C2549" s="20"/>
      <c r="D2549" s="20"/>
    </row>
    <row r="2550" spans="3:4" x14ac:dyDescent="0.2">
      <c r="C2550" s="20"/>
      <c r="D2550" s="20"/>
    </row>
    <row r="2551" spans="3:4" x14ac:dyDescent="0.2">
      <c r="C2551" s="20"/>
      <c r="D2551" s="20"/>
    </row>
    <row r="2552" spans="3:4" x14ac:dyDescent="0.2">
      <c r="C2552" s="20"/>
      <c r="D2552" s="20"/>
    </row>
    <row r="2553" spans="3:4" x14ac:dyDescent="0.2">
      <c r="C2553" s="20"/>
      <c r="D2553" s="20"/>
    </row>
    <row r="2554" spans="3:4" x14ac:dyDescent="0.2">
      <c r="C2554" s="20"/>
      <c r="D2554" s="20"/>
    </row>
    <row r="2555" spans="3:4" x14ac:dyDescent="0.2">
      <c r="C2555" s="20"/>
      <c r="D2555" s="20"/>
    </row>
    <row r="2556" spans="3:4" x14ac:dyDescent="0.2">
      <c r="C2556" s="20"/>
      <c r="D2556" s="20"/>
    </row>
    <row r="2557" spans="3:4" x14ac:dyDescent="0.2">
      <c r="C2557" s="20"/>
      <c r="D2557" s="20"/>
    </row>
    <row r="2558" spans="3:4" x14ac:dyDescent="0.2">
      <c r="C2558" s="20"/>
      <c r="D2558" s="20"/>
    </row>
    <row r="2559" spans="3:4" x14ac:dyDescent="0.2">
      <c r="C2559" s="20"/>
      <c r="D2559" s="20"/>
    </row>
    <row r="2560" spans="3:4" x14ac:dyDescent="0.2">
      <c r="C2560" s="20"/>
      <c r="D2560" s="20"/>
    </row>
    <row r="2561" spans="3:4" x14ac:dyDescent="0.2">
      <c r="C2561" s="20"/>
      <c r="D2561" s="20"/>
    </row>
    <row r="2562" spans="3:4" x14ac:dyDescent="0.2">
      <c r="C2562" s="20"/>
      <c r="D2562" s="20"/>
    </row>
    <row r="2563" spans="3:4" x14ac:dyDescent="0.2">
      <c r="C2563" s="20"/>
      <c r="D2563" s="20"/>
    </row>
    <row r="2564" spans="3:4" x14ac:dyDescent="0.2">
      <c r="C2564" s="20"/>
      <c r="D2564" s="20"/>
    </row>
    <row r="2565" spans="3:4" x14ac:dyDescent="0.2">
      <c r="C2565" s="20"/>
      <c r="D2565" s="20"/>
    </row>
    <row r="2566" spans="3:4" x14ac:dyDescent="0.2">
      <c r="C2566" s="20"/>
      <c r="D2566" s="20"/>
    </row>
  </sheetData>
  <phoneticPr fontId="8" type="noConversion"/>
  <pageMargins left="0.75" right="0.75" top="1" bottom="1" header="0.5" footer="0.5"/>
  <pageSetup orientation="portrait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E99FF-36B6-4A1C-AABA-06FA2BDC8B8D}">
  <dimension ref="A1"/>
  <sheetViews>
    <sheetView workbookViewId="0"/>
  </sheetViews>
  <sheetFormatPr defaultRowHeight="12.75" x14ac:dyDescent="0.2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5"/>
  </sheetPr>
  <dimension ref="A1:AL2566"/>
  <sheetViews>
    <sheetView workbookViewId="0">
      <pane xSplit="14" ySplit="22" topLeftCell="O107" activePane="bottomRight" state="frozen"/>
      <selection pane="topRight" activeCell="O1" sqref="O1"/>
      <selection pane="bottomLeft" activeCell="A23" sqref="A23"/>
      <selection pane="bottomRight" activeCell="A125" sqref="A125"/>
    </sheetView>
  </sheetViews>
  <sheetFormatPr defaultColWidth="10.28515625" defaultRowHeight="12.75" x14ac:dyDescent="0.2"/>
  <cols>
    <col min="1" max="1" width="17.85546875" customWidth="1"/>
    <col min="2" max="2" width="5.140625" customWidth="1"/>
    <col min="3" max="3" width="11.85546875" customWidth="1"/>
    <col min="4" max="4" width="9.42578125" customWidth="1"/>
    <col min="5" max="5" width="9.5703125" bestFit="1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9.42578125" customWidth="1"/>
    <col min="17" max="18" width="9.85546875" customWidth="1"/>
  </cols>
  <sheetData>
    <row r="1" spans="1:30" ht="21" thickBot="1" x14ac:dyDescent="0.35">
      <c r="A1" s="1" t="s">
        <v>81</v>
      </c>
      <c r="AA1" s="8" t="s">
        <v>30</v>
      </c>
      <c r="AB1" s="8" t="s">
        <v>565</v>
      </c>
      <c r="AC1" s="6" t="s">
        <v>566</v>
      </c>
      <c r="AD1" s="6" t="s">
        <v>567</v>
      </c>
    </row>
    <row r="2" spans="1:30" ht="12.95" customHeight="1" x14ac:dyDescent="0.2">
      <c r="A2" t="s">
        <v>45</v>
      </c>
      <c r="B2" s="13" t="s">
        <v>79</v>
      </c>
      <c r="AA2">
        <v>-30000</v>
      </c>
      <c r="AB2" s="30">
        <f>+$J$4+$J$5*$AA2+$J$6*$AA2^2+$J$7*SIN($J$8*$AA2+$J$9)</f>
        <v>-0.11135514349193591</v>
      </c>
      <c r="AC2" s="30">
        <f t="shared" ref="AC2:AC43" si="0">+$J$4+$J$5*$AA2+$J$6*$AA2^2</f>
        <v>-0.10574349756235066</v>
      </c>
      <c r="AD2" s="30">
        <f t="shared" ref="AD2:AD43" si="1">+$J$7*SIN($J$8*$AA2+$J$9)</f>
        <v>-5.6116459295852579E-3</v>
      </c>
    </row>
    <row r="3" spans="1:30" ht="12.95" customHeight="1" thickBot="1" x14ac:dyDescent="0.25">
      <c r="A3" s="121" t="s">
        <v>446</v>
      </c>
      <c r="N3" t="s">
        <v>571</v>
      </c>
      <c r="O3" t="s">
        <v>572</v>
      </c>
      <c r="AA3">
        <v>-28000</v>
      </c>
      <c r="AB3" s="30">
        <f t="shared" ref="AB3:AB43" si="2">+J$4+J$5*AA3+J$6*AA3^2+J$7*SIN(J$8*AA3+J$9)</f>
        <v>-9.9953698631653778E-2</v>
      </c>
      <c r="AC3" s="30">
        <f t="shared" si="0"/>
        <v>-9.7252863985584012E-2</v>
      </c>
      <c r="AD3" s="30">
        <f t="shared" si="1"/>
        <v>-2.7008346460697711E-3</v>
      </c>
    </row>
    <row r="4" spans="1:30" ht="12.95" customHeight="1" thickTop="1" thickBot="1" x14ac:dyDescent="0.25">
      <c r="A4" s="7" t="s">
        <v>20</v>
      </c>
      <c r="C4" s="2">
        <v>37348.557999999997</v>
      </c>
      <c r="D4" s="3">
        <v>0.27122069999999998</v>
      </c>
      <c r="I4" t="s">
        <v>100</v>
      </c>
      <c r="J4">
        <f t="shared" ref="J4:J9" si="3">+K4*L4</f>
        <v>-7.3283373386912208E-3</v>
      </c>
      <c r="K4" s="27">
        <v>-0.73283373386912209</v>
      </c>
      <c r="L4">
        <v>0.01</v>
      </c>
      <c r="N4" s="27">
        <v>-0.73295502058593998</v>
      </c>
      <c r="O4" s="27">
        <v>-0.73295502058593998</v>
      </c>
      <c r="AA4">
        <v>-26000</v>
      </c>
      <c r="AB4" s="30">
        <f t="shared" si="2"/>
        <v>-8.8712101240823779E-2</v>
      </c>
      <c r="AC4" s="30">
        <f t="shared" si="0"/>
        <v>-8.9037890822415852E-2</v>
      </c>
      <c r="AD4" s="30">
        <f t="shared" si="1"/>
        <v>3.2578958159206725E-4</v>
      </c>
    </row>
    <row r="5" spans="1:30" ht="12.95" customHeight="1" thickTop="1" x14ac:dyDescent="0.2">
      <c r="I5" t="s">
        <v>49</v>
      </c>
      <c r="J5">
        <f t="shared" si="3"/>
        <v>2.2467787897943592E-6</v>
      </c>
      <c r="K5" s="28">
        <v>2.2467787897943592</v>
      </c>
      <c r="L5" s="30">
        <v>9.9999999999999995E-7</v>
      </c>
      <c r="N5" s="28">
        <v>2.2464542988214027</v>
      </c>
      <c r="O5" s="28">
        <v>1.8</v>
      </c>
      <c r="AA5">
        <v>-24000</v>
      </c>
      <c r="AB5" s="30">
        <f t="shared" si="2"/>
        <v>-7.7760134260115854E-2</v>
      </c>
      <c r="AC5" s="30">
        <f t="shared" si="0"/>
        <v>-8.1098578072846178E-2</v>
      </c>
      <c r="AD5" s="30">
        <f t="shared" si="1"/>
        <v>3.3384438127303214E-3</v>
      </c>
    </row>
    <row r="6" spans="1:30" ht="12.95" customHeight="1" x14ac:dyDescent="0.2">
      <c r="A6" s="7" t="s">
        <v>21</v>
      </c>
      <c r="I6" t="s">
        <v>111</v>
      </c>
      <c r="J6">
        <f t="shared" si="3"/>
        <v>-3.4457551699809614E-11</v>
      </c>
      <c r="K6" s="28">
        <v>-3.4457551699809614</v>
      </c>
      <c r="L6" s="30">
        <v>9.9999999999999994E-12</v>
      </c>
      <c r="N6" s="28">
        <v>-3.4457771701937889</v>
      </c>
      <c r="O6" s="28">
        <v>-2.78</v>
      </c>
      <c r="AA6">
        <v>-22000</v>
      </c>
      <c r="AB6" s="30">
        <f t="shared" si="2"/>
        <v>-6.7226981590777279E-2</v>
      </c>
      <c r="AC6" s="30">
        <f t="shared" si="0"/>
        <v>-7.3434925736874976E-2</v>
      </c>
      <c r="AD6" s="30">
        <f t="shared" si="1"/>
        <v>6.2079441460977016E-3</v>
      </c>
    </row>
    <row r="7" spans="1:30" ht="12.95" customHeight="1" x14ac:dyDescent="0.2">
      <c r="A7" t="s">
        <v>22</v>
      </c>
      <c r="C7">
        <v>44292.349600000001</v>
      </c>
      <c r="I7" t="s">
        <v>562</v>
      </c>
      <c r="J7">
        <f t="shared" si="3"/>
        <v>1.466469765224351E-2</v>
      </c>
      <c r="K7" s="28">
        <v>1.466469765224351</v>
      </c>
      <c r="L7">
        <v>0.01</v>
      </c>
      <c r="N7" s="28">
        <v>1.4665973478487235</v>
      </c>
      <c r="O7" s="28">
        <v>1.0101</v>
      </c>
      <c r="AA7">
        <v>-20000</v>
      </c>
      <c r="AB7" s="30">
        <f t="shared" si="2"/>
        <v>-5.7235688633725045E-2</v>
      </c>
      <c r="AC7" s="30">
        <f t="shared" si="0"/>
        <v>-6.6046933814502246E-2</v>
      </c>
      <c r="AD7" s="30">
        <f t="shared" si="1"/>
        <v>8.811245180777201E-3</v>
      </c>
    </row>
    <row r="8" spans="1:30" ht="12.95" customHeight="1" x14ac:dyDescent="0.2">
      <c r="A8" t="s">
        <v>23</v>
      </c>
      <c r="C8">
        <v>0.27122009000000002</v>
      </c>
      <c r="I8" t="s">
        <v>563</v>
      </c>
      <c r="J8">
        <f t="shared" si="3"/>
        <v>1.0372383670468855E-4</v>
      </c>
      <c r="K8" s="28">
        <v>1.0372383670468854</v>
      </c>
      <c r="L8">
        <v>1E-4</v>
      </c>
      <c r="N8" s="28">
        <v>1.0373985677175281</v>
      </c>
      <c r="O8" s="28">
        <v>1.51</v>
      </c>
      <c r="AA8">
        <v>-18000</v>
      </c>
      <c r="AB8" s="30">
        <f t="shared" si="2"/>
        <v>-4.7897886050156546E-2</v>
      </c>
      <c r="AC8" s="30">
        <f t="shared" si="0"/>
        <v>-5.8934602305728001E-2</v>
      </c>
      <c r="AD8" s="30">
        <f t="shared" si="1"/>
        <v>1.1036716255571458E-2</v>
      </c>
    </row>
    <row r="9" spans="1:30" ht="12.95" customHeight="1" thickBot="1" x14ac:dyDescent="0.25">
      <c r="A9" s="36" t="s">
        <v>90</v>
      </c>
      <c r="B9" s="36"/>
      <c r="C9" s="36">
        <v>48</v>
      </c>
      <c r="D9" s="36" t="str">
        <f>"F"&amp;C9</f>
        <v>F48</v>
      </c>
      <c r="E9" s="36" t="str">
        <f>"G"&amp;C9</f>
        <v>G48</v>
      </c>
      <c r="I9" t="s">
        <v>564</v>
      </c>
      <c r="J9">
        <f t="shared" si="3"/>
        <v>2.7190374906840828</v>
      </c>
      <c r="K9" s="29">
        <v>2.7190374906840828</v>
      </c>
      <c r="L9">
        <v>1</v>
      </c>
      <c r="N9" s="29">
        <v>2.7192158675997136</v>
      </c>
      <c r="O9" s="29">
        <v>1.8924000000000001</v>
      </c>
      <c r="AA9">
        <v>-16000</v>
      </c>
      <c r="AB9" s="30">
        <f t="shared" si="2"/>
        <v>-3.9309002991078659E-2</v>
      </c>
      <c r="AC9" s="30">
        <f t="shared" si="0"/>
        <v>-5.2097931210552229E-2</v>
      </c>
      <c r="AD9" s="30">
        <f t="shared" si="1"/>
        <v>1.2788928219473568E-2</v>
      </c>
    </row>
    <row r="10" spans="1:30" ht="12.95" customHeight="1" thickBot="1" x14ac:dyDescent="0.25">
      <c r="C10" s="6" t="s">
        <v>40</v>
      </c>
      <c r="D10" s="6" t="s">
        <v>41</v>
      </c>
      <c r="E10" s="33"/>
      <c r="F10" s="43"/>
      <c r="G10" s="33"/>
      <c r="K10">
        <f>SUM(U21:U355)</f>
        <v>4.7722126838178874E-3</v>
      </c>
      <c r="AA10">
        <v>-14000</v>
      </c>
      <c r="AB10" s="30">
        <f t="shared" si="2"/>
        <v>-3.1544175054519695E-2</v>
      </c>
      <c r="AC10" s="30">
        <f t="shared" si="0"/>
        <v>-4.5536920528974935E-2</v>
      </c>
      <c r="AD10" s="30">
        <f t="shared" si="1"/>
        <v>1.3992745474455238E-2</v>
      </c>
    </row>
    <row r="11" spans="1:30" ht="12.95" customHeight="1" x14ac:dyDescent="0.2">
      <c r="A11" t="s">
        <v>36</v>
      </c>
      <c r="C11" s="45">
        <f ca="1">INTERCEPT(INDIRECT(E9):G1011,INDIRECT(D9):$F1011)</f>
        <v>-6.0773625466304243E-3</v>
      </c>
      <c r="D11" s="31">
        <f>+E11*F11</f>
        <v>-7.3295565784882452E-3</v>
      </c>
      <c r="E11" s="27">
        <v>-7.3295565784882452E-3</v>
      </c>
      <c r="F11" s="30">
        <v>1</v>
      </c>
      <c r="AA11">
        <v>-12000</v>
      </c>
      <c r="AB11" s="30">
        <f t="shared" si="2"/>
        <v>-2.4655022438967722E-2</v>
      </c>
      <c r="AC11" s="30">
        <f t="shared" si="0"/>
        <v>-3.9251570260996113E-2</v>
      </c>
      <c r="AD11" s="30">
        <f t="shared" si="1"/>
        <v>1.4596547822028389E-2</v>
      </c>
    </row>
    <row r="12" spans="1:30" ht="12.95" customHeight="1" x14ac:dyDescent="0.2">
      <c r="A12" t="s">
        <v>37</v>
      </c>
      <c r="C12" s="45">
        <f ca="1">SLOPE(INDIRECT(E9):G1011,INDIRECT(D9):$F1011)</f>
        <v>1.0207693691007006E-6</v>
      </c>
      <c r="D12" s="31">
        <f>+E12*F12</f>
        <v>2.246983634803282E-6</v>
      </c>
      <c r="E12" s="28">
        <v>2.2469836348032818E-2</v>
      </c>
      <c r="F12" s="30">
        <v>1E-4</v>
      </c>
      <c r="AA12">
        <v>-10000</v>
      </c>
      <c r="AB12" s="30">
        <f t="shared" si="2"/>
        <v>-1.8667436447193424E-2</v>
      </c>
      <c r="AC12" s="30">
        <f t="shared" si="0"/>
        <v>-3.324188040661577E-2</v>
      </c>
      <c r="AD12" s="30">
        <f t="shared" si="1"/>
        <v>1.4574443959422345E-2</v>
      </c>
    </row>
    <row r="13" spans="1:30" ht="12.95" customHeight="1" thickBot="1" x14ac:dyDescent="0.25">
      <c r="A13" t="s">
        <v>39</v>
      </c>
      <c r="C13" s="5" t="s">
        <v>34</v>
      </c>
      <c r="D13" s="31">
        <f>+E13*F13</f>
        <v>-3.4468981481223939E-11</v>
      </c>
      <c r="E13" s="29">
        <v>-3.446898148122394E-3</v>
      </c>
      <c r="F13" s="30">
        <v>1E-8</v>
      </c>
      <c r="I13" t="s">
        <v>574</v>
      </c>
      <c r="J13">
        <f>2*J6*365.24/C8</f>
        <v>-9.2804896442873846E-8</v>
      </c>
      <c r="K13" t="s">
        <v>575</v>
      </c>
      <c r="AA13">
        <v>-8000</v>
      </c>
      <c r="AB13" s="30">
        <f t="shared" si="2"/>
        <v>-1.3580469256119552E-2</v>
      </c>
      <c r="AC13" s="30">
        <f t="shared" si="0"/>
        <v>-2.7507850965833913E-2</v>
      </c>
      <c r="AD13" s="30">
        <f t="shared" si="1"/>
        <v>1.3927381709714361E-2</v>
      </c>
    </row>
    <row r="14" spans="1:30" ht="12.95" customHeight="1" x14ac:dyDescent="0.2">
      <c r="A14" t="s">
        <v>44</v>
      </c>
      <c r="C14" t="s">
        <v>8</v>
      </c>
      <c r="D14" s="30">
        <f>2*D13*365.24/C8</f>
        <v>-9.2835680396700921E-8</v>
      </c>
      <c r="E14">
        <f>SUM(U29:U968)</f>
        <v>4.7343350276469647E-3</v>
      </c>
      <c r="AA14">
        <v>-6000</v>
      </c>
      <c r="AB14" s="30">
        <f t="shared" si="2"/>
        <v>-9.366374559879596E-3</v>
      </c>
      <c r="AC14" s="30">
        <f t="shared" si="0"/>
        <v>-2.2049481938650521E-2</v>
      </c>
      <c r="AD14" s="30">
        <f t="shared" si="1"/>
        <v>1.2683107378770925E-2</v>
      </c>
    </row>
    <row r="15" spans="1:30" ht="12.95" customHeight="1" x14ac:dyDescent="0.2">
      <c r="A15" s="4" t="s">
        <v>38</v>
      </c>
      <c r="C15" s="10">
        <f ca="1">(C7+C11)+(C8+C12)*INT(MAX(F21:F3535))</f>
        <v>59649.425256620671</v>
      </c>
      <c r="D15" s="33">
        <f>+C7+INT(MAX(F21:F1590))*C8+D11+D12*INT(MAX(F21:F4025))+D13*INT(MAX(F21:F4052)^2)</f>
        <v>59649.382923870544</v>
      </c>
      <c r="I15" t="s">
        <v>576</v>
      </c>
      <c r="J15">
        <f>2*PI()/J8</f>
        <v>60576.098096606293</v>
      </c>
      <c r="K15" t="s">
        <v>577</v>
      </c>
      <c r="AA15">
        <v>-4000</v>
      </c>
      <c r="AB15" s="30">
        <f t="shared" si="2"/>
        <v>-5.971797343274108E-3</v>
      </c>
      <c r="AC15" s="30">
        <f t="shared" si="0"/>
        <v>-1.6866773325065611E-2</v>
      </c>
      <c r="AD15" s="30">
        <f t="shared" si="1"/>
        <v>1.0894975981791503E-2</v>
      </c>
    </row>
    <row r="16" spans="1:30" ht="12.95" customHeight="1" x14ac:dyDescent="0.2">
      <c r="A16" s="7" t="s">
        <v>24</v>
      </c>
      <c r="C16" s="14">
        <f ca="1">+C8+C12</f>
        <v>0.27122111076936911</v>
      </c>
      <c r="D16" s="33">
        <f>+C8+D12+2*D13*F92</f>
        <v>0.27121964392211173</v>
      </c>
      <c r="J16">
        <f>J15*C8</f>
        <v>16429.45477761039</v>
      </c>
      <c r="K16" t="s">
        <v>578</v>
      </c>
      <c r="AA16">
        <v>-2000</v>
      </c>
      <c r="AB16" s="30">
        <f t="shared" si="2"/>
        <v>-3.3200617676299934E-3</v>
      </c>
      <c r="AC16" s="30">
        <f t="shared" si="0"/>
        <v>-1.1959725125079177E-2</v>
      </c>
      <c r="AD16" s="30">
        <f t="shared" si="1"/>
        <v>8.6396633574491837E-3</v>
      </c>
    </row>
    <row r="17" spans="1:34" ht="12.95" customHeight="1" thickBot="1" x14ac:dyDescent="0.25">
      <c r="A17" t="s">
        <v>80</v>
      </c>
      <c r="C17">
        <f>COUNT(C21:C1026)</f>
        <v>105</v>
      </c>
      <c r="J17">
        <f>J16/365.24</f>
        <v>44.982627252246168</v>
      </c>
      <c r="K17" t="s">
        <v>579</v>
      </c>
      <c r="AA17">
        <v>0</v>
      </c>
      <c r="AB17" s="30">
        <f t="shared" si="2"/>
        <v>-1.3144590635394008E-3</v>
      </c>
      <c r="AC17" s="30">
        <f t="shared" si="0"/>
        <v>-7.3283373386912208E-3</v>
      </c>
      <c r="AD17" s="30">
        <f t="shared" si="1"/>
        <v>6.01387827515182E-3</v>
      </c>
    </row>
    <row r="18" spans="1:34" ht="12.95" customHeight="1" thickTop="1" thickBot="1" x14ac:dyDescent="0.25">
      <c r="A18" s="7" t="s">
        <v>25</v>
      </c>
      <c r="C18" s="89">
        <f ca="1">+C15</f>
        <v>59649.425256620671</v>
      </c>
      <c r="D18" s="90">
        <f ca="1">C16</f>
        <v>0.27122111076936911</v>
      </c>
      <c r="E18" s="36" t="s">
        <v>40</v>
      </c>
      <c r="F18" s="45"/>
      <c r="AA18">
        <v>2000</v>
      </c>
      <c r="AB18" s="30">
        <f t="shared" si="2"/>
        <v>1.5760555576811849E-4</v>
      </c>
      <c r="AC18" s="30">
        <f t="shared" si="0"/>
        <v>-2.9726099659017407E-3</v>
      </c>
      <c r="AD18" s="30">
        <f t="shared" si="1"/>
        <v>3.1302155216698592E-3</v>
      </c>
    </row>
    <row r="19" spans="1:34" ht="12.95" customHeight="1" thickBot="1" x14ac:dyDescent="0.25">
      <c r="A19" s="7" t="s">
        <v>85</v>
      </c>
      <c r="C19" s="110">
        <f>D15</f>
        <v>59649.382923870544</v>
      </c>
      <c r="D19" s="111">
        <f>+D16</f>
        <v>0.27121964392211173</v>
      </c>
      <c r="E19" s="37" t="s">
        <v>86</v>
      </c>
      <c r="F19" s="44"/>
      <c r="G19">
        <f>SUM(H19:N19)</f>
        <v>101</v>
      </c>
      <c r="H19" s="5">
        <f>COUNT(H21:H460)</f>
        <v>7</v>
      </c>
      <c r="I19" s="5">
        <f>COUNT(I21:I460)</f>
        <v>20</v>
      </c>
      <c r="J19" s="5">
        <f>COUNT(J21:J460)</f>
        <v>2</v>
      </c>
      <c r="K19" s="5">
        <f>COUNT(K21:K460)</f>
        <v>72</v>
      </c>
      <c r="W19" t="s">
        <v>570</v>
      </c>
      <c r="Y19" t="s">
        <v>580</v>
      </c>
      <c r="AA19">
        <v>4000</v>
      </c>
      <c r="AB19" s="30">
        <f t="shared" si="2"/>
        <v>1.2197847818380967E-3</v>
      </c>
      <c r="AC19" s="30">
        <f t="shared" si="0"/>
        <v>1.1074569932892626E-3</v>
      </c>
      <c r="AD19" s="30">
        <f t="shared" si="1"/>
        <v>1.1232778854883415E-4</v>
      </c>
    </row>
    <row r="20" spans="1:34" ht="12.95" customHeight="1" thickBot="1" x14ac:dyDescent="0.25">
      <c r="A20" s="6" t="s">
        <v>26</v>
      </c>
      <c r="B20" s="6" t="s">
        <v>27</v>
      </c>
      <c r="C20" s="6" t="s">
        <v>28</v>
      </c>
      <c r="D20" s="6" t="s">
        <v>33</v>
      </c>
      <c r="E20" s="6" t="s">
        <v>29</v>
      </c>
      <c r="F20" s="6" t="s">
        <v>30</v>
      </c>
      <c r="G20" s="6" t="s">
        <v>31</v>
      </c>
      <c r="H20" s="9" t="s">
        <v>181</v>
      </c>
      <c r="I20" s="9" t="s">
        <v>184</v>
      </c>
      <c r="J20" s="9" t="s">
        <v>183</v>
      </c>
      <c r="K20" s="9" t="s">
        <v>372</v>
      </c>
      <c r="L20" s="9" t="s">
        <v>376</v>
      </c>
      <c r="M20" s="9" t="s">
        <v>375</v>
      </c>
      <c r="N20" s="9" t="s">
        <v>46</v>
      </c>
      <c r="O20" s="9" t="s">
        <v>43</v>
      </c>
      <c r="P20" s="8" t="s">
        <v>569</v>
      </c>
      <c r="Q20" s="6" t="s">
        <v>35</v>
      </c>
      <c r="R20" s="101" t="s">
        <v>187</v>
      </c>
      <c r="S20" s="8" t="s">
        <v>560</v>
      </c>
      <c r="T20" s="6" t="s">
        <v>559</v>
      </c>
      <c r="U20" s="8" t="s">
        <v>561</v>
      </c>
      <c r="V20" s="8" t="s">
        <v>566</v>
      </c>
      <c r="W20" s="8" t="s">
        <v>568</v>
      </c>
      <c r="X20" s="8" t="s">
        <v>567</v>
      </c>
      <c r="Y20" s="8" t="s">
        <v>568</v>
      </c>
      <c r="Z20" s="56"/>
      <c r="AA20">
        <v>6000</v>
      </c>
      <c r="AB20" s="30">
        <f t="shared" si="2"/>
        <v>2.0014869307199835E-3</v>
      </c>
      <c r="AC20" s="30">
        <f t="shared" si="0"/>
        <v>4.911863538881788E-3</v>
      </c>
      <c r="AD20" s="30">
        <f t="shared" si="1"/>
        <v>-2.9103766081618044E-3</v>
      </c>
    </row>
    <row r="21" spans="1:34" ht="12.95" customHeight="1" x14ac:dyDescent="0.2">
      <c r="A21" s="19" t="s">
        <v>182</v>
      </c>
      <c r="B21" s="22" t="s">
        <v>70</v>
      </c>
      <c r="C21" s="20">
        <v>37348.49</v>
      </c>
      <c r="D21" s="20" t="s">
        <v>181</v>
      </c>
      <c r="E21" s="19">
        <f t="shared" ref="E21:E52" si="4">+(C21-C$7)/C$8</f>
        <v>-25602.305492930125</v>
      </c>
      <c r="F21" s="99">
        <f t="shared" ref="F21:F27" si="5">ROUND(2*E21,0)/2+0.5</f>
        <v>-25602</v>
      </c>
      <c r="G21" s="19">
        <f>+C21-(C$7+F21*C$8)</f>
        <v>-8.2855820000986569E-2</v>
      </c>
      <c r="H21">
        <f>G21</f>
        <v>-8.2855820000986569E-2</v>
      </c>
      <c r="I21" s="19"/>
      <c r="J21" s="19"/>
      <c r="K21" s="19"/>
      <c r="L21" s="19"/>
      <c r="M21" s="19"/>
      <c r="N21" s="19"/>
      <c r="O21" s="19"/>
      <c r="P21" s="32">
        <f t="shared" ref="P21:P52" si="6">+J$4+J$5*F21+J$6*F21^2+J$7*SIN(J$8*F21+J$9)</f>
        <v>-8.650541755681547E-2</v>
      </c>
      <c r="Q21" s="21">
        <f t="shared" ref="Q21:Q52" si="7">+C21-15018.5</f>
        <v>22329.989999999998</v>
      </c>
      <c r="R21" s="21"/>
      <c r="S21" s="19">
        <f t="shared" ref="S21:S32" si="8">+(P21-G21)^2</f>
        <v>1.3319562319512289E-5</v>
      </c>
      <c r="T21">
        <v>0.1</v>
      </c>
      <c r="U21">
        <f>+T21*S21</f>
        <v>1.3319562319512291E-6</v>
      </c>
      <c r="V21">
        <f>+J$4+J$5*F21+J$6*F21^2</f>
        <v>-8.7435997588117903E-2</v>
      </c>
      <c r="W21">
        <f>+G21-V21</f>
        <v>4.5801775871313344E-3</v>
      </c>
      <c r="X21">
        <f>+J$7*SIN(J$8*F21+J$9)</f>
        <v>9.3058003130242872E-4</v>
      </c>
      <c r="Y21">
        <f>+G21-X21</f>
        <v>-8.3786400032289002E-2</v>
      </c>
      <c r="AA21">
        <v>8000</v>
      </c>
      <c r="AB21" s="30">
        <f t="shared" si="2"/>
        <v>2.6323268590569297E-3</v>
      </c>
      <c r="AC21" s="30">
        <f t="shared" si="0"/>
        <v>8.4406096708758375E-3</v>
      </c>
      <c r="AD21" s="30">
        <f t="shared" si="1"/>
        <v>-5.8082828118189078E-3</v>
      </c>
    </row>
    <row r="22" spans="1:34" ht="12.95" customHeight="1" x14ac:dyDescent="0.2">
      <c r="A22" s="19" t="s">
        <v>32</v>
      </c>
      <c r="B22" s="22"/>
      <c r="C22" s="20">
        <v>37348.557999999997</v>
      </c>
      <c r="D22" s="20" t="s">
        <v>34</v>
      </c>
      <c r="E22" s="19">
        <f t="shared" si="4"/>
        <v>-25602.054774039796</v>
      </c>
      <c r="F22" s="99">
        <f t="shared" si="5"/>
        <v>-25601.5</v>
      </c>
      <c r="H22" s="19"/>
      <c r="I22" s="19"/>
      <c r="J22" s="19"/>
      <c r="K22" s="19"/>
      <c r="L22" s="19"/>
      <c r="M22" s="19"/>
      <c r="N22" s="19"/>
      <c r="O22" s="19"/>
      <c r="P22" s="32">
        <f t="shared" si="6"/>
        <v>-8.6502652988514561E-2</v>
      </c>
      <c r="Q22" s="21">
        <f t="shared" si="7"/>
        <v>22330.057999999997</v>
      </c>
      <c r="R22" s="103">
        <f>+C22-(C$7+F22*C$8)</f>
        <v>-0.15046586500102421</v>
      </c>
      <c r="S22" s="19">
        <f t="shared" si="8"/>
        <v>7.4827089740513667E-3</v>
      </c>
      <c r="AA22">
        <v>10000</v>
      </c>
      <c r="AB22" s="30">
        <f t="shared" si="2"/>
        <v>3.2365680236266063E-3</v>
      </c>
      <c r="AC22" s="30">
        <f t="shared" si="0"/>
        <v>1.1693695389271407E-2</v>
      </c>
      <c r="AD22" s="30">
        <f t="shared" si="1"/>
        <v>-8.4571273656448009E-3</v>
      </c>
    </row>
    <row r="23" spans="1:34" ht="12.95" customHeight="1" x14ac:dyDescent="0.2">
      <c r="A23" s="19" t="s">
        <v>182</v>
      </c>
      <c r="B23" s="22" t="s">
        <v>67</v>
      </c>
      <c r="C23" s="20">
        <v>37374.396000000001</v>
      </c>
      <c r="D23" s="20" t="s">
        <v>181</v>
      </c>
      <c r="E23" s="19">
        <f t="shared" si="4"/>
        <v>-25506.7889697994</v>
      </c>
      <c r="F23" s="99">
        <f t="shared" si="5"/>
        <v>-25506.5</v>
      </c>
      <c r="G23" s="19">
        <f t="shared" ref="G23:G32" si="9">+C23-(C$7+F23*C$8)</f>
        <v>-7.837441500305431E-2</v>
      </c>
      <c r="H23">
        <f t="shared" ref="H23:H28" si="10">G23</f>
        <v>-7.837441500305431E-2</v>
      </c>
      <c r="I23" s="19"/>
      <c r="J23" s="19"/>
      <c r="K23" s="19"/>
      <c r="L23" s="19"/>
      <c r="M23" s="19"/>
      <c r="N23" s="19"/>
      <c r="O23" s="19"/>
      <c r="P23" s="32">
        <f t="shared" si="6"/>
        <v>-8.5977745413704273E-2</v>
      </c>
      <c r="Q23" s="21">
        <f t="shared" si="7"/>
        <v>22355.896000000001</v>
      </c>
      <c r="R23" s="21"/>
      <c r="S23" s="19">
        <f t="shared" si="8"/>
        <v>5.7810633333514549E-5</v>
      </c>
      <c r="T23">
        <v>0.1</v>
      </c>
      <c r="U23">
        <f t="shared" ref="U23:U32" si="11">+T23*S23</f>
        <v>5.7810633333514554E-6</v>
      </c>
      <c r="V23">
        <f t="shared" ref="V23:V32" si="12">+J$4+J$5*F23+J$6*F23^2</f>
        <v>-8.7053247667602293E-2</v>
      </c>
      <c r="W23">
        <f t="shared" ref="W23:W32" si="13">+G23-V23</f>
        <v>8.6788326645479835E-3</v>
      </c>
      <c r="X23">
        <f t="shared" ref="X23:X85" si="14">+J$7*SIN(J$8*F23+J$9)</f>
        <v>1.0755022538980147E-3</v>
      </c>
      <c r="Y23">
        <f>+G23-X23</f>
        <v>-7.9449917256952329E-2</v>
      </c>
      <c r="AA23">
        <v>12000</v>
      </c>
      <c r="AB23" s="30">
        <f t="shared" si="2"/>
        <v>3.9277940111958152E-3</v>
      </c>
      <c r="AC23" s="30">
        <f t="shared" si="0"/>
        <v>1.4671120694068503E-2</v>
      </c>
      <c r="AD23" s="30">
        <f t="shared" si="1"/>
        <v>-1.0743326682872688E-2</v>
      </c>
    </row>
    <row r="24" spans="1:34" ht="12.95" customHeight="1" x14ac:dyDescent="0.2">
      <c r="A24" s="19" t="s">
        <v>182</v>
      </c>
      <c r="B24" s="22" t="s">
        <v>70</v>
      </c>
      <c r="C24" s="20">
        <v>37378.589999999997</v>
      </c>
      <c r="D24" s="20" t="s">
        <v>181</v>
      </c>
      <c r="E24" s="19">
        <f t="shared" si="4"/>
        <v>-25491.325513534062</v>
      </c>
      <c r="F24" s="99">
        <f t="shared" si="5"/>
        <v>-25491</v>
      </c>
      <c r="G24" s="19">
        <f t="shared" si="9"/>
        <v>-8.8285810001252685E-2</v>
      </c>
      <c r="H24">
        <f t="shared" si="10"/>
        <v>-8.8285810001252685E-2</v>
      </c>
      <c r="I24" s="19"/>
      <c r="J24" s="19"/>
      <c r="K24" s="19"/>
      <c r="L24" s="19"/>
      <c r="M24" s="19"/>
      <c r="N24" s="19"/>
      <c r="O24" s="19"/>
      <c r="P24" s="32">
        <f t="shared" si="6"/>
        <v>-8.5892171154650893E-2</v>
      </c>
      <c r="Q24" s="21">
        <f t="shared" si="7"/>
        <v>22360.089999999997</v>
      </c>
      <c r="R24" s="21"/>
      <c r="S24" s="19">
        <f t="shared" si="8"/>
        <v>5.7295069279611581E-6</v>
      </c>
      <c r="T24">
        <v>0.1</v>
      </c>
      <c r="U24">
        <f t="shared" si="11"/>
        <v>5.7295069279611581E-7</v>
      </c>
      <c r="V24">
        <f t="shared" si="12"/>
        <v>-8.6991185236971899E-2</v>
      </c>
      <c r="W24">
        <f t="shared" si="13"/>
        <v>-1.2946247642807857E-3</v>
      </c>
      <c r="X24">
        <f t="shared" si="14"/>
        <v>1.0990140823210113E-3</v>
      </c>
      <c r="Y24">
        <f t="shared" ref="Y24:Y87" si="15">+G24-X24</f>
        <v>-8.9384824083573691E-2</v>
      </c>
      <c r="AA24">
        <v>14000</v>
      </c>
      <c r="AB24" s="30">
        <f t="shared" si="2"/>
        <v>4.8040380257664463E-3</v>
      </c>
      <c r="AC24" s="30">
        <f t="shared" si="0"/>
        <v>1.7372885585267124E-2</v>
      </c>
      <c r="AD24" s="30">
        <f t="shared" si="1"/>
        <v>-1.2568847559500678E-2</v>
      </c>
    </row>
    <row r="25" spans="1:34" ht="12.95" customHeight="1" x14ac:dyDescent="0.2">
      <c r="A25" s="19" t="s">
        <v>182</v>
      </c>
      <c r="B25" s="22" t="s">
        <v>70</v>
      </c>
      <c r="C25" s="20">
        <v>37992.648999999998</v>
      </c>
      <c r="D25" s="20" t="s">
        <v>181</v>
      </c>
      <c r="E25" s="19">
        <f t="shared" si="4"/>
        <v>-23227.263880046656</v>
      </c>
      <c r="F25" s="99">
        <f t="shared" si="5"/>
        <v>-23227</v>
      </c>
      <c r="G25" s="19">
        <f t="shared" si="9"/>
        <v>-7.156957000552211E-2</v>
      </c>
      <c r="H25">
        <f t="shared" si="10"/>
        <v>-7.156957000552211E-2</v>
      </c>
      <c r="I25" s="19"/>
      <c r="J25" s="19"/>
      <c r="K25" s="19"/>
      <c r="L25" s="19"/>
      <c r="M25" s="19"/>
      <c r="N25" s="19"/>
      <c r="O25" s="19"/>
      <c r="P25" s="32">
        <f t="shared" si="6"/>
        <v>-7.363248138814843E-2</v>
      </c>
      <c r="Q25" s="21">
        <f t="shared" si="7"/>
        <v>22974.148999999998</v>
      </c>
      <c r="R25" s="21"/>
      <c r="S25" s="19">
        <f t="shared" si="8"/>
        <v>4.2556033725692361E-6</v>
      </c>
      <c r="T25">
        <v>0.1</v>
      </c>
      <c r="U25">
        <f t="shared" si="11"/>
        <v>4.2556033725692363E-7</v>
      </c>
      <c r="V25">
        <f t="shared" si="12"/>
        <v>-7.8103894456475031E-2</v>
      </c>
      <c r="W25">
        <f t="shared" si="13"/>
        <v>6.5343244509529219E-3</v>
      </c>
      <c r="X25">
        <f t="shared" si="14"/>
        <v>4.4714130683266035E-3</v>
      </c>
      <c r="Y25">
        <f t="shared" si="15"/>
        <v>-7.6040983073848711E-2</v>
      </c>
      <c r="AA25">
        <v>16000</v>
      </c>
      <c r="AB25" s="30">
        <f t="shared" si="2"/>
        <v>5.9435791828817541E-3</v>
      </c>
      <c r="AC25" s="30">
        <f t="shared" si="0"/>
        <v>1.9798990062867266E-2</v>
      </c>
      <c r="AD25" s="30">
        <f t="shared" si="1"/>
        <v>-1.3855410879985512E-2</v>
      </c>
    </row>
    <row r="26" spans="1:34" ht="12.95" customHeight="1" x14ac:dyDescent="0.2">
      <c r="A26" s="19" t="s">
        <v>182</v>
      </c>
      <c r="B26" s="22" t="s">
        <v>67</v>
      </c>
      <c r="C26" s="20">
        <v>38000.639000000003</v>
      </c>
      <c r="D26" s="20" t="s">
        <v>181</v>
      </c>
      <c r="E26" s="19">
        <f t="shared" si="4"/>
        <v>-23197.804410432862</v>
      </c>
      <c r="F26" s="99">
        <f t="shared" si="5"/>
        <v>-23197.5</v>
      </c>
      <c r="G26" s="19">
        <f t="shared" si="9"/>
        <v>-8.2562224997673184E-2</v>
      </c>
      <c r="H26">
        <f t="shared" si="10"/>
        <v>-8.2562224997673184E-2</v>
      </c>
      <c r="I26" s="19"/>
      <c r="J26" s="19"/>
      <c r="K26" s="19"/>
      <c r="L26" s="19"/>
      <c r="M26" s="19"/>
      <c r="N26" s="19"/>
      <c r="O26" s="19"/>
      <c r="P26" s="32">
        <f t="shared" si="6"/>
        <v>-7.3476296933807611E-2</v>
      </c>
      <c r="Q26" s="21">
        <f t="shared" si="7"/>
        <v>22982.139000000003</v>
      </c>
      <c r="R26" s="102"/>
      <c r="S26" s="19">
        <f t="shared" si="8"/>
        <v>8.2554088781739999E-5</v>
      </c>
      <c r="T26">
        <v>0.1</v>
      </c>
      <c r="U26">
        <f t="shared" si="11"/>
        <v>8.2554088781740009E-6</v>
      </c>
      <c r="V26">
        <f t="shared" si="12"/>
        <v>-7.7990424081213913E-2</v>
      </c>
      <c r="W26">
        <f t="shared" si="13"/>
        <v>-4.5718009164592704E-3</v>
      </c>
      <c r="X26">
        <f t="shared" si="14"/>
        <v>4.5141271474062996E-3</v>
      </c>
      <c r="Y26">
        <f t="shared" si="15"/>
        <v>-8.7076352145079486E-2</v>
      </c>
      <c r="AA26">
        <v>18000</v>
      </c>
      <c r="AB26" s="30">
        <f t="shared" si="2"/>
        <v>7.4015858676899759E-3</v>
      </c>
      <c r="AC26" s="30">
        <f t="shared" si="0"/>
        <v>2.1949434126868936E-2</v>
      </c>
      <c r="AD26" s="30">
        <f t="shared" si="1"/>
        <v>-1.454784825917896E-2</v>
      </c>
    </row>
    <row r="27" spans="1:34" ht="12.95" customHeight="1" x14ac:dyDescent="0.2">
      <c r="A27" s="19" t="s">
        <v>182</v>
      </c>
      <c r="B27" s="22" t="s">
        <v>70</v>
      </c>
      <c r="C27" s="20">
        <v>39001.589999999997</v>
      </c>
      <c r="D27" s="20" t="s">
        <v>181</v>
      </c>
      <c r="E27" s="19">
        <f t="shared" si="4"/>
        <v>-19507.255528157977</v>
      </c>
      <c r="F27" s="99">
        <f t="shared" si="5"/>
        <v>-19507</v>
      </c>
      <c r="G27" s="19">
        <f t="shared" si="9"/>
        <v>-6.9304370001191273E-2</v>
      </c>
      <c r="H27">
        <f t="shared" si="10"/>
        <v>-6.9304370001191273E-2</v>
      </c>
      <c r="I27" s="19"/>
      <c r="J27" s="19"/>
      <c r="K27" s="19"/>
      <c r="L27" s="19"/>
      <c r="M27" s="19"/>
      <c r="N27" s="19"/>
      <c r="O27" s="19"/>
      <c r="P27" s="32">
        <f t="shared" si="6"/>
        <v>-5.4869241164015613E-2</v>
      </c>
      <c r="Q27" s="21">
        <f t="shared" si="7"/>
        <v>23983.089999999997</v>
      </c>
      <c r="R27" s="102"/>
      <c r="S27" s="19">
        <f t="shared" si="8"/>
        <v>2.0837294454586033E-4</v>
      </c>
      <c r="T27">
        <v>0.1</v>
      </c>
      <c r="U27">
        <f t="shared" si="11"/>
        <v>2.0837294454586033E-5</v>
      </c>
      <c r="V27">
        <f t="shared" si="12"/>
        <v>-6.4268143825096477E-2</v>
      </c>
      <c r="W27">
        <f t="shared" si="13"/>
        <v>-5.0362261760947963E-3</v>
      </c>
      <c r="X27">
        <f t="shared" si="14"/>
        <v>9.3989026610808626E-3</v>
      </c>
      <c r="Y27">
        <f t="shared" si="15"/>
        <v>-7.8703272662272131E-2</v>
      </c>
      <c r="AA27">
        <v>20000</v>
      </c>
      <c r="AB27" s="30">
        <f t="shared" si="2"/>
        <v>9.2077500910063732E-3</v>
      </c>
      <c r="AC27" s="30">
        <f t="shared" si="0"/>
        <v>2.3824217777272116E-2</v>
      </c>
      <c r="AD27" s="30">
        <f t="shared" si="1"/>
        <v>-1.4616467686265743E-2</v>
      </c>
    </row>
    <row r="28" spans="1:34" ht="12.95" customHeight="1" x14ac:dyDescent="0.2">
      <c r="A28" s="19" t="s">
        <v>182</v>
      </c>
      <c r="B28" s="22" t="s">
        <v>67</v>
      </c>
      <c r="C28" s="20">
        <v>42511.375</v>
      </c>
      <c r="D28" s="20" t="s">
        <v>181</v>
      </c>
      <c r="E28" s="19">
        <f t="shared" si="4"/>
        <v>-6566.529050263206</v>
      </c>
      <c r="F28" s="19">
        <f t="shared" ref="F28:F59" si="16">ROUND(2*E28,0)/2</f>
        <v>-6566.5</v>
      </c>
      <c r="G28" s="19">
        <f t="shared" si="9"/>
        <v>-7.8790150000713766E-3</v>
      </c>
      <c r="H28">
        <f t="shared" si="10"/>
        <v>-7.8790150000713766E-3</v>
      </c>
      <c r="I28" s="19"/>
      <c r="J28" s="19"/>
      <c r="K28" s="19"/>
      <c r="L28" s="19"/>
      <c r="M28" s="19"/>
      <c r="N28" s="19"/>
      <c r="O28" s="19"/>
      <c r="P28" s="32">
        <f t="shared" si="6"/>
        <v>-1.047405303988329E-2</v>
      </c>
      <c r="Q28" s="21">
        <f t="shared" si="7"/>
        <v>27492.875</v>
      </c>
      <c r="R28" s="102"/>
      <c r="S28" s="19">
        <f t="shared" si="8"/>
        <v>6.7342224280708571E-6</v>
      </c>
      <c r="T28">
        <v>0.1</v>
      </c>
      <c r="U28">
        <f t="shared" si="11"/>
        <v>6.734222428070858E-7</v>
      </c>
      <c r="V28">
        <f t="shared" si="12"/>
        <v>-2.3567582754545326E-2</v>
      </c>
      <c r="W28">
        <f t="shared" si="13"/>
        <v>1.5688567754473949E-2</v>
      </c>
      <c r="X28">
        <f t="shared" si="14"/>
        <v>1.3093529714662036E-2</v>
      </c>
      <c r="Y28">
        <f t="shared" si="15"/>
        <v>-2.0972544714733414E-2</v>
      </c>
      <c r="AA28">
        <v>22000</v>
      </c>
      <c r="AB28" s="30">
        <f t="shared" si="2"/>
        <v>1.1365014283197125E-2</v>
      </c>
      <c r="AC28" s="30">
        <f t="shared" si="0"/>
        <v>2.5423341014076829E-2</v>
      </c>
      <c r="AD28" s="30">
        <f t="shared" si="1"/>
        <v>-1.4058326730879703E-2</v>
      </c>
    </row>
    <row r="29" spans="1:34" ht="12.95" customHeight="1" x14ac:dyDescent="0.2">
      <c r="A29" s="19" t="s">
        <v>48</v>
      </c>
      <c r="B29" s="22" t="s">
        <v>67</v>
      </c>
      <c r="C29" s="20">
        <v>43433.521000000001</v>
      </c>
      <c r="D29" s="20"/>
      <c r="E29" s="19">
        <f t="shared" si="4"/>
        <v>-3166.5375525832201</v>
      </c>
      <c r="F29" s="19">
        <f t="shared" si="16"/>
        <v>-3166.5</v>
      </c>
      <c r="G29" s="19">
        <f t="shared" si="9"/>
        <v>-1.0185015002207365E-2</v>
      </c>
      <c r="H29" s="19"/>
      <c r="I29">
        <f>G29</f>
        <v>-1.0185015002207365E-2</v>
      </c>
      <c r="J29" s="19"/>
      <c r="K29" s="19"/>
      <c r="L29" s="19"/>
      <c r="M29" s="19"/>
      <c r="N29" s="19"/>
      <c r="O29" s="19"/>
      <c r="P29" s="32">
        <f t="shared" si="6"/>
        <v>-4.7815428204628189E-3</v>
      </c>
      <c r="Q29" s="21">
        <f t="shared" si="7"/>
        <v>28415.021000000001</v>
      </c>
      <c r="R29" s="102"/>
      <c r="S29" s="19">
        <f t="shared" si="8"/>
        <v>2.9197511618887164E-5</v>
      </c>
      <c r="T29">
        <v>0.1</v>
      </c>
      <c r="U29">
        <f t="shared" si="11"/>
        <v>2.9197511618887164E-6</v>
      </c>
      <c r="V29">
        <f t="shared" si="12"/>
        <v>-1.4788258676884065E-2</v>
      </c>
      <c r="W29">
        <f t="shared" si="13"/>
        <v>4.6032436746766998E-3</v>
      </c>
      <c r="X29">
        <f t="shared" si="14"/>
        <v>1.0006715856421246E-2</v>
      </c>
      <c r="Y29">
        <f t="shared" si="15"/>
        <v>-2.0191730858628611E-2</v>
      </c>
      <c r="AA29">
        <v>24000</v>
      </c>
      <c r="AB29" s="30">
        <f t="shared" si="2"/>
        <v>1.3849445121507344E-2</v>
      </c>
      <c r="AC29" s="30">
        <f t="shared" si="0"/>
        <v>2.6746803837283065E-2</v>
      </c>
      <c r="AD29" s="30">
        <f t="shared" si="1"/>
        <v>-1.2897358715775721E-2</v>
      </c>
      <c r="AH29">
        <v>6</v>
      </c>
    </row>
    <row r="30" spans="1:34" ht="12.95" customHeight="1" x14ac:dyDescent="0.2">
      <c r="A30" s="19" t="s">
        <v>71</v>
      </c>
      <c r="B30" s="22" t="s">
        <v>70</v>
      </c>
      <c r="C30" s="20">
        <v>44292.349600000001</v>
      </c>
      <c r="D30" s="20" t="s">
        <v>183</v>
      </c>
      <c r="E30" s="19">
        <f t="shared" si="4"/>
        <v>0</v>
      </c>
      <c r="F30" s="19">
        <f t="shared" si="16"/>
        <v>0</v>
      </c>
      <c r="G30" s="19">
        <f t="shared" si="9"/>
        <v>0</v>
      </c>
      <c r="H30" s="19"/>
      <c r="I30" s="19"/>
      <c r="J30" s="19">
        <f>G30</f>
        <v>0</v>
      </c>
      <c r="K30" s="19"/>
      <c r="L30" s="19"/>
      <c r="M30" s="19"/>
      <c r="N30" s="19"/>
      <c r="O30" s="19"/>
      <c r="P30" s="32">
        <f t="shared" si="6"/>
        <v>-1.3144590635394008E-3</v>
      </c>
      <c r="Q30" s="21">
        <f t="shared" si="7"/>
        <v>29273.849600000001</v>
      </c>
      <c r="R30" s="102"/>
      <c r="S30" s="19">
        <f t="shared" si="8"/>
        <v>1.7278026297208785E-6</v>
      </c>
      <c r="T30">
        <v>1</v>
      </c>
      <c r="U30">
        <f t="shared" si="11"/>
        <v>1.7278026297208785E-6</v>
      </c>
      <c r="V30">
        <f t="shared" si="12"/>
        <v>-7.3283373386912208E-3</v>
      </c>
      <c r="W30">
        <f t="shared" si="13"/>
        <v>7.3283373386912208E-3</v>
      </c>
      <c r="X30">
        <f t="shared" si="14"/>
        <v>6.01387827515182E-3</v>
      </c>
      <c r="Y30">
        <f t="shared" si="15"/>
        <v>-6.01387827515182E-3</v>
      </c>
      <c r="AA30">
        <v>26000</v>
      </c>
      <c r="AB30" s="30">
        <f t="shared" si="2"/>
        <v>1.6611259801171632E-2</v>
      </c>
      <c r="AC30" s="30">
        <f t="shared" si="0"/>
        <v>2.7794606246890823E-2</v>
      </c>
      <c r="AD30" s="30">
        <f t="shared" si="1"/>
        <v>-1.1183346445719193E-2</v>
      </c>
    </row>
    <row r="31" spans="1:34" ht="12.95" customHeight="1" x14ac:dyDescent="0.2">
      <c r="A31" s="19" t="s">
        <v>71</v>
      </c>
      <c r="B31" s="22" t="s">
        <v>67</v>
      </c>
      <c r="C31" s="20">
        <v>44292.4853</v>
      </c>
      <c r="D31" s="20" t="s">
        <v>183</v>
      </c>
      <c r="E31" s="19">
        <f t="shared" si="4"/>
        <v>0.50033166790448924</v>
      </c>
      <c r="F31" s="19">
        <f t="shared" si="16"/>
        <v>0.5</v>
      </c>
      <c r="G31" s="19">
        <f t="shared" si="9"/>
        <v>8.9954999566543847E-5</v>
      </c>
      <c r="H31" s="19"/>
      <c r="I31" s="19"/>
      <c r="J31" s="19">
        <f>G31</f>
        <v>8.9954999566543847E-5</v>
      </c>
      <c r="K31" s="19"/>
      <c r="L31" s="19"/>
      <c r="M31" s="19"/>
      <c r="N31" s="19"/>
      <c r="O31" s="19"/>
      <c r="P31" s="32">
        <f t="shared" si="6"/>
        <v>-1.3140293362497116E-3</v>
      </c>
      <c r="Q31" s="21">
        <f t="shared" si="7"/>
        <v>29273.9853</v>
      </c>
      <c r="R31" s="102"/>
      <c r="S31" s="19">
        <f t="shared" si="8"/>
        <v>1.9711720152174123E-6</v>
      </c>
      <c r="T31">
        <v>1</v>
      </c>
      <c r="U31">
        <f t="shared" si="11"/>
        <v>1.9711720152174123E-6</v>
      </c>
      <c r="V31">
        <f t="shared" si="12"/>
        <v>-7.3272139579107116E-3</v>
      </c>
      <c r="W31">
        <f t="shared" si="13"/>
        <v>7.4171689574772555E-3</v>
      </c>
      <c r="X31">
        <f t="shared" si="14"/>
        <v>6.013184621661E-3</v>
      </c>
      <c r="Y31">
        <f t="shared" si="15"/>
        <v>-5.9232296220944562E-3</v>
      </c>
      <c r="AA31">
        <v>28000</v>
      </c>
      <c r="AB31" s="30">
        <f t="shared" si="2"/>
        <v>1.9576960743362973E-2</v>
      </c>
      <c r="AC31" s="30">
        <f t="shared" si="0"/>
        <v>2.8566748242900102E-2</v>
      </c>
      <c r="AD31" s="30">
        <f t="shared" si="1"/>
        <v>-8.9897874995371278E-3</v>
      </c>
    </row>
    <row r="32" spans="1:34" ht="12.95" customHeight="1" x14ac:dyDescent="0.2">
      <c r="A32" s="19" t="s">
        <v>50</v>
      </c>
      <c r="B32" s="22" t="s">
        <v>67</v>
      </c>
      <c r="C32" s="20">
        <v>44885.644999999997</v>
      </c>
      <c r="D32" s="20" t="s">
        <v>184</v>
      </c>
      <c r="E32" s="19">
        <f t="shared" si="4"/>
        <v>2187.505357733623</v>
      </c>
      <c r="F32" s="19">
        <f t="shared" si="16"/>
        <v>2187.5</v>
      </c>
      <c r="G32" s="19">
        <f t="shared" si="9"/>
        <v>1.4531249980791472E-3</v>
      </c>
      <c r="I32">
        <f>G32</f>
        <v>1.4531249980791472E-3</v>
      </c>
      <c r="J32" s="19"/>
      <c r="K32" s="19"/>
      <c r="L32" s="19"/>
      <c r="M32" s="19"/>
      <c r="N32" s="19"/>
      <c r="O32" s="19"/>
      <c r="P32" s="32">
        <f t="shared" si="6"/>
        <v>2.7261829307498884E-4</v>
      </c>
      <c r="Q32" s="21">
        <f t="shared" si="7"/>
        <v>29867.144999999997</v>
      </c>
      <c r="R32" s="102"/>
      <c r="S32" s="19">
        <f t="shared" si="8"/>
        <v>1.3935960805597749E-6</v>
      </c>
      <c r="T32">
        <v>0.1</v>
      </c>
      <c r="U32">
        <f t="shared" si="11"/>
        <v>1.393596080559775E-7</v>
      </c>
      <c r="V32">
        <f t="shared" si="12"/>
        <v>-2.5783935048921017E-3</v>
      </c>
      <c r="W32">
        <f t="shared" si="13"/>
        <v>4.0315185029712493E-3</v>
      </c>
      <c r="X32">
        <f t="shared" si="14"/>
        <v>2.8510117979670905E-3</v>
      </c>
      <c r="Y32">
        <f t="shared" si="15"/>
        <v>-1.3978867998879433E-3</v>
      </c>
      <c r="AA32">
        <v>30000</v>
      </c>
      <c r="AB32" s="30">
        <f t="shared" si="2"/>
        <v>2.265248720279079E-2</v>
      </c>
      <c r="AC32" s="30">
        <f t="shared" si="0"/>
        <v>2.9063229825310906E-2</v>
      </c>
      <c r="AD32" s="30">
        <f t="shared" si="1"/>
        <v>-6.4107426225201167E-3</v>
      </c>
      <c r="AH32">
        <v>6</v>
      </c>
    </row>
    <row r="33" spans="1:34" ht="12.95" customHeight="1" x14ac:dyDescent="0.2">
      <c r="A33" s="19" t="s">
        <v>50</v>
      </c>
      <c r="B33" s="22" t="s">
        <v>67</v>
      </c>
      <c r="C33" s="20">
        <v>44910.624000000003</v>
      </c>
      <c r="D33" s="20" t="s">
        <v>184</v>
      </c>
      <c r="E33" s="19">
        <f t="shared" si="4"/>
        <v>2279.6039924623651</v>
      </c>
      <c r="F33" s="19">
        <f t="shared" si="16"/>
        <v>2279.5</v>
      </c>
      <c r="J33" s="19"/>
      <c r="K33" s="19"/>
      <c r="L33" s="19"/>
      <c r="M33" s="19"/>
      <c r="N33" s="19"/>
      <c r="O33" s="19"/>
      <c r="P33" s="32">
        <f t="shared" si="6"/>
        <v>3.277642448516146E-4</v>
      </c>
      <c r="Q33" s="21">
        <f t="shared" si="7"/>
        <v>29892.124000000003</v>
      </c>
      <c r="R33" s="103">
        <f>+C33-(C$7+F33*C$8)</f>
        <v>2.820484500261955E-2</v>
      </c>
      <c r="S33" s="19">
        <f>+(P33-R33)^2</f>
        <v>7.7713163157511515E-4</v>
      </c>
      <c r="AA33">
        <v>32000</v>
      </c>
      <c r="AB33" s="30">
        <f t="shared" si="2"/>
        <v>2.5727248632667066E-2</v>
      </c>
      <c r="AC33" s="30">
        <f t="shared" si="0"/>
        <v>2.9284050994123234E-2</v>
      </c>
      <c r="AD33" s="30">
        <f t="shared" si="1"/>
        <v>-3.5568023614561679E-3</v>
      </c>
      <c r="AH33">
        <v>5</v>
      </c>
    </row>
    <row r="34" spans="1:34" ht="12.95" customHeight="1" x14ac:dyDescent="0.2">
      <c r="A34" s="19" t="s">
        <v>51</v>
      </c>
      <c r="B34" s="22" t="s">
        <v>67</v>
      </c>
      <c r="C34" s="20">
        <v>44987.625999999997</v>
      </c>
      <c r="D34" s="20"/>
      <c r="E34" s="19">
        <f t="shared" si="4"/>
        <v>2563.5136394210144</v>
      </c>
      <c r="F34" s="19">
        <f t="shared" si="16"/>
        <v>2563.5</v>
      </c>
      <c r="G34" s="19">
        <f t="shared" ref="G34:G39" si="17">+C34-(C$7+F34*C$8)</f>
        <v>3.6992849927628413E-3</v>
      </c>
      <c r="H34" s="19"/>
      <c r="I34">
        <f t="shared" ref="I34:I51" si="18">G34</f>
        <v>3.6992849927628413E-3</v>
      </c>
      <c r="J34" s="19"/>
      <c r="K34" s="19"/>
      <c r="L34" s="19"/>
      <c r="M34" s="19"/>
      <c r="N34" s="19"/>
      <c r="O34" s="19"/>
      <c r="P34" s="32">
        <f t="shared" si="6"/>
        <v>4.9281415627671146E-4</v>
      </c>
      <c r="Q34" s="21">
        <f t="shared" si="7"/>
        <v>29969.125999999997</v>
      </c>
      <c r="R34" s="102"/>
      <c r="S34" s="19">
        <f t="shared" ref="S34:S62" si="19">+(P34-G34)^2</f>
        <v>1.0281455225236061E-5</v>
      </c>
      <c r="T34">
        <v>0.1</v>
      </c>
      <c r="U34">
        <f t="shared" ref="U34:U62" si="20">+T34*S34</f>
        <v>1.028145522523606E-6</v>
      </c>
      <c r="V34">
        <f t="shared" ref="V34:V62" si="21">+J$4+J$5*F34+J$6*F34^2</f>
        <v>-1.795158823304722E-3</v>
      </c>
      <c r="W34">
        <f>+G34-V34</f>
        <v>5.4944438160675632E-3</v>
      </c>
      <c r="X34">
        <f t="shared" si="14"/>
        <v>2.2879729795814334E-3</v>
      </c>
      <c r="Y34">
        <f t="shared" si="15"/>
        <v>1.4113120131814079E-3</v>
      </c>
      <c r="AA34">
        <v>34000</v>
      </c>
      <c r="AB34" s="30">
        <f t="shared" si="2"/>
        <v>2.8678866854626589E-2</v>
      </c>
      <c r="AC34" s="30">
        <f t="shared" si="0"/>
        <v>2.9229211749337083E-2</v>
      </c>
      <c r="AD34" s="30">
        <f t="shared" si="1"/>
        <v>-5.5034489471049322E-4</v>
      </c>
      <c r="AH34">
        <v>6</v>
      </c>
    </row>
    <row r="35" spans="1:34" ht="12.95" customHeight="1" x14ac:dyDescent="0.2">
      <c r="A35" s="19" t="s">
        <v>51</v>
      </c>
      <c r="B35" s="22" t="s">
        <v>67</v>
      </c>
      <c r="C35" s="20">
        <v>44994.682000000001</v>
      </c>
      <c r="D35" s="20"/>
      <c r="E35" s="19">
        <f t="shared" si="4"/>
        <v>2589.5294113352711</v>
      </c>
      <c r="F35" s="19">
        <f t="shared" si="16"/>
        <v>2589.5</v>
      </c>
      <c r="G35" s="19">
        <f t="shared" si="17"/>
        <v>7.9769450021558441E-3</v>
      </c>
      <c r="H35" s="19"/>
      <c r="I35">
        <f t="shared" si="18"/>
        <v>7.9769450021558441E-3</v>
      </c>
      <c r="J35" s="19"/>
      <c r="K35" s="19"/>
      <c r="L35" s="19"/>
      <c r="M35" s="19"/>
      <c r="N35" s="19"/>
      <c r="O35" s="19"/>
      <c r="P35" s="32">
        <f t="shared" si="6"/>
        <v>5.0754183583543518E-4</v>
      </c>
      <c r="Q35" s="21">
        <f t="shared" si="7"/>
        <v>29976.182000000001</v>
      </c>
      <c r="R35" s="102"/>
      <c r="S35" s="19">
        <f t="shared" si="19"/>
        <v>5.5791983661037357E-5</v>
      </c>
      <c r="T35">
        <v>0.1</v>
      </c>
      <c r="U35">
        <f t="shared" si="20"/>
        <v>5.5791983661037362E-6</v>
      </c>
      <c r="V35">
        <f t="shared" si="21"/>
        <v>-1.7413591286317058E-3</v>
      </c>
      <c r="W35">
        <f t="shared" ref="W35:W98" si="22">+G35-V35</f>
        <v>9.7183041307875497E-3</v>
      </c>
      <c r="X35">
        <f t="shared" si="14"/>
        <v>2.248900964467141E-3</v>
      </c>
      <c r="Y35">
        <f t="shared" si="15"/>
        <v>5.7280440376887027E-3</v>
      </c>
      <c r="AA35">
        <v>36000</v>
      </c>
      <c r="AB35" s="30">
        <f t="shared" si="2"/>
        <v>3.1378423687328155E-2</v>
      </c>
      <c r="AC35" s="30">
        <f t="shared" si="0"/>
        <v>2.8898712090952461E-2</v>
      </c>
      <c r="AD35" s="30">
        <f t="shared" si="1"/>
        <v>2.4797115963756961E-3</v>
      </c>
      <c r="AH35">
        <v>7</v>
      </c>
    </row>
    <row r="36" spans="1:34" ht="12.95" customHeight="1" x14ac:dyDescent="0.2">
      <c r="A36" s="19" t="s">
        <v>52</v>
      </c>
      <c r="B36" s="22" t="s">
        <v>67</v>
      </c>
      <c r="C36" s="20">
        <v>45053.538</v>
      </c>
      <c r="D36" s="20"/>
      <c r="E36" s="19">
        <f t="shared" si="4"/>
        <v>2806.5339850008863</v>
      </c>
      <c r="F36" s="19">
        <f t="shared" si="16"/>
        <v>2806.5</v>
      </c>
      <c r="G36" s="19">
        <f t="shared" si="17"/>
        <v>9.2174149976926856E-3</v>
      </c>
      <c r="H36" s="19"/>
      <c r="I36">
        <f t="shared" si="18"/>
        <v>9.2174149976926856E-3</v>
      </c>
      <c r="J36" s="19"/>
      <c r="K36" s="19"/>
      <c r="L36" s="19"/>
      <c r="M36" s="19"/>
      <c r="N36" s="19"/>
      <c r="O36" s="19"/>
      <c r="P36" s="32">
        <f t="shared" si="6"/>
        <v>6.2803358643089284E-4</v>
      </c>
      <c r="Q36" s="21">
        <f t="shared" si="7"/>
        <v>30035.038</v>
      </c>
      <c r="R36" s="102"/>
      <c r="S36" s="19">
        <f t="shared" si="19"/>
        <v>7.3777473028129614E-5</v>
      </c>
      <c r="T36">
        <v>0.1</v>
      </c>
      <c r="U36">
        <f t="shared" si="20"/>
        <v>7.3777473028129614E-6</v>
      </c>
      <c r="V36">
        <f t="shared" si="21"/>
        <v>-1.2941555811732917E-3</v>
      </c>
      <c r="W36">
        <f t="shared" si="22"/>
        <v>1.0511570578865977E-2</v>
      </c>
      <c r="X36">
        <f t="shared" si="14"/>
        <v>1.9221891676041846E-3</v>
      </c>
      <c r="Y36">
        <f t="shared" si="15"/>
        <v>7.2952258300885012E-3</v>
      </c>
      <c r="AA36">
        <v>38000</v>
      </c>
      <c r="AB36" s="30">
        <f t="shared" si="2"/>
        <v>3.3695989013179023E-2</v>
      </c>
      <c r="AC36" s="30">
        <f t="shared" si="0"/>
        <v>2.8292552018969352E-2</v>
      </c>
      <c r="AD36" s="30">
        <f t="shared" si="1"/>
        <v>5.403436994209667E-3</v>
      </c>
      <c r="AH36">
        <v>6</v>
      </c>
    </row>
    <row r="37" spans="1:34" ht="12.95" customHeight="1" x14ac:dyDescent="0.2">
      <c r="A37" s="19" t="s">
        <v>52</v>
      </c>
      <c r="B37" s="22"/>
      <c r="C37" s="20">
        <v>45056.38</v>
      </c>
      <c r="D37" s="20"/>
      <c r="E37" s="19">
        <f t="shared" si="4"/>
        <v>2817.0125597996666</v>
      </c>
      <c r="F37" s="19">
        <f t="shared" si="16"/>
        <v>2817</v>
      </c>
      <c r="G37" s="19">
        <f t="shared" si="17"/>
        <v>3.4064699939335696E-3</v>
      </c>
      <c r="H37" s="19"/>
      <c r="I37">
        <f t="shared" si="18"/>
        <v>3.4064699939335696E-3</v>
      </c>
      <c r="J37" s="19"/>
      <c r="K37" s="19"/>
      <c r="L37" s="19"/>
      <c r="M37" s="19"/>
      <c r="N37" s="19"/>
      <c r="O37" s="19"/>
      <c r="P37" s="32">
        <f t="shared" si="6"/>
        <v>6.3375548936593076E-4</v>
      </c>
      <c r="Q37" s="21">
        <f t="shared" si="7"/>
        <v>30037.879999999997</v>
      </c>
      <c r="R37" s="102"/>
      <c r="S37" s="19">
        <f t="shared" si="19"/>
        <v>7.6879457238397667E-6</v>
      </c>
      <c r="T37">
        <v>0.1</v>
      </c>
      <c r="U37">
        <f t="shared" si="20"/>
        <v>7.6879457238397672E-7</v>
      </c>
      <c r="V37">
        <f t="shared" si="21"/>
        <v>-1.2725990103212817E-3</v>
      </c>
      <c r="W37">
        <f t="shared" si="22"/>
        <v>4.6790690042548509E-3</v>
      </c>
      <c r="X37">
        <f t="shared" si="14"/>
        <v>1.9063544996872125E-3</v>
      </c>
      <c r="Y37">
        <f t="shared" si="15"/>
        <v>1.5001154942463572E-3</v>
      </c>
      <c r="AA37">
        <v>40000</v>
      </c>
      <c r="AB37" s="30">
        <f t="shared" si="2"/>
        <v>3.5506192237318254E-2</v>
      </c>
      <c r="AC37" s="30">
        <f t="shared" si="0"/>
        <v>2.7410731533387758E-2</v>
      </c>
      <c r="AD37" s="30">
        <f t="shared" si="1"/>
        <v>8.095460703930496E-3</v>
      </c>
      <c r="AH37">
        <v>7</v>
      </c>
    </row>
    <row r="38" spans="1:34" ht="12.95" customHeight="1" x14ac:dyDescent="0.2">
      <c r="A38" s="19" t="s">
        <v>53</v>
      </c>
      <c r="B38" s="22" t="s">
        <v>67</v>
      </c>
      <c r="C38" s="20">
        <v>45061.392999999996</v>
      </c>
      <c r="D38" s="20"/>
      <c r="E38" s="19">
        <f t="shared" si="4"/>
        <v>2835.4957038764901</v>
      </c>
      <c r="F38" s="19">
        <f t="shared" si="16"/>
        <v>2835.5</v>
      </c>
      <c r="G38" s="19">
        <f t="shared" si="17"/>
        <v>-1.1651950044324622E-3</v>
      </c>
      <c r="H38" s="19"/>
      <c r="I38">
        <f t="shared" si="18"/>
        <v>-1.1651950044324622E-3</v>
      </c>
      <c r="J38" s="19"/>
      <c r="K38" s="19"/>
      <c r="L38" s="19"/>
      <c r="M38" s="19"/>
      <c r="N38" s="19"/>
      <c r="O38" s="19"/>
      <c r="P38" s="32">
        <f t="shared" si="6"/>
        <v>6.4381296077997848E-4</v>
      </c>
      <c r="Q38" s="21">
        <f t="shared" si="7"/>
        <v>30042.892999999996</v>
      </c>
      <c r="R38" s="102"/>
      <c r="S38" s="19">
        <f t="shared" si="19"/>
        <v>3.2725098182020549E-6</v>
      </c>
      <c r="T38">
        <v>0.1</v>
      </c>
      <c r="U38">
        <f t="shared" si="20"/>
        <v>3.2725098182020549E-7</v>
      </c>
      <c r="V38">
        <f t="shared" si="21"/>
        <v>-1.2346368719632745E-3</v>
      </c>
      <c r="W38">
        <f t="shared" si="22"/>
        <v>6.9441867530812326E-5</v>
      </c>
      <c r="X38">
        <f t="shared" si="14"/>
        <v>1.878449832743253E-3</v>
      </c>
      <c r="Y38">
        <f t="shared" si="15"/>
        <v>-3.0436448371757149E-3</v>
      </c>
      <c r="AA38">
        <v>42000</v>
      </c>
      <c r="AB38" s="30">
        <f t="shared" si="2"/>
        <v>3.6693598232316604E-2</v>
      </c>
      <c r="AC38" s="30">
        <f t="shared" si="0"/>
        <v>2.6253250634207706E-2</v>
      </c>
      <c r="AD38" s="30">
        <f t="shared" si="1"/>
        <v>1.0440347598108902E-2</v>
      </c>
      <c r="AH38">
        <v>6</v>
      </c>
    </row>
    <row r="39" spans="1:34" ht="12.95" customHeight="1" x14ac:dyDescent="0.2">
      <c r="A39" s="19" t="s">
        <v>53</v>
      </c>
      <c r="B39" s="22"/>
      <c r="C39" s="20">
        <v>45075.364999999998</v>
      </c>
      <c r="D39" s="20"/>
      <c r="E39" s="19">
        <f t="shared" si="4"/>
        <v>2887.0110617542991</v>
      </c>
      <c r="F39" s="19">
        <f t="shared" si="16"/>
        <v>2887</v>
      </c>
      <c r="G39" s="19">
        <f t="shared" si="17"/>
        <v>3.000169999722857E-3</v>
      </c>
      <c r="H39" s="19"/>
      <c r="I39">
        <f t="shared" si="18"/>
        <v>3.000169999722857E-3</v>
      </c>
      <c r="J39" s="19"/>
      <c r="K39" s="19"/>
      <c r="L39" s="19"/>
      <c r="M39" s="19"/>
      <c r="N39" s="19"/>
      <c r="O39" s="19"/>
      <c r="P39" s="32">
        <f t="shared" si="6"/>
        <v>6.7165046127674074E-4</v>
      </c>
      <c r="Q39" s="21">
        <f t="shared" si="7"/>
        <v>30056.864999999998</v>
      </c>
      <c r="R39" s="102"/>
      <c r="S39" s="19">
        <f t="shared" si="19"/>
        <v>5.422003240925313E-6</v>
      </c>
      <c r="T39">
        <v>0.1</v>
      </c>
      <c r="U39">
        <f t="shared" si="20"/>
        <v>5.4220032409253134E-7</v>
      </c>
      <c r="V39">
        <f t="shared" si="21"/>
        <v>-1.1290827062783761E-3</v>
      </c>
      <c r="W39">
        <f t="shared" si="22"/>
        <v>4.1292527060012331E-3</v>
      </c>
      <c r="X39">
        <f t="shared" si="14"/>
        <v>1.8007331675551168E-3</v>
      </c>
      <c r="Y39">
        <f t="shared" si="15"/>
        <v>1.1994368321677402E-3</v>
      </c>
      <c r="AA39">
        <v>44000</v>
      </c>
      <c r="AB39" s="30">
        <f t="shared" si="2"/>
        <v>3.7157657245785396E-2</v>
      </c>
      <c r="AC39" s="30">
        <f t="shared" si="0"/>
        <v>2.4820109321429168E-2</v>
      </c>
      <c r="AD39" s="30">
        <f t="shared" si="1"/>
        <v>1.2337547924356226E-2</v>
      </c>
      <c r="AH39">
        <v>7</v>
      </c>
    </row>
    <row r="40" spans="1:34" ht="12.95" customHeight="1" x14ac:dyDescent="0.2">
      <c r="A40" s="19" t="s">
        <v>53</v>
      </c>
      <c r="B40" s="14" t="s">
        <v>69</v>
      </c>
      <c r="C40" s="20">
        <v>45111.373</v>
      </c>
      <c r="D40" s="20"/>
      <c r="E40" s="19">
        <f t="shared" si="4"/>
        <v>3019.7740882690441</v>
      </c>
      <c r="F40" s="19">
        <f t="shared" si="16"/>
        <v>3020</v>
      </c>
      <c r="G40" s="19"/>
      <c r="H40" s="19"/>
      <c r="I40">
        <f t="shared" si="18"/>
        <v>0</v>
      </c>
      <c r="J40" s="19"/>
      <c r="K40" s="19"/>
      <c r="L40" s="19"/>
      <c r="M40" s="19"/>
      <c r="N40" s="19"/>
      <c r="O40" s="19"/>
      <c r="P40" s="32">
        <f t="shared" si="6"/>
        <v>7.424636640336775E-4</v>
      </c>
      <c r="Q40" s="21">
        <f t="shared" si="7"/>
        <v>30092.873</v>
      </c>
      <c r="R40" s="102"/>
      <c r="S40" s="19">
        <f t="shared" si="19"/>
        <v>5.5125229241031353E-7</v>
      </c>
      <c r="T40">
        <v>0.1</v>
      </c>
      <c r="U40">
        <f t="shared" si="20"/>
        <v>5.5125229241031354E-8</v>
      </c>
      <c r="V40">
        <f t="shared" si="21"/>
        <v>-8.5733204803519988E-4</v>
      </c>
      <c r="W40">
        <f t="shared" si="22"/>
        <v>8.5733204803519988E-4</v>
      </c>
      <c r="X40">
        <f t="shared" si="14"/>
        <v>1.5997957120688774E-3</v>
      </c>
      <c r="Y40">
        <f t="shared" si="15"/>
        <v>-1.5997957120688774E-3</v>
      </c>
      <c r="AA40">
        <v>46000</v>
      </c>
      <c r="AB40" s="30">
        <f t="shared" si="2"/>
        <v>3.681701651674095E-2</v>
      </c>
      <c r="AC40" s="30">
        <f t="shared" si="0"/>
        <v>2.3111307595052158E-2</v>
      </c>
      <c r="AD40" s="30">
        <f t="shared" si="1"/>
        <v>1.370570892168879E-2</v>
      </c>
      <c r="AH40">
        <v>9</v>
      </c>
    </row>
    <row r="41" spans="1:34" ht="12.95" customHeight="1" x14ac:dyDescent="0.2">
      <c r="A41" s="19" t="s">
        <v>185</v>
      </c>
      <c r="B41" s="14"/>
      <c r="C41" s="20">
        <v>45433.521000000001</v>
      </c>
      <c r="D41" s="20"/>
      <c r="E41" s="19">
        <f t="shared" si="4"/>
        <v>4207.5474571223658</v>
      </c>
      <c r="F41" s="19">
        <f t="shared" si="16"/>
        <v>4207.5</v>
      </c>
      <c r="G41" s="19">
        <f t="shared" ref="G41:G62" si="23">+C41-(C$7+F41*C$8)</f>
        <v>1.2871325001469813E-2</v>
      </c>
      <c r="H41" s="19"/>
      <c r="I41">
        <f t="shared" si="18"/>
        <v>1.2871325001469813E-2</v>
      </c>
      <c r="J41" s="19"/>
      <c r="K41" s="19"/>
      <c r="L41" s="19"/>
      <c r="M41" s="19"/>
      <c r="N41" s="19"/>
      <c r="O41" s="19"/>
      <c r="P41" s="32">
        <f t="shared" si="6"/>
        <v>1.3116920106266243E-3</v>
      </c>
      <c r="Q41" s="21">
        <f t="shared" si="7"/>
        <v>30415.021000000001</v>
      </c>
      <c r="R41" s="102"/>
      <c r="S41" s="19">
        <f t="shared" si="19"/>
        <v>1.3362511488299026E-4</v>
      </c>
      <c r="T41">
        <v>0.1</v>
      </c>
      <c r="U41">
        <f t="shared" si="20"/>
        <v>1.3362511488299027E-5</v>
      </c>
      <c r="V41">
        <f t="shared" si="21"/>
        <v>1.5149804433895332E-3</v>
      </c>
      <c r="W41">
        <f t="shared" si="22"/>
        <v>1.1356344558080281E-2</v>
      </c>
      <c r="X41">
        <f t="shared" si="14"/>
        <v>-2.0328843276290888E-4</v>
      </c>
      <c r="Y41">
        <f t="shared" si="15"/>
        <v>1.3074613434232722E-2</v>
      </c>
      <c r="AA41">
        <v>48000</v>
      </c>
      <c r="AB41" s="30">
        <f t="shared" si="2"/>
        <v>3.5613008716771338E-2</v>
      </c>
      <c r="AC41" s="30">
        <f t="shared" si="0"/>
        <v>2.1126845455076676E-2</v>
      </c>
      <c r="AD41" s="30">
        <f t="shared" si="1"/>
        <v>1.4486163261694666E-2</v>
      </c>
    </row>
    <row r="42" spans="1:34" ht="12.95" customHeight="1" x14ac:dyDescent="0.2">
      <c r="A42" s="19" t="s">
        <v>55</v>
      </c>
      <c r="B42" s="22"/>
      <c r="C42" s="20">
        <v>45790.576999999997</v>
      </c>
      <c r="D42" s="20"/>
      <c r="E42" s="19">
        <f t="shared" si="4"/>
        <v>5524.028105735073</v>
      </c>
      <c r="F42" s="19">
        <f t="shared" si="16"/>
        <v>5524</v>
      </c>
      <c r="G42" s="19">
        <f t="shared" si="23"/>
        <v>7.6228399993851781E-3</v>
      </c>
      <c r="H42" s="19"/>
      <c r="I42">
        <f t="shared" si="18"/>
        <v>7.6228399993851781E-3</v>
      </c>
      <c r="J42" s="19"/>
      <c r="K42" s="19"/>
      <c r="L42" s="19"/>
      <c r="M42" s="19"/>
      <c r="N42" s="19"/>
      <c r="O42" s="19"/>
      <c r="P42" s="32">
        <f t="shared" si="6"/>
        <v>1.833924252498449E-3</v>
      </c>
      <c r="Q42" s="21">
        <f t="shared" si="7"/>
        <v>30772.076999999997</v>
      </c>
      <c r="R42" s="102"/>
      <c r="S42" s="19">
        <f t="shared" si="19"/>
        <v>3.3511545524553134E-5</v>
      </c>
      <c r="T42">
        <v>0.1</v>
      </c>
      <c r="U42">
        <f t="shared" si="20"/>
        <v>3.3511545524553138E-6</v>
      </c>
      <c r="V42">
        <f t="shared" si="21"/>
        <v>4.0314111160150504E-3</v>
      </c>
      <c r="W42">
        <f t="shared" si="22"/>
        <v>3.5914288833701277E-3</v>
      </c>
      <c r="X42">
        <f t="shared" si="14"/>
        <v>-2.1974868635166013E-3</v>
      </c>
      <c r="Y42">
        <f t="shared" si="15"/>
        <v>9.8203268629017786E-3</v>
      </c>
      <c r="AA42">
        <v>50000</v>
      </c>
      <c r="AB42" s="30">
        <f t="shared" si="2"/>
        <v>3.351216763015713E-2</v>
      </c>
      <c r="AC42" s="30">
        <f t="shared" si="0"/>
        <v>1.8866722901502708E-2</v>
      </c>
      <c r="AD42" s="30">
        <f t="shared" si="1"/>
        <v>1.4645444728654424E-2</v>
      </c>
      <c r="AH42">
        <v>8</v>
      </c>
    </row>
    <row r="43" spans="1:34" ht="12.95" customHeight="1" x14ac:dyDescent="0.2">
      <c r="A43" s="19" t="s">
        <v>55</v>
      </c>
      <c r="B43" s="22" t="s">
        <v>67</v>
      </c>
      <c r="C43" s="20">
        <v>45813.476000000002</v>
      </c>
      <c r="D43" s="20"/>
      <c r="E43" s="19">
        <f t="shared" si="4"/>
        <v>5608.4576920537147</v>
      </c>
      <c r="F43" s="19">
        <f t="shared" si="16"/>
        <v>5608.5</v>
      </c>
      <c r="G43" s="19">
        <f t="shared" si="23"/>
        <v>-1.147476500045741E-2</v>
      </c>
      <c r="H43" s="19"/>
      <c r="I43">
        <f t="shared" si="18"/>
        <v>-1.147476500045741E-2</v>
      </c>
      <c r="J43" s="19"/>
      <c r="K43" s="19"/>
      <c r="L43" s="19"/>
      <c r="M43" s="19"/>
      <c r="N43" s="19"/>
      <c r="O43" s="19"/>
      <c r="P43" s="32">
        <f t="shared" si="6"/>
        <v>1.8643691055587244E-3</v>
      </c>
      <c r="Q43" s="21">
        <f t="shared" si="7"/>
        <v>30794.976000000002</v>
      </c>
      <c r="R43" s="102"/>
      <c r="S43" s="19">
        <f t="shared" si="19"/>
        <v>1.7793249869828284E-4</v>
      </c>
      <c r="T43">
        <v>0.1</v>
      </c>
      <c r="U43">
        <f t="shared" si="20"/>
        <v>1.7793249869828286E-5</v>
      </c>
      <c r="V43">
        <f t="shared" si="21"/>
        <v>4.18884983408448E-3</v>
      </c>
      <c r="W43">
        <f t="shared" si="22"/>
        <v>-1.566361483454189E-2</v>
      </c>
      <c r="X43">
        <f t="shared" si="14"/>
        <v>-2.3244807285257556E-3</v>
      </c>
      <c r="Y43">
        <f t="shared" si="15"/>
        <v>-9.1502842719316541E-3</v>
      </c>
      <c r="AA43">
        <v>52000</v>
      </c>
      <c r="AB43" s="30">
        <f t="shared" si="2"/>
        <v>3.0507663199507217E-2</v>
      </c>
      <c r="AC43" s="30">
        <f t="shared" si="0"/>
        <v>1.6330939934330269E-2</v>
      </c>
      <c r="AD43" s="30">
        <f t="shared" si="1"/>
        <v>1.4176723265176949E-2</v>
      </c>
      <c r="AH43">
        <v>4</v>
      </c>
    </row>
    <row r="44" spans="1:34" ht="12.95" customHeight="1" x14ac:dyDescent="0.2">
      <c r="A44" s="19" t="s">
        <v>56</v>
      </c>
      <c r="B44" s="22"/>
      <c r="C44" s="20">
        <v>45830.445</v>
      </c>
      <c r="D44" s="20"/>
      <c r="E44" s="19">
        <f t="shared" si="4"/>
        <v>5671.0231163185526</v>
      </c>
      <c r="F44" s="19">
        <f t="shared" si="16"/>
        <v>5671</v>
      </c>
      <c r="G44" s="19">
        <f t="shared" si="23"/>
        <v>6.2696099994354881E-3</v>
      </c>
      <c r="H44" s="19"/>
      <c r="I44">
        <f t="shared" si="18"/>
        <v>6.2696099994354881E-3</v>
      </c>
      <c r="J44" s="19"/>
      <c r="K44" s="19"/>
      <c r="L44" s="19"/>
      <c r="M44" s="19"/>
      <c r="N44" s="19"/>
      <c r="O44" s="19"/>
      <c r="P44" s="32">
        <f t="shared" si="6"/>
        <v>1.8866852459294742E-3</v>
      </c>
      <c r="Q44" s="21">
        <f t="shared" si="7"/>
        <v>30811.945</v>
      </c>
      <c r="R44" s="102"/>
      <c r="S44" s="19">
        <f t="shared" si="19"/>
        <v>1.9210029394895756E-5</v>
      </c>
      <c r="T44">
        <v>0.1</v>
      </c>
      <c r="U44">
        <f t="shared" si="20"/>
        <v>1.9210029394895758E-6</v>
      </c>
      <c r="V44">
        <f t="shared" si="21"/>
        <v>4.3049820112967541E-3</v>
      </c>
      <c r="W44">
        <f t="shared" si="22"/>
        <v>1.9646279881387341E-3</v>
      </c>
      <c r="X44">
        <f t="shared" si="14"/>
        <v>-2.4182967653672799E-3</v>
      </c>
      <c r="Y44">
        <f t="shared" si="15"/>
        <v>8.6879067648027684E-3</v>
      </c>
      <c r="AH44">
        <v>6</v>
      </c>
    </row>
    <row r="45" spans="1:34" ht="12.95" customHeight="1" x14ac:dyDescent="0.2">
      <c r="A45" s="19" t="s">
        <v>57</v>
      </c>
      <c r="B45" s="22" t="s">
        <v>67</v>
      </c>
      <c r="C45" s="20">
        <v>46039.692000000003</v>
      </c>
      <c r="D45" s="20"/>
      <c r="E45" s="19">
        <f t="shared" si="4"/>
        <v>6442.5256993314961</v>
      </c>
      <c r="F45" s="19">
        <f t="shared" si="16"/>
        <v>6442.5</v>
      </c>
      <c r="G45" s="19">
        <f t="shared" si="23"/>
        <v>6.9701750035164878E-3</v>
      </c>
      <c r="H45" s="19"/>
      <c r="I45">
        <f t="shared" si="18"/>
        <v>6.9701750035164878E-3</v>
      </c>
      <c r="J45" s="19"/>
      <c r="K45" s="19"/>
      <c r="L45" s="19"/>
      <c r="M45" s="19"/>
      <c r="N45" s="19"/>
      <c r="O45" s="19"/>
      <c r="P45" s="32">
        <f t="shared" si="6"/>
        <v>2.1495775627981091E-3</v>
      </c>
      <c r="Q45" s="21">
        <f t="shared" si="7"/>
        <v>31021.192000000003</v>
      </c>
      <c r="R45" s="102"/>
      <c r="S45" s="19">
        <f t="shared" si="19"/>
        <v>2.3238159685460584E-5</v>
      </c>
      <c r="T45">
        <v>0.1</v>
      </c>
      <c r="U45">
        <f t="shared" si="20"/>
        <v>2.3238159685460584E-6</v>
      </c>
      <c r="V45">
        <f t="shared" si="21"/>
        <v>5.7163465498572827E-3</v>
      </c>
      <c r="W45">
        <f t="shared" si="22"/>
        <v>1.2538284536592051E-3</v>
      </c>
      <c r="X45">
        <f t="shared" si="14"/>
        <v>-3.5667689870591737E-3</v>
      </c>
      <c r="Y45">
        <f t="shared" si="15"/>
        <v>1.0536943990575661E-2</v>
      </c>
      <c r="AH45">
        <v>7</v>
      </c>
    </row>
    <row r="46" spans="1:34" ht="12.95" customHeight="1" x14ac:dyDescent="0.2">
      <c r="A46" s="19" t="s">
        <v>58</v>
      </c>
      <c r="B46" s="22" t="s">
        <v>67</v>
      </c>
      <c r="C46" s="20">
        <v>46173.4</v>
      </c>
      <c r="D46" s="20"/>
      <c r="E46" s="19">
        <f t="shared" si="4"/>
        <v>6935.512778570348</v>
      </c>
      <c r="F46" s="19">
        <f t="shared" si="16"/>
        <v>6935.5</v>
      </c>
      <c r="G46" s="19">
        <f t="shared" si="23"/>
        <v>3.4658049989957362E-3</v>
      </c>
      <c r="H46" s="19"/>
      <c r="I46">
        <f t="shared" si="18"/>
        <v>3.4658049989957362E-3</v>
      </c>
      <c r="J46" s="19"/>
      <c r="K46" s="19"/>
      <c r="L46" s="19"/>
      <c r="M46" s="19"/>
      <c r="N46" s="19"/>
      <c r="O46" s="19"/>
      <c r="P46" s="32">
        <f t="shared" si="6"/>
        <v>2.307585882913207E-3</v>
      </c>
      <c r="Q46" s="21">
        <f t="shared" si="7"/>
        <v>31154.9</v>
      </c>
      <c r="R46" s="102"/>
      <c r="S46" s="19">
        <f t="shared" si="19"/>
        <v>1.3414715208589954E-6</v>
      </c>
      <c r="T46">
        <v>0.1</v>
      </c>
      <c r="U46">
        <f t="shared" si="20"/>
        <v>1.3414715208589956E-7</v>
      </c>
      <c r="V46">
        <f t="shared" si="21"/>
        <v>6.5967487417923562E-3</v>
      </c>
      <c r="W46">
        <f t="shared" si="22"/>
        <v>-3.13094374279662E-3</v>
      </c>
      <c r="X46">
        <f t="shared" si="14"/>
        <v>-4.2891628588791492E-3</v>
      </c>
      <c r="Y46">
        <f t="shared" si="15"/>
        <v>7.7549678578748855E-3</v>
      </c>
      <c r="AH46">
        <v>6</v>
      </c>
    </row>
    <row r="47" spans="1:34" ht="12.95" customHeight="1" x14ac:dyDescent="0.2">
      <c r="A47" s="19" t="s">
        <v>59</v>
      </c>
      <c r="B47" s="22"/>
      <c r="C47" s="20">
        <v>46561.385000000002</v>
      </c>
      <c r="D47" s="20"/>
      <c r="E47" s="19">
        <f t="shared" si="4"/>
        <v>8366.0299648156615</v>
      </c>
      <c r="F47" s="19">
        <f t="shared" si="16"/>
        <v>8366</v>
      </c>
      <c r="G47" s="19">
        <f t="shared" si="23"/>
        <v>8.1270599985145964E-3</v>
      </c>
      <c r="H47" s="19"/>
      <c r="I47">
        <f t="shared" si="18"/>
        <v>8.1270599985145964E-3</v>
      </c>
      <c r="J47" s="19"/>
      <c r="K47" s="19"/>
      <c r="L47" s="19"/>
      <c r="M47" s="19"/>
      <c r="N47" s="19"/>
      <c r="O47" s="19"/>
      <c r="P47" s="32">
        <f t="shared" si="6"/>
        <v>2.7413700954418904E-3</v>
      </c>
      <c r="Q47" s="21">
        <f t="shared" si="7"/>
        <v>31542.885000000002</v>
      </c>
      <c r="R47" s="102"/>
      <c r="S47" s="19">
        <f t="shared" si="19"/>
        <v>2.9005655732059293E-5</v>
      </c>
      <c r="T47">
        <v>0.1</v>
      </c>
      <c r="U47">
        <f t="shared" si="20"/>
        <v>2.9005655732059296E-6</v>
      </c>
      <c r="V47">
        <f t="shared" si="21"/>
        <v>9.0565314893909874E-3</v>
      </c>
      <c r="W47">
        <f t="shared" si="22"/>
        <v>-9.2947149087639104E-4</v>
      </c>
      <c r="X47">
        <f t="shared" si="14"/>
        <v>-6.315161393949097E-3</v>
      </c>
      <c r="Y47">
        <f t="shared" si="15"/>
        <v>1.4442221392463693E-2</v>
      </c>
      <c r="AH47">
        <v>5</v>
      </c>
    </row>
    <row r="48" spans="1:34" ht="12.95" customHeight="1" x14ac:dyDescent="0.2">
      <c r="A48" s="19" t="s">
        <v>60</v>
      </c>
      <c r="B48" s="22" t="s">
        <v>67</v>
      </c>
      <c r="C48" s="20">
        <v>46907.341999999997</v>
      </c>
      <c r="D48" s="20"/>
      <c r="E48" s="19">
        <f t="shared" si="4"/>
        <v>9641.5881286669992</v>
      </c>
      <c r="F48" s="19">
        <f t="shared" si="16"/>
        <v>9641.5</v>
      </c>
      <c r="G48" s="19">
        <f t="shared" si="23"/>
        <v>2.3902264998469036E-2</v>
      </c>
      <c r="H48" s="19"/>
      <c r="I48">
        <f t="shared" si="18"/>
        <v>2.3902264998469036E-2</v>
      </c>
      <c r="J48" s="19"/>
      <c r="K48" s="19"/>
      <c r="L48" s="19"/>
      <c r="M48" s="19"/>
      <c r="N48" s="19"/>
      <c r="O48" s="19"/>
      <c r="P48" s="32">
        <f t="shared" si="6"/>
        <v>3.1249652086590401E-3</v>
      </c>
      <c r="Q48" s="21">
        <f t="shared" si="7"/>
        <v>31888.841999999997</v>
      </c>
      <c r="R48" s="102"/>
      <c r="S48" s="19">
        <f t="shared" si="19"/>
        <v>4.3169618655563842E-4</v>
      </c>
      <c r="T48">
        <v>0.1</v>
      </c>
      <c r="U48">
        <f t="shared" si="20"/>
        <v>4.3169618655563843E-5</v>
      </c>
      <c r="V48">
        <f t="shared" si="21"/>
        <v>1.1130857276743816E-2</v>
      </c>
      <c r="W48">
        <f t="shared" si="22"/>
        <v>1.277140772172522E-2</v>
      </c>
      <c r="X48">
        <f t="shared" si="14"/>
        <v>-8.0058920680847762E-3</v>
      </c>
      <c r="Y48">
        <f t="shared" si="15"/>
        <v>3.1908157066553811E-2</v>
      </c>
      <c r="AH48">
        <v>5</v>
      </c>
    </row>
    <row r="49" spans="1:38" ht="12.95" customHeight="1" x14ac:dyDescent="0.2">
      <c r="A49" s="19" t="s">
        <v>61</v>
      </c>
      <c r="B49" s="22" t="s">
        <v>67</v>
      </c>
      <c r="C49" s="20">
        <v>47524.631000000001</v>
      </c>
      <c r="D49" s="20"/>
      <c r="E49" s="19">
        <f t="shared" si="4"/>
        <v>11917.558909445092</v>
      </c>
      <c r="F49" s="19">
        <f t="shared" si="16"/>
        <v>11917.5</v>
      </c>
      <c r="G49" s="19">
        <f t="shared" si="23"/>
        <v>1.5977424998709466E-2</v>
      </c>
      <c r="H49" s="19"/>
      <c r="I49">
        <f t="shared" si="18"/>
        <v>1.5977424998709466E-2</v>
      </c>
      <c r="J49" s="19"/>
      <c r="K49" s="19"/>
      <c r="L49" s="19"/>
      <c r="M49" s="19"/>
      <c r="N49" s="19"/>
      <c r="O49" s="19"/>
      <c r="P49" s="32">
        <f t="shared" si="6"/>
        <v>3.8962340355886554E-3</v>
      </c>
      <c r="Q49" s="21">
        <f t="shared" si="7"/>
        <v>32506.131000000001</v>
      </c>
      <c r="R49" s="102"/>
      <c r="S49" s="19">
        <f t="shared" si="19"/>
        <v>1.4595517508739195E-4</v>
      </c>
      <c r="T49">
        <v>0.1</v>
      </c>
      <c r="U49">
        <f t="shared" si="20"/>
        <v>1.4595517508739195E-5</v>
      </c>
      <c r="V49">
        <f t="shared" si="21"/>
        <v>1.4553752869564836E-2</v>
      </c>
      <c r="W49">
        <f t="shared" si="22"/>
        <v>1.4236721291446298E-3</v>
      </c>
      <c r="X49">
        <f t="shared" si="14"/>
        <v>-1.0657518833976181E-2</v>
      </c>
      <c r="Y49">
        <f t="shared" si="15"/>
        <v>2.6634943832685647E-2</v>
      </c>
      <c r="AH49">
        <v>6</v>
      </c>
    </row>
    <row r="50" spans="1:38" ht="12.95" customHeight="1" x14ac:dyDescent="0.2">
      <c r="A50" s="19" t="s">
        <v>62</v>
      </c>
      <c r="B50" s="22" t="s">
        <v>67</v>
      </c>
      <c r="C50" s="20">
        <v>47927.381999999998</v>
      </c>
      <c r="D50" s="20"/>
      <c r="E50" s="19">
        <f t="shared" si="4"/>
        <v>13402.518965317046</v>
      </c>
      <c r="F50" s="19">
        <f t="shared" si="16"/>
        <v>13402.5</v>
      </c>
      <c r="G50" s="19">
        <f t="shared" si="23"/>
        <v>5.1437749934848398E-3</v>
      </c>
      <c r="H50" s="19"/>
      <c r="I50">
        <f t="shared" si="18"/>
        <v>5.1437749934848398E-3</v>
      </c>
      <c r="J50" s="19"/>
      <c r="K50" s="19"/>
      <c r="L50" s="19"/>
      <c r="M50" s="19"/>
      <c r="N50" s="19"/>
      <c r="O50" s="19"/>
      <c r="P50" s="32">
        <f t="shared" si="6"/>
        <v>4.5178100415338342E-3</v>
      </c>
      <c r="Q50" s="21">
        <f t="shared" si="7"/>
        <v>32908.881999999998</v>
      </c>
      <c r="R50" s="102"/>
      <c r="S50" s="19">
        <f t="shared" si="19"/>
        <v>3.9183212107102472E-7</v>
      </c>
      <c r="T50">
        <v>0.1</v>
      </c>
      <c r="U50">
        <f t="shared" si="20"/>
        <v>3.9183212107102474E-8</v>
      </c>
      <c r="V50">
        <f t="shared" si="21"/>
        <v>1.6594608536986279E-2</v>
      </c>
      <c r="W50">
        <f t="shared" si="22"/>
        <v>-1.1450833543501439E-2</v>
      </c>
      <c r="X50">
        <f t="shared" si="14"/>
        <v>-1.2076798495452444E-2</v>
      </c>
      <c r="Y50">
        <f t="shared" si="15"/>
        <v>1.7220573488937282E-2</v>
      </c>
      <c r="AH50">
        <v>5</v>
      </c>
    </row>
    <row r="51" spans="1:38" ht="12.95" customHeight="1" x14ac:dyDescent="0.2">
      <c r="A51" s="19" t="s">
        <v>63</v>
      </c>
      <c r="B51" s="22" t="s">
        <v>67</v>
      </c>
      <c r="C51" s="20">
        <v>48039.406000000003</v>
      </c>
      <c r="D51" s="20"/>
      <c r="E51" s="19">
        <f t="shared" si="4"/>
        <v>13815.556214880693</v>
      </c>
      <c r="F51" s="19">
        <f t="shared" si="16"/>
        <v>13815.5</v>
      </c>
      <c r="G51" s="19">
        <f t="shared" si="23"/>
        <v>1.5246604998537805E-2</v>
      </c>
      <c r="H51" s="19"/>
      <c r="I51">
        <f t="shared" si="18"/>
        <v>1.5246604998537805E-2</v>
      </c>
      <c r="J51" s="19"/>
      <c r="K51" s="19"/>
      <c r="L51" s="19"/>
      <c r="M51" s="19"/>
      <c r="N51" s="19"/>
      <c r="O51" s="19"/>
      <c r="P51" s="32">
        <f t="shared" si="6"/>
        <v>4.7132143766100178E-3</v>
      </c>
      <c r="Q51" s="21">
        <f t="shared" si="7"/>
        <v>33020.906000000003</v>
      </c>
      <c r="R51" s="102"/>
      <c r="S51" s="19">
        <f t="shared" si="19"/>
        <v>1.1095231799411626E-4</v>
      </c>
      <c r="T51">
        <v>0.1</v>
      </c>
      <c r="U51">
        <f t="shared" si="20"/>
        <v>1.1095231799411627E-5</v>
      </c>
      <c r="V51">
        <f t="shared" si="21"/>
        <v>1.713518966695703E-2</v>
      </c>
      <c r="W51">
        <f t="shared" si="22"/>
        <v>-1.8885846684192249E-3</v>
      </c>
      <c r="X51">
        <f t="shared" si="14"/>
        <v>-1.2421975290347012E-2</v>
      </c>
      <c r="Y51">
        <f t="shared" si="15"/>
        <v>2.7668580288884817E-2</v>
      </c>
      <c r="AH51">
        <v>5</v>
      </c>
    </row>
    <row r="52" spans="1:38" ht="12.95" customHeight="1" x14ac:dyDescent="0.2">
      <c r="A52" s="19" t="s">
        <v>71</v>
      </c>
      <c r="B52" s="22" t="s">
        <v>70</v>
      </c>
      <c r="C52" s="20">
        <v>48338.952899999997</v>
      </c>
      <c r="D52" s="20">
        <v>4.0000000000000002E-4</v>
      </c>
      <c r="E52" s="19">
        <f t="shared" si="4"/>
        <v>14919.99836737756</v>
      </c>
      <c r="F52" s="19">
        <f t="shared" si="16"/>
        <v>14920</v>
      </c>
      <c r="G52" s="19">
        <f t="shared" si="23"/>
        <v>-4.4280000292928889E-4</v>
      </c>
      <c r="H52" s="19"/>
      <c r="I52" s="19"/>
      <c r="J52" s="19"/>
      <c r="K52" s="19">
        <f t="shared" ref="K52:K62" si="24">G52</f>
        <v>-4.4280000292928889E-4</v>
      </c>
      <c r="L52" s="19"/>
      <c r="M52" s="19"/>
      <c r="N52" s="19"/>
      <c r="O52" s="19"/>
      <c r="P52" s="32">
        <f t="shared" si="6"/>
        <v>5.2916208676116339E-3</v>
      </c>
      <c r="Q52" s="21">
        <f t="shared" si="7"/>
        <v>33320.452899999997</v>
      </c>
      <c r="R52" s="102"/>
      <c r="S52" s="19">
        <f t="shared" si="19"/>
        <v>3.2883582720495314E-5</v>
      </c>
      <c r="T52">
        <v>1</v>
      </c>
      <c r="U52">
        <f t="shared" si="20"/>
        <v>3.2883582720495314E-5</v>
      </c>
      <c r="V52">
        <f t="shared" si="21"/>
        <v>1.8523130668332118E-2</v>
      </c>
      <c r="W52">
        <f t="shared" si="22"/>
        <v>-1.8965930671261406E-2</v>
      </c>
      <c r="X52">
        <f t="shared" si="14"/>
        <v>-1.3231509800720484E-2</v>
      </c>
      <c r="Y52">
        <f t="shared" si="15"/>
        <v>1.2788709797791195E-2</v>
      </c>
    </row>
    <row r="53" spans="1:38" ht="12.95" customHeight="1" x14ac:dyDescent="0.2">
      <c r="A53" s="19" t="s">
        <v>71</v>
      </c>
      <c r="B53" s="22" t="s">
        <v>70</v>
      </c>
      <c r="C53" s="20">
        <v>48339.765599999999</v>
      </c>
      <c r="D53" s="20">
        <v>4.0000000000000002E-4</v>
      </c>
      <c r="E53" s="19">
        <f t="shared" ref="E53:E84" si="25">+(C53-C$7)/C$8</f>
        <v>14922.994826821261</v>
      </c>
      <c r="F53" s="19">
        <f t="shared" si="16"/>
        <v>14923</v>
      </c>
      <c r="G53" s="19">
        <f t="shared" si="23"/>
        <v>-1.4030700040166266E-3</v>
      </c>
      <c r="H53" s="19"/>
      <c r="I53" s="19"/>
      <c r="J53" s="19"/>
      <c r="K53" s="19">
        <f t="shared" si="24"/>
        <v>-1.4030700040166266E-3</v>
      </c>
      <c r="L53" s="19"/>
      <c r="M53" s="19"/>
      <c r="N53" s="19"/>
      <c r="O53" s="19"/>
      <c r="P53" s="32">
        <f t="shared" ref="P53:P84" si="26">+J$4+J$5*F53+J$6*F53^2+J$7*SIN(J$8*F53+J$9)</f>
        <v>5.2933093526504743E-3</v>
      </c>
      <c r="Q53" s="21">
        <f t="shared" ref="Q53:Q84" si="27">+C53-15018.5</f>
        <v>33321.265599999999</v>
      </c>
      <c r="R53" s="102"/>
      <c r="S53" s="19">
        <f t="shared" si="19"/>
        <v>4.4841496488397297E-5</v>
      </c>
      <c r="T53">
        <v>1</v>
      </c>
      <c r="U53">
        <f t="shared" si="20"/>
        <v>4.4841496488397297E-5</v>
      </c>
      <c r="V53">
        <f t="shared" si="21"/>
        <v>1.8526786054555367E-2</v>
      </c>
      <c r="W53">
        <f t="shared" si="22"/>
        <v>-1.9929856058571994E-2</v>
      </c>
      <c r="X53">
        <f t="shared" si="14"/>
        <v>-1.3233476701904893E-2</v>
      </c>
      <c r="Y53">
        <f t="shared" si="15"/>
        <v>1.1830406697888266E-2</v>
      </c>
      <c r="AJ53" t="s">
        <v>47</v>
      </c>
      <c r="AL53" t="s">
        <v>49</v>
      </c>
    </row>
    <row r="54" spans="1:38" ht="12.95" customHeight="1" x14ac:dyDescent="0.2">
      <c r="A54" s="19" t="s">
        <v>71</v>
      </c>
      <c r="B54" s="22" t="s">
        <v>67</v>
      </c>
      <c r="C54" s="20">
        <v>48339.902199999997</v>
      </c>
      <c r="D54" s="20">
        <v>5.9999999999999995E-4</v>
      </c>
      <c r="E54" s="19">
        <f t="shared" si="25"/>
        <v>14923.498476827417</v>
      </c>
      <c r="F54" s="19">
        <f t="shared" si="16"/>
        <v>14923.5</v>
      </c>
      <c r="G54" s="19">
        <f t="shared" si="23"/>
        <v>-4.1311500535812229E-4</v>
      </c>
      <c r="H54" s="19"/>
      <c r="I54" s="19"/>
      <c r="J54" s="19"/>
      <c r="K54" s="19">
        <f t="shared" si="24"/>
        <v>-4.1311500535812229E-4</v>
      </c>
      <c r="L54" s="19"/>
      <c r="M54" s="19"/>
      <c r="N54" s="19"/>
      <c r="O54" s="19"/>
      <c r="P54" s="32">
        <f t="shared" si="26"/>
        <v>5.2935908310951293E-3</v>
      </c>
      <c r="Q54" s="21">
        <f t="shared" si="27"/>
        <v>33321.402199999997</v>
      </c>
      <c r="R54" s="102"/>
      <c r="S54" s="19">
        <f t="shared" si="19"/>
        <v>3.2566491503809603E-5</v>
      </c>
      <c r="T54">
        <v>1</v>
      </c>
      <c r="U54">
        <f t="shared" si="20"/>
        <v>3.2566491503809603E-5</v>
      </c>
      <c r="V54">
        <f t="shared" si="21"/>
        <v>1.852739522529186E-2</v>
      </c>
      <c r="W54">
        <f t="shared" si="22"/>
        <v>-1.8940510230649982E-2</v>
      </c>
      <c r="X54">
        <f t="shared" si="14"/>
        <v>-1.3233804394196731E-2</v>
      </c>
      <c r="Y54">
        <f t="shared" si="15"/>
        <v>1.2820689388838609E-2</v>
      </c>
      <c r="AJ54" t="s">
        <v>47</v>
      </c>
      <c r="AL54" t="s">
        <v>49</v>
      </c>
    </row>
    <row r="55" spans="1:38" ht="12.95" customHeight="1" x14ac:dyDescent="0.2">
      <c r="A55" s="19" t="s">
        <v>71</v>
      </c>
      <c r="B55" s="22" t="s">
        <v>70</v>
      </c>
      <c r="C55" s="20">
        <v>48340.854700000004</v>
      </c>
      <c r="D55" s="20"/>
      <c r="E55" s="19">
        <f t="shared" si="25"/>
        <v>14927.010384813315</v>
      </c>
      <c r="F55" s="19">
        <f t="shared" si="16"/>
        <v>14927</v>
      </c>
      <c r="G55" s="19">
        <f t="shared" si="23"/>
        <v>2.8165699986857362E-3</v>
      </c>
      <c r="H55" s="19"/>
      <c r="J55" s="19"/>
      <c r="K55">
        <f t="shared" si="24"/>
        <v>2.8165699986857362E-3</v>
      </c>
      <c r="L55" s="19"/>
      <c r="M55" s="19"/>
      <c r="N55" s="19"/>
      <c r="O55" s="19"/>
      <c r="P55" s="32">
        <f t="shared" si="26"/>
        <v>5.2955616944949484E-3</v>
      </c>
      <c r="Q55" s="21">
        <f t="shared" si="27"/>
        <v>33322.354700000004</v>
      </c>
      <c r="R55" s="102"/>
      <c r="S55" s="19">
        <f t="shared" si="19"/>
        <v>6.1453998278910337E-6</v>
      </c>
      <c r="T55">
        <v>1</v>
      </c>
      <c r="U55">
        <f t="shared" si="20"/>
        <v>6.1453998278910337E-6</v>
      </c>
      <c r="V55">
        <f t="shared" si="21"/>
        <v>1.8531658938041592E-2</v>
      </c>
      <c r="W55">
        <f t="shared" si="22"/>
        <v>-1.5715088939355856E-2</v>
      </c>
      <c r="X55">
        <f t="shared" si="14"/>
        <v>-1.3236097243546643E-2</v>
      </c>
      <c r="Y55">
        <f t="shared" si="15"/>
        <v>1.605266724223238E-2</v>
      </c>
    </row>
    <row r="56" spans="1:38" ht="12.95" customHeight="1" x14ac:dyDescent="0.2">
      <c r="A56" s="19" t="s">
        <v>65</v>
      </c>
      <c r="B56" s="22"/>
      <c r="C56" s="20">
        <v>50549.413</v>
      </c>
      <c r="D56" s="20">
        <v>1.6999999999999999E-3</v>
      </c>
      <c r="E56" s="19">
        <f t="shared" si="25"/>
        <v>23070.058711358728</v>
      </c>
      <c r="F56" s="19">
        <f t="shared" si="16"/>
        <v>23070</v>
      </c>
      <c r="G56" s="19">
        <f t="shared" si="23"/>
        <v>1.5923699997074436E-2</v>
      </c>
      <c r="H56" s="19"/>
      <c r="I56" s="19"/>
      <c r="J56" s="19"/>
      <c r="K56" s="19">
        <f t="shared" si="24"/>
        <v>1.5923699997074436E-2</v>
      </c>
      <c r="L56" s="19"/>
      <c r="M56" s="19"/>
      <c r="N56" s="19"/>
      <c r="O56" s="19">
        <f t="shared" ref="O56:O87" ca="1" si="28">+C$11+C$12*$F56</f>
        <v>1.7471786798522737E-2</v>
      </c>
      <c r="P56" s="32">
        <f t="shared" si="26"/>
        <v>1.2656075235756608E-2</v>
      </c>
      <c r="Q56" s="21">
        <f t="shared" si="27"/>
        <v>35530.913</v>
      </c>
      <c r="R56" s="102"/>
      <c r="S56" s="19">
        <f t="shared" si="19"/>
        <v>1.0677371580777396E-5</v>
      </c>
      <c r="T56">
        <v>1</v>
      </c>
      <c r="U56">
        <f t="shared" si="20"/>
        <v>1.0677371580777396E-5</v>
      </c>
      <c r="V56">
        <f t="shared" si="21"/>
        <v>2.6165682334188645E-2</v>
      </c>
      <c r="W56">
        <f t="shared" si="22"/>
        <v>-1.0241982337114208E-2</v>
      </c>
      <c r="X56">
        <f t="shared" si="14"/>
        <v>-1.3509607098432037E-2</v>
      </c>
      <c r="Y56">
        <f t="shared" si="15"/>
        <v>2.9433307095506473E-2</v>
      </c>
      <c r="AH56">
        <v>12</v>
      </c>
    </row>
    <row r="57" spans="1:38" ht="12.95" customHeight="1" x14ac:dyDescent="0.2">
      <c r="A57" s="19" t="s">
        <v>66</v>
      </c>
      <c r="B57" s="22" t="s">
        <v>67</v>
      </c>
      <c r="C57" s="20">
        <v>50953.398000000001</v>
      </c>
      <c r="D57" s="20">
        <v>3.0000000000000001E-3</v>
      </c>
      <c r="E57" s="19">
        <f t="shared" si="25"/>
        <v>24559.568577681686</v>
      </c>
      <c r="F57" s="19">
        <f t="shared" si="16"/>
        <v>24559.5</v>
      </c>
      <c r="G57" s="19">
        <f t="shared" si="23"/>
        <v>1.8599645001813769E-2</v>
      </c>
      <c r="H57" s="19"/>
      <c r="I57" s="19"/>
      <c r="J57" s="19"/>
      <c r="K57" s="19">
        <f t="shared" si="24"/>
        <v>1.8599645001813769E-2</v>
      </c>
      <c r="L57" s="19"/>
      <c r="M57" s="19"/>
      <c r="N57" s="19"/>
      <c r="O57" s="19">
        <f t="shared" ca="1" si="28"/>
        <v>1.899222277379823E-2</v>
      </c>
      <c r="P57" s="32">
        <f t="shared" si="26"/>
        <v>1.4596860967595398E-2</v>
      </c>
      <c r="Q57" s="21">
        <f t="shared" si="27"/>
        <v>35934.898000000001</v>
      </c>
      <c r="R57" s="102"/>
      <c r="S57" s="19">
        <f t="shared" si="19"/>
        <v>1.6022280024593503E-5</v>
      </c>
      <c r="T57">
        <v>1</v>
      </c>
      <c r="U57">
        <f t="shared" si="20"/>
        <v>1.6022280024593503E-5</v>
      </c>
      <c r="V57">
        <f t="shared" si="21"/>
        <v>2.7067697961124428E-2</v>
      </c>
      <c r="W57">
        <f t="shared" si="22"/>
        <v>-8.4680529593106589E-3</v>
      </c>
      <c r="X57">
        <f t="shared" si="14"/>
        <v>-1.2470836993529031E-2</v>
      </c>
      <c r="Y57">
        <f t="shared" si="15"/>
        <v>3.1070481995342798E-2</v>
      </c>
      <c r="AH57">
        <v>10</v>
      </c>
      <c r="AJ57" t="s">
        <v>64</v>
      </c>
      <c r="AL57" t="s">
        <v>49</v>
      </c>
    </row>
    <row r="58" spans="1:38" ht="12.95" customHeight="1" x14ac:dyDescent="0.2">
      <c r="A58" s="19" t="s">
        <v>405</v>
      </c>
      <c r="B58" s="19" t="s">
        <v>70</v>
      </c>
      <c r="C58" s="20">
        <v>51490.821000000004</v>
      </c>
      <c r="D58" s="20" t="s">
        <v>400</v>
      </c>
      <c r="E58" s="19">
        <f t="shared" si="25"/>
        <v>26541.070021767198</v>
      </c>
      <c r="F58" s="19">
        <f t="shared" si="16"/>
        <v>26541</v>
      </c>
      <c r="G58" s="19">
        <f t="shared" si="23"/>
        <v>1.8991310003912076E-2</v>
      </c>
      <c r="H58" s="19"/>
      <c r="I58" s="19"/>
      <c r="J58" s="19"/>
      <c r="K58" s="19">
        <f t="shared" si="24"/>
        <v>1.8991310003912076E-2</v>
      </c>
      <c r="L58" s="19"/>
      <c r="M58" s="19"/>
      <c r="N58" s="19"/>
      <c r="O58" s="19">
        <f t="shared" ca="1" si="28"/>
        <v>2.1014877278671268E-2</v>
      </c>
      <c r="P58" s="32">
        <f t="shared" si="26"/>
        <v>1.7396954347525181E-2</v>
      </c>
      <c r="Q58" s="21">
        <f t="shared" si="27"/>
        <v>36472.321000000004</v>
      </c>
      <c r="R58" s="102"/>
      <c r="S58" s="19">
        <f t="shared" si="19"/>
        <v>2.5419699590528866E-6</v>
      </c>
      <c r="T58">
        <v>1</v>
      </c>
      <c r="U58">
        <f t="shared" si="20"/>
        <v>2.5419699590528866E-6</v>
      </c>
      <c r="V58">
        <f t="shared" si="21"/>
        <v>2.8030668657061473E-2</v>
      </c>
      <c r="W58">
        <f t="shared" si="22"/>
        <v>-9.0393586531493965E-3</v>
      </c>
      <c r="X58">
        <f t="shared" si="14"/>
        <v>-1.063371430953629E-2</v>
      </c>
      <c r="Y58">
        <f t="shared" si="15"/>
        <v>2.9625024313448364E-2</v>
      </c>
    </row>
    <row r="59" spans="1:38" ht="12.95" customHeight="1" x14ac:dyDescent="0.2">
      <c r="A59" s="19" t="s">
        <v>77</v>
      </c>
      <c r="B59" s="19"/>
      <c r="C59" s="24">
        <v>51926.538099999998</v>
      </c>
      <c r="D59" s="20"/>
      <c r="E59" s="19">
        <f t="shared" si="25"/>
        <v>28147.577489558371</v>
      </c>
      <c r="F59" s="19">
        <f t="shared" si="16"/>
        <v>28147.5</v>
      </c>
      <c r="G59" s="19">
        <f t="shared" si="23"/>
        <v>2.1016724997025449E-2</v>
      </c>
      <c r="H59" s="19"/>
      <c r="J59" s="19"/>
      <c r="K59">
        <f t="shared" si="24"/>
        <v>2.1016724997025449E-2</v>
      </c>
      <c r="L59" s="19"/>
      <c r="M59" s="19"/>
      <c r="N59" s="19"/>
      <c r="O59" s="19">
        <f t="shared" ca="1" si="28"/>
        <v>2.2654743270131544E-2</v>
      </c>
      <c r="P59" s="32">
        <f t="shared" si="26"/>
        <v>1.9801295149281511E-2</v>
      </c>
      <c r="Q59" s="21">
        <f t="shared" si="27"/>
        <v>36908.038099999998</v>
      </c>
      <c r="R59" s="102"/>
      <c r="S59" s="19">
        <f t="shared" si="19"/>
        <v>1.4772697147868524E-6</v>
      </c>
      <c r="T59">
        <v>1</v>
      </c>
      <c r="U59">
        <f t="shared" si="20"/>
        <v>1.4772697147868524E-6</v>
      </c>
      <c r="V59">
        <f t="shared" si="21"/>
        <v>2.8612779070245172E-2</v>
      </c>
      <c r="W59">
        <f t="shared" si="22"/>
        <v>-7.5960540732197233E-3</v>
      </c>
      <c r="X59">
        <f t="shared" si="14"/>
        <v>-8.8114839209636614E-3</v>
      </c>
      <c r="Y59">
        <f t="shared" si="15"/>
        <v>2.982820891798911E-2</v>
      </c>
    </row>
    <row r="60" spans="1:38" ht="12.95" customHeight="1" x14ac:dyDescent="0.2">
      <c r="A60" s="19" t="s">
        <v>77</v>
      </c>
      <c r="B60" s="19"/>
      <c r="C60" s="24">
        <v>51967.496700000003</v>
      </c>
      <c r="D60" s="20"/>
      <c r="E60" s="19">
        <f t="shared" si="25"/>
        <v>28298.593588697655</v>
      </c>
      <c r="F60" s="19">
        <f t="shared" ref="F60:F91" si="29">ROUND(2*E60,0)/2</f>
        <v>28298.5</v>
      </c>
      <c r="G60" s="19">
        <f t="shared" si="23"/>
        <v>2.5383134998264723E-2</v>
      </c>
      <c r="H60" s="19"/>
      <c r="J60" s="19"/>
      <c r="K60">
        <f t="shared" si="24"/>
        <v>2.5383134998264723E-2</v>
      </c>
      <c r="L60" s="19"/>
      <c r="M60" s="19"/>
      <c r="N60" s="19"/>
      <c r="O60" s="19">
        <f t="shared" ca="1" si="28"/>
        <v>2.2808879444865749E-2</v>
      </c>
      <c r="P60" s="32">
        <f t="shared" si="26"/>
        <v>2.0031535708796681E-2</v>
      </c>
      <c r="Q60" s="21">
        <f t="shared" si="27"/>
        <v>36948.996700000003</v>
      </c>
      <c r="R60" s="102"/>
      <c r="S60" s="19">
        <f t="shared" si="19"/>
        <v>2.863961495503485E-5</v>
      </c>
      <c r="T60">
        <v>1</v>
      </c>
      <c r="U60">
        <f t="shared" si="20"/>
        <v>2.863961495503485E-5</v>
      </c>
      <c r="V60">
        <f t="shared" si="21"/>
        <v>2.8658349032053762E-2</v>
      </c>
      <c r="W60">
        <f t="shared" si="22"/>
        <v>-3.2752140337890395E-3</v>
      </c>
      <c r="X60">
        <f t="shared" si="14"/>
        <v>-8.6268133232570814E-3</v>
      </c>
      <c r="Y60">
        <f t="shared" si="15"/>
        <v>3.4009948321521807E-2</v>
      </c>
    </row>
    <row r="61" spans="1:38" ht="12.95" customHeight="1" x14ac:dyDescent="0.2">
      <c r="A61" s="15" t="s">
        <v>84</v>
      </c>
      <c r="B61" s="16" t="s">
        <v>70</v>
      </c>
      <c r="C61" s="17">
        <v>52715.385000000002</v>
      </c>
      <c r="D61" s="17">
        <v>5.0000000000000001E-3</v>
      </c>
      <c r="E61" s="19">
        <f t="shared" si="25"/>
        <v>31056.08953967975</v>
      </c>
      <c r="F61" s="19">
        <f t="shared" si="29"/>
        <v>31056</v>
      </c>
      <c r="G61" s="19">
        <f t="shared" si="23"/>
        <v>2.4284959996293765E-2</v>
      </c>
      <c r="H61" s="19"/>
      <c r="I61" s="19"/>
      <c r="J61" s="19"/>
      <c r="K61" s="19">
        <f t="shared" si="24"/>
        <v>2.4284959996293765E-2</v>
      </c>
      <c r="L61" s="19"/>
      <c r="M61" s="19"/>
      <c r="N61" s="19"/>
      <c r="O61" s="19">
        <f t="shared" ca="1" si="28"/>
        <v>2.5623650980160929E-2</v>
      </c>
      <c r="P61" s="32">
        <f t="shared" si="26"/>
        <v>2.4283608275456621E-2</v>
      </c>
      <c r="Q61" s="21">
        <f t="shared" si="27"/>
        <v>37696.885000000002</v>
      </c>
      <c r="R61" s="102"/>
      <c r="S61" s="19">
        <f t="shared" si="19"/>
        <v>1.8271492215681338E-12</v>
      </c>
      <c r="T61">
        <v>1</v>
      </c>
      <c r="U61">
        <f t="shared" si="20"/>
        <v>1.8271492215681338E-12</v>
      </c>
      <c r="V61">
        <f t="shared" si="21"/>
        <v>2.9214172895261487E-2</v>
      </c>
      <c r="W61">
        <f t="shared" si="22"/>
        <v>-4.929212898967722E-3</v>
      </c>
      <c r="X61">
        <f t="shared" si="14"/>
        <v>-4.9305646198048673E-3</v>
      </c>
      <c r="Y61">
        <f t="shared" si="15"/>
        <v>2.921552461609863E-2</v>
      </c>
    </row>
    <row r="62" spans="1:38" ht="12.95" customHeight="1" x14ac:dyDescent="0.2">
      <c r="A62" s="15" t="s">
        <v>84</v>
      </c>
      <c r="B62" s="16" t="s">
        <v>67</v>
      </c>
      <c r="C62" s="17">
        <v>52715.522299999997</v>
      </c>
      <c r="D62" s="17">
        <v>1.1000000000000001E-3</v>
      </c>
      <c r="E62" s="19">
        <f t="shared" si="25"/>
        <v>31056.595770615644</v>
      </c>
      <c r="F62" s="19">
        <f t="shared" si="29"/>
        <v>31056.5</v>
      </c>
      <c r="G62" s="19">
        <f t="shared" si="23"/>
        <v>2.5974914999096654E-2</v>
      </c>
      <c r="H62" s="19"/>
      <c r="I62" s="19"/>
      <c r="J62" s="19"/>
      <c r="K62" s="19">
        <f t="shared" si="24"/>
        <v>2.5974914999096654E-2</v>
      </c>
      <c r="L62" s="19"/>
      <c r="M62" s="19"/>
      <c r="N62" s="19"/>
      <c r="O62" s="19">
        <f t="shared" ca="1" si="28"/>
        <v>2.562416136484548E-2</v>
      </c>
      <c r="P62" s="32">
        <f t="shared" si="26"/>
        <v>2.4284377812535653E-2</v>
      </c>
      <c r="Q62" s="21">
        <f t="shared" si="27"/>
        <v>37697.022299999997</v>
      </c>
      <c r="R62" s="102"/>
      <c r="S62" s="19">
        <f t="shared" si="19"/>
        <v>2.857915979145587E-6</v>
      </c>
      <c r="T62">
        <v>1</v>
      </c>
      <c r="U62">
        <f t="shared" si="20"/>
        <v>2.857915979145587E-6</v>
      </c>
      <c r="V62">
        <f t="shared" si="21"/>
        <v>2.9214226162316406E-2</v>
      </c>
      <c r="W62">
        <f t="shared" si="22"/>
        <v>-3.2393111632197519E-3</v>
      </c>
      <c r="X62">
        <f t="shared" si="14"/>
        <v>-4.9298483497807518E-3</v>
      </c>
      <c r="Y62">
        <f t="shared" si="15"/>
        <v>3.0904763348877408E-2</v>
      </c>
      <c r="AJ62" t="s">
        <v>47</v>
      </c>
      <c r="AL62" t="s">
        <v>49</v>
      </c>
    </row>
    <row r="63" spans="1:38" ht="12.95" customHeight="1" x14ac:dyDescent="0.2">
      <c r="A63" s="19" t="s">
        <v>186</v>
      </c>
      <c r="B63" s="16" t="s">
        <v>67</v>
      </c>
      <c r="C63" s="100">
        <v>52736.124300000003</v>
      </c>
      <c r="E63" s="19">
        <f t="shared" si="25"/>
        <v>31132.556220300645</v>
      </c>
      <c r="F63" s="19">
        <f t="shared" si="29"/>
        <v>31132.5</v>
      </c>
      <c r="H63" s="19"/>
      <c r="I63" s="19"/>
      <c r="J63" s="19"/>
      <c r="K63" s="19"/>
      <c r="L63" s="19"/>
      <c r="M63" s="19"/>
      <c r="N63" s="19"/>
      <c r="O63" s="19">
        <f t="shared" ca="1" si="28"/>
        <v>2.5701739836897136E-2</v>
      </c>
      <c r="P63" s="32">
        <f t="shared" si="26"/>
        <v>2.440130016672774E-2</v>
      </c>
      <c r="Q63" s="21">
        <f t="shared" si="27"/>
        <v>37717.624300000003</v>
      </c>
      <c r="R63" s="103">
        <f>+C63-(C$7+F63*C$8)</f>
        <v>1.5248075003910344E-2</v>
      </c>
    </row>
    <row r="64" spans="1:38" ht="12.95" customHeight="1" x14ac:dyDescent="0.2">
      <c r="A64" s="19" t="s">
        <v>186</v>
      </c>
      <c r="C64" s="100">
        <v>52736.257799999999</v>
      </c>
      <c r="E64" s="19">
        <f t="shared" si="25"/>
        <v>31133.048440475031</v>
      </c>
      <c r="F64" s="19">
        <f t="shared" si="29"/>
        <v>31133</v>
      </c>
      <c r="H64" s="19"/>
      <c r="I64" s="19"/>
      <c r="J64" s="19"/>
      <c r="K64" s="19"/>
      <c r="L64" s="19"/>
      <c r="M64" s="19"/>
      <c r="N64" s="19"/>
      <c r="O64" s="19">
        <f t="shared" ca="1" si="28"/>
        <v>2.5702250221581686E-2</v>
      </c>
      <c r="P64" s="32">
        <f t="shared" si="26"/>
        <v>2.4402069074101466E-2</v>
      </c>
      <c r="Q64" s="21">
        <f t="shared" si="27"/>
        <v>37717.757799999999</v>
      </c>
      <c r="R64" s="103">
        <f>+C64-(C$7+F64*C$8)</f>
        <v>1.3138029993569944E-2</v>
      </c>
    </row>
    <row r="65" spans="1:38" ht="12.95" customHeight="1" x14ac:dyDescent="0.2">
      <c r="A65" s="91" t="s">
        <v>87</v>
      </c>
      <c r="B65" s="92" t="s">
        <v>67</v>
      </c>
      <c r="C65" s="91">
        <v>52800.414299999997</v>
      </c>
      <c r="D65" s="91">
        <v>1E-4</v>
      </c>
      <c r="E65" s="19">
        <f t="shared" si="25"/>
        <v>31369.596182937606</v>
      </c>
      <c r="F65" s="19">
        <f t="shared" si="29"/>
        <v>31369.5</v>
      </c>
      <c r="G65" s="19">
        <f t="shared" ref="G65:G109" si="30">+C65-(C$7+F65*C$8)</f>
        <v>2.6086744990607258E-2</v>
      </c>
      <c r="H65" s="19"/>
      <c r="I65" s="19"/>
      <c r="J65" s="19"/>
      <c r="K65" s="19">
        <f t="shared" ref="K65:K109" si="31">G65</f>
        <v>2.6086744990607258E-2</v>
      </c>
      <c r="L65" s="19"/>
      <c r="M65" s="19"/>
      <c r="N65" s="19"/>
      <c r="O65" s="19">
        <f t="shared" ca="1" si="28"/>
        <v>2.5943662177374004E-2</v>
      </c>
      <c r="P65" s="32">
        <f t="shared" si="26"/>
        <v>2.4765250079205842E-2</v>
      </c>
      <c r="Q65" s="21">
        <f t="shared" si="27"/>
        <v>37781.914299999997</v>
      </c>
      <c r="R65" s="102"/>
      <c r="S65" s="19">
        <f t="shared" ref="S65:S109" si="32">+(P65-G65)^2</f>
        <v>1.7463488008598353E-6</v>
      </c>
      <c r="T65">
        <v>1</v>
      </c>
      <c r="U65">
        <f t="shared" ref="U65:U109" si="33">+T65*S65</f>
        <v>1.7463488008598353E-6</v>
      </c>
      <c r="V65">
        <f t="shared" ref="V65:V109" si="34">+J$4+J$5*F65+J$6*F65^2</f>
        <v>2.9244190174206985E-2</v>
      </c>
      <c r="W65">
        <f t="shared" si="22"/>
        <v>-3.1574451835997275E-3</v>
      </c>
      <c r="X65">
        <f t="shared" si="14"/>
        <v>-4.4789400950011422E-3</v>
      </c>
      <c r="Y65">
        <f t="shared" si="15"/>
        <v>3.0565685085608401E-2</v>
      </c>
    </row>
    <row r="66" spans="1:38" ht="12.95" customHeight="1" x14ac:dyDescent="0.2">
      <c r="A66" s="91" t="s">
        <v>87</v>
      </c>
      <c r="B66" s="92" t="s">
        <v>70</v>
      </c>
      <c r="C66" s="91">
        <v>52801.363499999999</v>
      </c>
      <c r="D66" s="91">
        <v>2.9999999999999997E-4</v>
      </c>
      <c r="E66" s="19">
        <f t="shared" si="25"/>
        <v>31373.095923683224</v>
      </c>
      <c r="F66" s="19">
        <f t="shared" si="29"/>
        <v>31373</v>
      </c>
      <c r="G66" s="19">
        <f t="shared" si="30"/>
        <v>2.6016429997980595E-2</v>
      </c>
      <c r="H66" s="19"/>
      <c r="I66" s="19"/>
      <c r="J66" s="19"/>
      <c r="K66" s="19">
        <f t="shared" si="31"/>
        <v>2.6016429997980595E-2</v>
      </c>
      <c r="L66" s="19"/>
      <c r="M66" s="19"/>
      <c r="N66" s="19"/>
      <c r="O66" s="19">
        <f t="shared" ca="1" si="28"/>
        <v>2.5947234870165856E-2</v>
      </c>
      <c r="P66" s="32">
        <f t="shared" si="26"/>
        <v>2.4770616652559668E-2</v>
      </c>
      <c r="Q66" s="21">
        <f t="shared" si="27"/>
        <v>37782.863499999999</v>
      </c>
      <c r="R66" s="102"/>
      <c r="S66" s="19">
        <f t="shared" si="32"/>
        <v>1.5520508916288804E-6</v>
      </c>
      <c r="T66">
        <v>1</v>
      </c>
      <c r="U66">
        <f t="shared" si="33"/>
        <v>1.5520508916288804E-6</v>
      </c>
      <c r="V66">
        <f t="shared" si="34"/>
        <v>2.924448706468994E-2</v>
      </c>
      <c r="W66">
        <f t="shared" si="22"/>
        <v>-3.2280570667093458E-3</v>
      </c>
      <c r="X66">
        <f t="shared" si="14"/>
        <v>-4.4738704121302713E-3</v>
      </c>
      <c r="Y66">
        <f t="shared" si="15"/>
        <v>3.0490300410110867E-2</v>
      </c>
      <c r="AJ66" t="s">
        <v>47</v>
      </c>
      <c r="AL66" t="s">
        <v>49</v>
      </c>
    </row>
    <row r="67" spans="1:38" ht="12.95" customHeight="1" x14ac:dyDescent="0.2">
      <c r="A67" s="91" t="s">
        <v>75</v>
      </c>
      <c r="B67" s="93" t="s">
        <v>70</v>
      </c>
      <c r="C67" s="17">
        <v>53076.652999999998</v>
      </c>
      <c r="D67" s="17">
        <v>2.9999999999999997E-4</v>
      </c>
      <c r="E67" s="19">
        <f t="shared" si="25"/>
        <v>32388.100011322895</v>
      </c>
      <c r="F67" s="19">
        <f t="shared" si="29"/>
        <v>32388</v>
      </c>
      <c r="G67" s="19">
        <f t="shared" si="30"/>
        <v>2.7125079992401879E-2</v>
      </c>
      <c r="H67" s="19"/>
      <c r="I67" s="19"/>
      <c r="J67" s="19"/>
      <c r="K67" s="19">
        <f t="shared" si="31"/>
        <v>2.7125079992401879E-2</v>
      </c>
      <c r="L67" s="19"/>
      <c r="M67" s="19"/>
      <c r="N67" s="19"/>
      <c r="O67" s="19">
        <f t="shared" ca="1" si="28"/>
        <v>2.6983315779803063E-2</v>
      </c>
      <c r="P67" s="32">
        <f t="shared" si="26"/>
        <v>2.6313443321145526E-2</v>
      </c>
      <c r="Q67" s="21">
        <f t="shared" si="27"/>
        <v>38058.152999999998</v>
      </c>
      <c r="R67" s="102"/>
      <c r="S67" s="19">
        <f t="shared" si="32"/>
        <v>6.5875408612809419E-7</v>
      </c>
      <c r="T67">
        <v>1</v>
      </c>
      <c r="U67">
        <f t="shared" si="33"/>
        <v>6.5875408612809419E-7</v>
      </c>
      <c r="V67">
        <f t="shared" si="34"/>
        <v>2.9294963863090676E-2</v>
      </c>
      <c r="W67">
        <f t="shared" si="22"/>
        <v>-2.1698838706887963E-3</v>
      </c>
      <c r="X67">
        <f t="shared" si="14"/>
        <v>-2.9815205419451503E-3</v>
      </c>
      <c r="Y67">
        <f t="shared" si="15"/>
        <v>3.0106600534347029E-2</v>
      </c>
      <c r="AJ67" t="s">
        <v>47</v>
      </c>
      <c r="AL67" t="s">
        <v>49</v>
      </c>
    </row>
    <row r="68" spans="1:38" ht="12.95" customHeight="1" x14ac:dyDescent="0.2">
      <c r="A68" s="39" t="s">
        <v>87</v>
      </c>
      <c r="B68" s="42" t="s">
        <v>67</v>
      </c>
      <c r="C68" s="39">
        <v>53081.398999999998</v>
      </c>
      <c r="D68" s="39">
        <v>1E-4</v>
      </c>
      <c r="E68" s="19">
        <f t="shared" si="25"/>
        <v>32405.598715050921</v>
      </c>
      <c r="F68" s="19">
        <f t="shared" si="29"/>
        <v>32405.5</v>
      </c>
      <c r="G68" s="19">
        <f t="shared" si="30"/>
        <v>2.6773504992888775E-2</v>
      </c>
      <c r="H68" s="19"/>
      <c r="I68" s="19"/>
      <c r="J68" s="19"/>
      <c r="K68" s="19">
        <f t="shared" si="31"/>
        <v>2.6773504992888775E-2</v>
      </c>
      <c r="L68" s="19"/>
      <c r="M68" s="19"/>
      <c r="N68" s="19"/>
      <c r="O68" s="19">
        <f t="shared" ca="1" si="28"/>
        <v>2.700117924376233E-2</v>
      </c>
      <c r="P68" s="32">
        <f t="shared" si="26"/>
        <v>2.6339758814565292E-2</v>
      </c>
      <c r="Q68" s="21">
        <f t="shared" si="27"/>
        <v>38062.898999999998</v>
      </c>
      <c r="R68" s="102"/>
      <c r="S68" s="19">
        <f t="shared" si="32"/>
        <v>1.8813574721022687E-7</v>
      </c>
      <c r="T68">
        <v>1</v>
      </c>
      <c r="U68">
        <f t="shared" si="33"/>
        <v>1.8813574721022687E-7</v>
      </c>
      <c r="V68">
        <f t="shared" si="34"/>
        <v>2.9295211547831004E-2</v>
      </c>
      <c r="W68">
        <f t="shared" si="22"/>
        <v>-2.5217065549422296E-3</v>
      </c>
      <c r="X68">
        <f t="shared" si="14"/>
        <v>-2.9554527332657137E-3</v>
      </c>
      <c r="Y68">
        <f t="shared" si="15"/>
        <v>2.9728957726154488E-2</v>
      </c>
    </row>
    <row r="69" spans="1:38" ht="12.95" customHeight="1" x14ac:dyDescent="0.2">
      <c r="A69" s="91" t="s">
        <v>76</v>
      </c>
      <c r="B69" s="93" t="s">
        <v>70</v>
      </c>
      <c r="C69" s="17">
        <v>53092.383999999998</v>
      </c>
      <c r="D69" s="17">
        <v>1E-4</v>
      </c>
      <c r="E69" s="19">
        <f t="shared" si="25"/>
        <v>32446.100876966731</v>
      </c>
      <c r="F69" s="19">
        <f t="shared" si="29"/>
        <v>32446</v>
      </c>
      <c r="G69" s="19">
        <f t="shared" si="30"/>
        <v>2.7359859996067826E-2</v>
      </c>
      <c r="H69" s="19"/>
      <c r="I69" s="19"/>
      <c r="J69" s="19"/>
      <c r="K69" s="19">
        <f t="shared" si="31"/>
        <v>2.7359859996067826E-2</v>
      </c>
      <c r="L69" s="19"/>
      <c r="M69" s="19"/>
      <c r="N69" s="19"/>
      <c r="O69" s="19">
        <f t="shared" ca="1" si="28"/>
        <v>2.7042520403210903E-2</v>
      </c>
      <c r="P69" s="32">
        <f t="shared" si="26"/>
        <v>2.6400616645036096E-2</v>
      </c>
      <c r="Q69" s="21">
        <f t="shared" si="27"/>
        <v>38073.883999999998</v>
      </c>
      <c r="R69" s="102"/>
      <c r="S69" s="19">
        <f t="shared" si="32"/>
        <v>9.2014780649858273E-7</v>
      </c>
      <c r="T69">
        <v>1</v>
      </c>
      <c r="U69">
        <f t="shared" si="33"/>
        <v>9.2014780649858273E-7</v>
      </c>
      <c r="V69">
        <f t="shared" si="34"/>
        <v>2.9295703820298231E-2</v>
      </c>
      <c r="W69">
        <f t="shared" si="22"/>
        <v>-1.9358438242304057E-3</v>
      </c>
      <c r="X69">
        <f t="shared" si="14"/>
        <v>-2.8950871752621344E-3</v>
      </c>
      <c r="Y69">
        <f t="shared" si="15"/>
        <v>3.0254947171329961E-2</v>
      </c>
    </row>
    <row r="70" spans="1:38" ht="12.95" customHeight="1" x14ac:dyDescent="0.2">
      <c r="A70" s="94" t="s">
        <v>83</v>
      </c>
      <c r="B70" s="42"/>
      <c r="C70" s="17">
        <v>53122.490700000002</v>
      </c>
      <c r="D70" s="17">
        <v>5.0000000000000001E-4</v>
      </c>
      <c r="E70" s="19">
        <f t="shared" si="25"/>
        <v>32557.105559547599</v>
      </c>
      <c r="F70" s="19">
        <f t="shared" si="29"/>
        <v>32557</v>
      </c>
      <c r="G70" s="19">
        <f t="shared" si="30"/>
        <v>2.8629870001168456E-2</v>
      </c>
      <c r="H70" s="19"/>
      <c r="I70" s="19"/>
      <c r="J70" s="19"/>
      <c r="K70" s="19">
        <f t="shared" si="31"/>
        <v>2.8629870001168456E-2</v>
      </c>
      <c r="L70" s="19"/>
      <c r="M70" s="19"/>
      <c r="N70" s="19"/>
      <c r="O70" s="19">
        <f t="shared" ca="1" si="28"/>
        <v>2.7155825803181086E-2</v>
      </c>
      <c r="P70" s="32">
        <f t="shared" si="26"/>
        <v>2.6567091446163892E-2</v>
      </c>
      <c r="Q70" s="21">
        <f t="shared" si="27"/>
        <v>38103.990700000002</v>
      </c>
      <c r="R70" s="102"/>
      <c r="S70" s="19">
        <f t="shared" si="32"/>
        <v>4.2550553669867182E-6</v>
      </c>
      <c r="T70">
        <v>1</v>
      </c>
      <c r="U70">
        <f t="shared" si="33"/>
        <v>4.2550553669867182E-6</v>
      </c>
      <c r="V70">
        <f t="shared" si="34"/>
        <v>2.9296473556086562E-2</v>
      </c>
      <c r="W70">
        <f t="shared" si="22"/>
        <v>-6.6660355491810624E-4</v>
      </c>
      <c r="X70">
        <f t="shared" si="14"/>
        <v>-2.7293821099226697E-3</v>
      </c>
      <c r="Y70">
        <f t="shared" si="15"/>
        <v>3.1359252111091127E-2</v>
      </c>
      <c r="AJ70" t="s">
        <v>47</v>
      </c>
      <c r="AL70" t="s">
        <v>49</v>
      </c>
    </row>
    <row r="71" spans="1:38" ht="12.95" customHeight="1" x14ac:dyDescent="0.2">
      <c r="A71" s="95" t="s">
        <v>82</v>
      </c>
      <c r="B71" s="96"/>
      <c r="C71" s="17">
        <v>53418.7984</v>
      </c>
      <c r="D71" s="17">
        <v>1E-4</v>
      </c>
      <c r="E71" s="19">
        <f t="shared" si="25"/>
        <v>33649.604643962761</v>
      </c>
      <c r="F71" s="19">
        <f t="shared" si="29"/>
        <v>33649.5</v>
      </c>
      <c r="G71" s="19">
        <f t="shared" si="30"/>
        <v>2.8381544994772412E-2</v>
      </c>
      <c r="H71" s="19"/>
      <c r="I71" s="19"/>
      <c r="J71" s="19"/>
      <c r="K71" s="19">
        <f t="shared" si="31"/>
        <v>2.8381544994772412E-2</v>
      </c>
      <c r="L71" s="19"/>
      <c r="M71" s="19"/>
      <c r="N71" s="19"/>
      <c r="O71" s="19">
        <f t="shared" ca="1" si="28"/>
        <v>2.82710163389236E-2</v>
      </c>
      <c r="P71" s="32">
        <f t="shared" si="26"/>
        <v>2.8176117543943918E-2</v>
      </c>
      <c r="Q71" s="21">
        <f t="shared" si="27"/>
        <v>38400.2984</v>
      </c>
      <c r="R71" s="102"/>
      <c r="S71" s="19">
        <f t="shared" si="32"/>
        <v>4.2200437553893185E-8</v>
      </c>
      <c r="T71">
        <v>1</v>
      </c>
      <c r="U71">
        <f t="shared" si="33"/>
        <v>4.2200437553893185E-8</v>
      </c>
      <c r="V71">
        <f t="shared" si="34"/>
        <v>2.9258743951886719E-2</v>
      </c>
      <c r="W71">
        <f t="shared" si="22"/>
        <v>-8.7719895711430712E-4</v>
      </c>
      <c r="X71">
        <f t="shared" si="14"/>
        <v>-1.0826264079428008E-3</v>
      </c>
      <c r="Y71">
        <f t="shared" si="15"/>
        <v>2.9464171402715213E-2</v>
      </c>
    </row>
    <row r="72" spans="1:38" ht="12.95" customHeight="1" x14ac:dyDescent="0.2">
      <c r="A72" s="94" t="s">
        <v>83</v>
      </c>
      <c r="B72" s="42"/>
      <c r="C72" s="17">
        <v>53451.3462</v>
      </c>
      <c r="D72" s="17">
        <v>1E-4</v>
      </c>
      <c r="E72" s="19">
        <f t="shared" si="25"/>
        <v>33769.609766002206</v>
      </c>
      <c r="F72" s="19">
        <f t="shared" si="29"/>
        <v>33769.5</v>
      </c>
      <c r="G72" s="19">
        <f t="shared" si="30"/>
        <v>2.9770744993584231E-2</v>
      </c>
      <c r="H72" s="19"/>
      <c r="I72" s="19"/>
      <c r="J72" s="19"/>
      <c r="K72" s="19">
        <f t="shared" si="31"/>
        <v>2.9770744993584231E-2</v>
      </c>
      <c r="L72" s="19"/>
      <c r="M72" s="19"/>
      <c r="N72" s="19"/>
      <c r="O72" s="19">
        <f t="shared" ca="1" si="28"/>
        <v>2.8393508663215682E-2</v>
      </c>
      <c r="P72" s="32">
        <f t="shared" si="26"/>
        <v>2.8349070274322326E-2</v>
      </c>
      <c r="Q72" s="21">
        <f t="shared" si="27"/>
        <v>38432.8462</v>
      </c>
      <c r="R72" s="102"/>
      <c r="S72" s="19">
        <f t="shared" si="32"/>
        <v>2.0211590073884157E-6</v>
      </c>
      <c r="T72">
        <v>1</v>
      </c>
      <c r="U72">
        <f t="shared" si="33"/>
        <v>2.0211590073884157E-6</v>
      </c>
      <c r="V72">
        <f t="shared" si="34"/>
        <v>2.9249586165296097E-2</v>
      </c>
      <c r="W72">
        <f t="shared" si="22"/>
        <v>5.2115882828813326E-4</v>
      </c>
      <c r="X72">
        <f t="shared" si="14"/>
        <v>-9.0051589097377128E-4</v>
      </c>
      <c r="Y72">
        <f t="shared" si="15"/>
        <v>3.0671260884558002E-2</v>
      </c>
    </row>
    <row r="73" spans="1:38" ht="12.95" customHeight="1" x14ac:dyDescent="0.2">
      <c r="A73" s="94" t="s">
        <v>83</v>
      </c>
      <c r="B73" s="42"/>
      <c r="C73" s="17">
        <v>53451.481899999999</v>
      </c>
      <c r="D73" s="17">
        <v>2.0000000000000001E-4</v>
      </c>
      <c r="E73" s="19">
        <f t="shared" si="25"/>
        <v>33770.110097670113</v>
      </c>
      <c r="F73" s="19">
        <f t="shared" si="29"/>
        <v>33770</v>
      </c>
      <c r="G73" s="19">
        <f t="shared" si="30"/>
        <v>2.9860700000426732E-2</v>
      </c>
      <c r="H73" s="19"/>
      <c r="I73" s="19"/>
      <c r="J73" s="19"/>
      <c r="K73" s="19">
        <f t="shared" si="31"/>
        <v>2.9860700000426732E-2</v>
      </c>
      <c r="L73" s="19"/>
      <c r="M73" s="19"/>
      <c r="N73" s="19"/>
      <c r="O73" s="19">
        <f t="shared" ca="1" si="28"/>
        <v>2.8394019047900232E-2</v>
      </c>
      <c r="P73" s="32">
        <f t="shared" si="26"/>
        <v>2.8349789146088447E-2</v>
      </c>
      <c r="Q73" s="21">
        <f t="shared" si="27"/>
        <v>38432.981899999999</v>
      </c>
      <c r="R73" s="102"/>
      <c r="S73" s="19">
        <f t="shared" si="32"/>
        <v>2.2828516097572461E-6</v>
      </c>
      <c r="T73">
        <v>1</v>
      </c>
      <c r="U73">
        <f t="shared" si="33"/>
        <v>2.2828516097572461E-6</v>
      </c>
      <c r="V73">
        <f t="shared" si="34"/>
        <v>2.9249545931784478E-2</v>
      </c>
      <c r="W73">
        <f t="shared" si="22"/>
        <v>6.1115406864225424E-4</v>
      </c>
      <c r="X73">
        <f t="shared" si="14"/>
        <v>-8.9975678569602911E-4</v>
      </c>
      <c r="Y73">
        <f t="shared" si="15"/>
        <v>3.0760456786122763E-2</v>
      </c>
      <c r="AJ73" t="s">
        <v>47</v>
      </c>
      <c r="AL73" t="s">
        <v>49</v>
      </c>
    </row>
    <row r="74" spans="1:38" ht="12.95" customHeight="1" x14ac:dyDescent="0.2">
      <c r="A74" s="94" t="s">
        <v>83</v>
      </c>
      <c r="B74" s="42"/>
      <c r="C74" s="17">
        <v>53451.615100000003</v>
      </c>
      <c r="D74" s="17">
        <v>6.9999999999999999E-4</v>
      </c>
      <c r="E74" s="19">
        <f t="shared" si="25"/>
        <v>33770.601211731773</v>
      </c>
      <c r="F74" s="19">
        <f t="shared" si="29"/>
        <v>33770.5</v>
      </c>
      <c r="G74" s="19">
        <f t="shared" si="30"/>
        <v>2.7450654997664969E-2</v>
      </c>
      <c r="H74" s="19"/>
      <c r="I74" s="19"/>
      <c r="J74" s="19"/>
      <c r="K74" s="19">
        <f t="shared" si="31"/>
        <v>2.7450654997664969E-2</v>
      </c>
      <c r="L74" s="19"/>
      <c r="M74" s="19"/>
      <c r="N74" s="19"/>
      <c r="O74" s="19">
        <f t="shared" ca="1" si="28"/>
        <v>2.8394529432584782E-2</v>
      </c>
      <c r="P74" s="32">
        <f t="shared" si="26"/>
        <v>2.8350508003045848E-2</v>
      </c>
      <c r="Q74" s="21">
        <f t="shared" si="27"/>
        <v>38433.115100000003</v>
      </c>
      <c r="R74" s="102"/>
      <c r="S74" s="19">
        <f t="shared" si="32"/>
        <v>8.0973543129299997E-7</v>
      </c>
      <c r="T74">
        <v>1</v>
      </c>
      <c r="U74">
        <f t="shared" si="33"/>
        <v>8.0973543129299997E-7</v>
      </c>
      <c r="V74">
        <f t="shared" si="34"/>
        <v>2.9249505681044084E-2</v>
      </c>
      <c r="W74">
        <f t="shared" si="22"/>
        <v>-1.7988506833791149E-3</v>
      </c>
      <c r="X74">
        <f t="shared" si="14"/>
        <v>-8.9899767799823526E-4</v>
      </c>
      <c r="Y74">
        <f t="shared" si="15"/>
        <v>2.8349652675663205E-2</v>
      </c>
      <c r="AJ74" t="s">
        <v>47</v>
      </c>
      <c r="AL74" t="s">
        <v>49</v>
      </c>
    </row>
    <row r="75" spans="1:38" ht="12.95" customHeight="1" x14ac:dyDescent="0.2">
      <c r="A75" s="39" t="s">
        <v>89</v>
      </c>
      <c r="B75" s="42" t="s">
        <v>70</v>
      </c>
      <c r="C75" s="39">
        <v>53744.941800000001</v>
      </c>
      <c r="D75" s="39">
        <v>2.0000000000000001E-4</v>
      </c>
      <c r="E75" s="19">
        <f t="shared" si="25"/>
        <v>34852.109222439969</v>
      </c>
      <c r="F75" s="19">
        <f t="shared" si="29"/>
        <v>34852</v>
      </c>
      <c r="G75" s="19">
        <f t="shared" si="30"/>
        <v>2.9623319998790976E-2</v>
      </c>
      <c r="H75" s="19"/>
      <c r="I75" s="19"/>
      <c r="J75" s="19"/>
      <c r="K75" s="19">
        <f t="shared" si="31"/>
        <v>2.9623319998790976E-2</v>
      </c>
      <c r="L75" s="19"/>
      <c r="M75" s="19"/>
      <c r="N75" s="19"/>
      <c r="O75" s="19">
        <f t="shared" ca="1" si="28"/>
        <v>2.9498491505267191E-2</v>
      </c>
      <c r="P75" s="32">
        <f t="shared" si="26"/>
        <v>2.9867285541619448E-2</v>
      </c>
      <c r="Q75" s="21">
        <f t="shared" si="27"/>
        <v>38726.441800000001</v>
      </c>
      <c r="R75" s="102"/>
      <c r="S75" s="19">
        <f t="shared" si="32"/>
        <v>5.9519186087590961E-8</v>
      </c>
      <c r="T75">
        <v>1</v>
      </c>
      <c r="U75">
        <f t="shared" si="33"/>
        <v>5.9519186087590961E-8</v>
      </c>
      <c r="V75">
        <f t="shared" si="34"/>
        <v>2.9122121688352598E-2</v>
      </c>
      <c r="W75">
        <f t="shared" si="22"/>
        <v>5.011983104383777E-4</v>
      </c>
      <c r="X75">
        <f t="shared" si="14"/>
        <v>7.4516385326685124E-4</v>
      </c>
      <c r="Y75">
        <f t="shared" si="15"/>
        <v>2.8878156145524126E-2</v>
      </c>
    </row>
    <row r="76" spans="1:38" ht="12.95" customHeight="1" x14ac:dyDescent="0.2">
      <c r="A76" s="17" t="s">
        <v>94</v>
      </c>
      <c r="B76" s="16" t="s">
        <v>70</v>
      </c>
      <c r="C76" s="17">
        <v>53763.655700000003</v>
      </c>
      <c r="D76" s="17">
        <v>2.0999999999999999E-3</v>
      </c>
      <c r="E76" s="19">
        <f t="shared" si="25"/>
        <v>34921.108167171544</v>
      </c>
      <c r="F76" s="19">
        <f t="shared" si="29"/>
        <v>34921</v>
      </c>
      <c r="G76" s="19">
        <f t="shared" si="30"/>
        <v>2.9337109997868538E-2</v>
      </c>
      <c r="H76" s="19"/>
      <c r="I76" s="19"/>
      <c r="J76" s="19"/>
      <c r="K76" s="19">
        <f t="shared" si="31"/>
        <v>2.9337109997868538E-2</v>
      </c>
      <c r="L76" s="19"/>
      <c r="M76" s="19"/>
      <c r="N76" s="19"/>
      <c r="O76" s="19">
        <f t="shared" ca="1" si="28"/>
        <v>2.9568924591735136E-2</v>
      </c>
      <c r="P76" s="32">
        <f t="shared" si="26"/>
        <v>2.9961221879476595E-2</v>
      </c>
      <c r="Q76" s="21">
        <f t="shared" si="27"/>
        <v>38745.155700000003</v>
      </c>
      <c r="R76" s="102"/>
      <c r="S76" s="19">
        <f t="shared" si="32"/>
        <v>3.8951564076435001E-7</v>
      </c>
      <c r="T76">
        <v>1</v>
      </c>
      <c r="U76">
        <f t="shared" si="33"/>
        <v>3.8951564076435001E-7</v>
      </c>
      <c r="V76">
        <f t="shared" si="34"/>
        <v>2.9111259158770608E-2</v>
      </c>
      <c r="W76">
        <f t="shared" si="22"/>
        <v>2.2585083909792969E-4</v>
      </c>
      <c r="X76">
        <f t="shared" si="14"/>
        <v>8.4996272070598871E-4</v>
      </c>
      <c r="Y76">
        <f t="shared" si="15"/>
        <v>2.8487147277162551E-2</v>
      </c>
    </row>
    <row r="77" spans="1:38" ht="12.95" customHeight="1" x14ac:dyDescent="0.2">
      <c r="A77" s="39" t="s">
        <v>88</v>
      </c>
      <c r="B77" s="42" t="s">
        <v>70</v>
      </c>
      <c r="C77" s="39">
        <v>54211.441700000003</v>
      </c>
      <c r="D77" s="39">
        <v>2.0000000000000001E-4</v>
      </c>
      <c r="E77" s="19">
        <f t="shared" si="25"/>
        <v>36572.114182249556</v>
      </c>
      <c r="F77" s="19">
        <f t="shared" si="29"/>
        <v>36572</v>
      </c>
      <c r="G77" s="19">
        <f t="shared" si="30"/>
        <v>3.0968519997259136E-2</v>
      </c>
      <c r="H77" s="19"/>
      <c r="I77" s="19"/>
      <c r="J77" s="19"/>
      <c r="K77" s="19">
        <f t="shared" si="31"/>
        <v>3.0968519997259136E-2</v>
      </c>
      <c r="L77" s="19"/>
      <c r="M77" s="19"/>
      <c r="N77" s="19"/>
      <c r="O77" s="19">
        <f t="shared" ca="1" si="28"/>
        <v>3.1254214820120398E-2</v>
      </c>
      <c r="P77" s="32">
        <f t="shared" si="26"/>
        <v>3.2085869449849896E-2</v>
      </c>
      <c r="Q77" s="21">
        <f t="shared" si="27"/>
        <v>39192.941700000003</v>
      </c>
      <c r="R77" s="102"/>
      <c r="S77" s="19">
        <f t="shared" si="32"/>
        <v>1.2484697992048712E-6</v>
      </c>
      <c r="T77">
        <v>1</v>
      </c>
      <c r="U77">
        <f t="shared" si="33"/>
        <v>1.2484697992048712E-6</v>
      </c>
      <c r="V77">
        <f t="shared" si="34"/>
        <v>2.8753495789914513E-2</v>
      </c>
      <c r="W77">
        <f t="shared" si="22"/>
        <v>2.2150242073446236E-3</v>
      </c>
      <c r="X77">
        <f t="shared" si="14"/>
        <v>3.3323736599353828E-3</v>
      </c>
      <c r="Y77">
        <f t="shared" si="15"/>
        <v>2.7636146337323753E-2</v>
      </c>
    </row>
    <row r="78" spans="1:38" ht="12.95" customHeight="1" x14ac:dyDescent="0.2">
      <c r="A78" s="97" t="s">
        <v>91</v>
      </c>
      <c r="B78" s="96"/>
      <c r="C78" s="17">
        <v>54419.061300000001</v>
      </c>
      <c r="D78" s="17">
        <v>2.0000000000000001E-4</v>
      </c>
      <c r="E78" s="19">
        <f t="shared" si="25"/>
        <v>37337.616472290087</v>
      </c>
      <c r="F78" s="19">
        <f t="shared" si="29"/>
        <v>37337.5</v>
      </c>
      <c r="G78" s="19">
        <f t="shared" si="30"/>
        <v>3.15896249958314E-2</v>
      </c>
      <c r="H78" s="19"/>
      <c r="I78" s="19"/>
      <c r="J78" s="19"/>
      <c r="K78" s="19">
        <f t="shared" si="31"/>
        <v>3.15896249958314E-2</v>
      </c>
      <c r="L78" s="19"/>
      <c r="M78" s="19"/>
      <c r="N78" s="19"/>
      <c r="O78" s="19">
        <f t="shared" ca="1" si="28"/>
        <v>3.2035613772166981E-2</v>
      </c>
      <c r="P78" s="32">
        <f t="shared" si="26"/>
        <v>3.2978483456351661E-2</v>
      </c>
      <c r="Q78" s="21">
        <f t="shared" si="27"/>
        <v>39400.561300000001</v>
      </c>
      <c r="R78" s="102"/>
      <c r="S78" s="19">
        <f t="shared" si="32"/>
        <v>1.9289278233587084E-6</v>
      </c>
      <c r="T78">
        <v>1</v>
      </c>
      <c r="U78">
        <f t="shared" si="33"/>
        <v>1.9289278233587084E-6</v>
      </c>
      <c r="V78">
        <f t="shared" si="34"/>
        <v>2.852387516401525E-2</v>
      </c>
      <c r="W78">
        <f t="shared" si="22"/>
        <v>3.0657498318161502E-3</v>
      </c>
      <c r="X78">
        <f t="shared" si="14"/>
        <v>4.4546082923364082E-3</v>
      </c>
      <c r="Y78">
        <f t="shared" si="15"/>
        <v>2.7135016703494993E-2</v>
      </c>
      <c r="AJ78" t="s">
        <v>47</v>
      </c>
      <c r="AL78" t="s">
        <v>49</v>
      </c>
    </row>
    <row r="79" spans="1:38" ht="12.95" customHeight="1" x14ac:dyDescent="0.2">
      <c r="A79" s="98" t="s">
        <v>180</v>
      </c>
      <c r="B79" s="92" t="s">
        <v>67</v>
      </c>
      <c r="C79" s="20">
        <v>54488.222600000001</v>
      </c>
      <c r="D79" s="20"/>
      <c r="E79" s="19">
        <f t="shared" si="25"/>
        <v>37592.617125080957</v>
      </c>
      <c r="F79" s="19">
        <f t="shared" si="29"/>
        <v>37592.5</v>
      </c>
      <c r="G79" s="19">
        <f t="shared" si="30"/>
        <v>3.1766674997925293E-2</v>
      </c>
      <c r="H79" s="19"/>
      <c r="I79" s="19"/>
      <c r="J79" s="19"/>
      <c r="K79">
        <f t="shared" si="31"/>
        <v>3.1766674997925293E-2</v>
      </c>
      <c r="L79" s="19"/>
      <c r="M79" s="19"/>
      <c r="N79" s="19"/>
      <c r="O79" s="19">
        <f t="shared" ca="1" si="28"/>
        <v>3.2295909961287658E-2</v>
      </c>
      <c r="P79" s="32">
        <f t="shared" si="26"/>
        <v>3.3260972184599676E-2</v>
      </c>
      <c r="Q79" s="21">
        <f t="shared" si="27"/>
        <v>39469.722600000001</v>
      </c>
      <c r="R79" s="102"/>
      <c r="S79" s="19">
        <f t="shared" si="32"/>
        <v>2.2329240821029756E-6</v>
      </c>
      <c r="T79">
        <v>1</v>
      </c>
      <c r="U79">
        <f t="shared" si="33"/>
        <v>2.2329240821029756E-6</v>
      </c>
      <c r="V79">
        <f t="shared" si="34"/>
        <v>2.8438418146451802E-2</v>
      </c>
      <c r="W79">
        <f t="shared" si="22"/>
        <v>3.3282568514734906E-3</v>
      </c>
      <c r="X79">
        <f t="shared" si="14"/>
        <v>4.8225540381478717E-3</v>
      </c>
      <c r="Y79">
        <f t="shared" si="15"/>
        <v>2.6944120959777419E-2</v>
      </c>
    </row>
    <row r="80" spans="1:38" ht="12.95" customHeight="1" x14ac:dyDescent="0.2">
      <c r="A80" s="98" t="s">
        <v>180</v>
      </c>
      <c r="B80" s="92" t="s">
        <v>70</v>
      </c>
      <c r="C80" s="20">
        <v>54488.359199999999</v>
      </c>
      <c r="D80" s="20"/>
      <c r="E80" s="19">
        <f t="shared" si="25"/>
        <v>37593.120775087111</v>
      </c>
      <c r="F80" s="19">
        <f t="shared" si="29"/>
        <v>37593</v>
      </c>
      <c r="G80" s="19">
        <f t="shared" si="30"/>
        <v>3.2756629996583797E-2</v>
      </c>
      <c r="H80" s="19"/>
      <c r="I80" s="19"/>
      <c r="J80" s="19"/>
      <c r="K80">
        <f t="shared" si="31"/>
        <v>3.2756629996583797E-2</v>
      </c>
      <c r="L80" s="19"/>
      <c r="M80" s="19"/>
      <c r="N80" s="19"/>
      <c r="O80" s="19">
        <f t="shared" ca="1" si="28"/>
        <v>3.2296420345972209E-2</v>
      </c>
      <c r="P80" s="32">
        <f t="shared" si="26"/>
        <v>3.3261518451951834E-2</v>
      </c>
      <c r="Q80" s="21">
        <f t="shared" si="27"/>
        <v>39469.859199999999</v>
      </c>
      <c r="R80" s="102"/>
      <c r="S80" s="19">
        <f t="shared" si="32"/>
        <v>2.5491235236392221E-7</v>
      </c>
      <c r="T80">
        <v>1</v>
      </c>
      <c r="U80">
        <f t="shared" si="33"/>
        <v>2.5491235236392221E-7</v>
      </c>
      <c r="V80">
        <f t="shared" si="34"/>
        <v>2.8438246181720035E-2</v>
      </c>
      <c r="W80">
        <f t="shared" si="22"/>
        <v>4.3183838148637618E-3</v>
      </c>
      <c r="X80">
        <f t="shared" si="14"/>
        <v>4.8232722702317979E-3</v>
      </c>
      <c r="Y80">
        <f t="shared" si="15"/>
        <v>2.7933357726351998E-2</v>
      </c>
    </row>
    <row r="81" spans="1:38" ht="12.95" customHeight="1" x14ac:dyDescent="0.2">
      <c r="A81" s="98" t="s">
        <v>180</v>
      </c>
      <c r="B81" s="92" t="s">
        <v>67</v>
      </c>
      <c r="C81" s="20">
        <v>54526.194600000003</v>
      </c>
      <c r="D81" s="20"/>
      <c r="E81" s="19">
        <f t="shared" si="25"/>
        <v>37732.621503075236</v>
      </c>
      <c r="F81" s="19">
        <f t="shared" si="29"/>
        <v>37732.5</v>
      </c>
      <c r="G81" s="19">
        <f t="shared" si="30"/>
        <v>3.2954075002635363E-2</v>
      </c>
      <c r="H81" s="19"/>
      <c r="I81" s="19"/>
      <c r="J81" s="19"/>
      <c r="K81">
        <f t="shared" si="31"/>
        <v>3.2954075002635363E-2</v>
      </c>
      <c r="L81" s="19"/>
      <c r="M81" s="19"/>
      <c r="N81" s="19"/>
      <c r="O81" s="19">
        <f t="shared" ca="1" si="28"/>
        <v>3.2438817672961757E-2</v>
      </c>
      <c r="P81" s="32">
        <f t="shared" si="26"/>
        <v>3.3412740380254838E-2</v>
      </c>
      <c r="Q81" s="21">
        <f t="shared" si="27"/>
        <v>39507.694600000003</v>
      </c>
      <c r="R81" s="102"/>
      <c r="S81" s="19">
        <f t="shared" si="32"/>
        <v>2.10373928626815E-7</v>
      </c>
      <c r="T81">
        <v>1</v>
      </c>
      <c r="U81">
        <f t="shared" si="33"/>
        <v>2.10373928626815E-7</v>
      </c>
      <c r="V81">
        <f t="shared" si="34"/>
        <v>2.8389595065572669E-2</v>
      </c>
      <c r="W81">
        <f t="shared" si="22"/>
        <v>4.5644799370626946E-3</v>
      </c>
      <c r="X81">
        <f t="shared" si="14"/>
        <v>5.0231453146821724E-3</v>
      </c>
      <c r="Y81">
        <f t="shared" si="15"/>
        <v>2.7930929687953191E-2</v>
      </c>
    </row>
    <row r="82" spans="1:38" ht="12.95" customHeight="1" x14ac:dyDescent="0.2">
      <c r="A82" s="98" t="s">
        <v>180</v>
      </c>
      <c r="B82" s="92" t="s">
        <v>70</v>
      </c>
      <c r="C82" s="20">
        <v>54526.3298</v>
      </c>
      <c r="D82" s="20"/>
      <c r="E82" s="19">
        <f t="shared" si="25"/>
        <v>37733.11999122188</v>
      </c>
      <c r="F82" s="19">
        <f t="shared" si="29"/>
        <v>37733</v>
      </c>
      <c r="G82" s="19">
        <f t="shared" si="30"/>
        <v>3.2544030000281055E-2</v>
      </c>
      <c r="H82" s="19"/>
      <c r="I82" s="19"/>
      <c r="J82" s="19"/>
      <c r="K82">
        <f t="shared" si="31"/>
        <v>3.2544030000281055E-2</v>
      </c>
      <c r="L82" s="19"/>
      <c r="M82" s="19"/>
      <c r="N82" s="19"/>
      <c r="O82" s="19">
        <f t="shared" ca="1" si="28"/>
        <v>3.2439328057646308E-2</v>
      </c>
      <c r="P82" s="32">
        <f t="shared" si="26"/>
        <v>3.34132781157951E-2</v>
      </c>
      <c r="Q82" s="21">
        <f t="shared" si="27"/>
        <v>39507.8298</v>
      </c>
      <c r="R82" s="102"/>
      <c r="S82" s="19">
        <f t="shared" si="32"/>
        <v>7.5559228632471991E-7</v>
      </c>
      <c r="T82">
        <v>1</v>
      </c>
      <c r="U82">
        <f t="shared" si="33"/>
        <v>7.5559228632471991E-7</v>
      </c>
      <c r="V82">
        <f t="shared" si="34"/>
        <v>2.8389418276783665E-2</v>
      </c>
      <c r="W82">
        <f t="shared" si="22"/>
        <v>4.1546117234973895E-3</v>
      </c>
      <c r="X82">
        <f t="shared" si="14"/>
        <v>5.0238598390114327E-3</v>
      </c>
      <c r="Y82">
        <f t="shared" si="15"/>
        <v>2.7520170161269623E-2</v>
      </c>
    </row>
    <row r="83" spans="1:38" ht="12.95" customHeight="1" x14ac:dyDescent="0.2">
      <c r="A83" s="97" t="s">
        <v>92</v>
      </c>
      <c r="B83" s="96"/>
      <c r="C83" s="17">
        <v>54527.821400000001</v>
      </c>
      <c r="D83" s="17">
        <v>1E-4</v>
      </c>
      <c r="E83" s="19">
        <f t="shared" si="25"/>
        <v>37738.619583822125</v>
      </c>
      <c r="F83" s="19">
        <f t="shared" si="29"/>
        <v>37738.5</v>
      </c>
      <c r="G83" s="19">
        <f t="shared" si="30"/>
        <v>3.2433535001473501E-2</v>
      </c>
      <c r="H83" s="19"/>
      <c r="I83" s="19"/>
      <c r="J83" s="19"/>
      <c r="K83" s="19">
        <f t="shared" si="31"/>
        <v>3.2433535001473501E-2</v>
      </c>
      <c r="L83" s="19"/>
      <c r="M83" s="19"/>
      <c r="N83" s="19"/>
      <c r="O83" s="19">
        <f t="shared" ca="1" si="28"/>
        <v>3.2444942289176361E-2</v>
      </c>
      <c r="P83" s="32">
        <f t="shared" si="26"/>
        <v>3.3419191177393011E-2</v>
      </c>
      <c r="Q83" s="21">
        <f t="shared" si="27"/>
        <v>39509.321400000001</v>
      </c>
      <c r="R83" s="102"/>
      <c r="S83" s="19">
        <f t="shared" si="32"/>
        <v>9.7151809712827111E-7</v>
      </c>
      <c r="T83">
        <v>1</v>
      </c>
      <c r="U83">
        <f t="shared" si="33"/>
        <v>9.7151809712827111E-7</v>
      </c>
      <c r="V83">
        <f t="shared" si="34"/>
        <v>2.8387472463005416E-2</v>
      </c>
      <c r="W83">
        <f t="shared" si="22"/>
        <v>4.0460625384680857E-3</v>
      </c>
      <c r="X83">
        <f t="shared" si="14"/>
        <v>5.0317187143875926E-3</v>
      </c>
      <c r="Y83">
        <f t="shared" si="15"/>
        <v>2.740181628708591E-2</v>
      </c>
    </row>
    <row r="84" spans="1:38" ht="12.95" customHeight="1" x14ac:dyDescent="0.2">
      <c r="A84" s="98" t="s">
        <v>180</v>
      </c>
      <c r="B84" s="92" t="s">
        <v>67</v>
      </c>
      <c r="C84" s="20">
        <v>54550.062599999997</v>
      </c>
      <c r="D84" s="20"/>
      <c r="E84" s="19">
        <f t="shared" si="25"/>
        <v>37820.623833581041</v>
      </c>
      <c r="F84" s="19">
        <f t="shared" si="29"/>
        <v>37820.5</v>
      </c>
      <c r="G84" s="19">
        <f t="shared" si="30"/>
        <v>3.3586154997465201E-2</v>
      </c>
      <c r="H84" s="19"/>
      <c r="I84" s="19"/>
      <c r="J84" s="19"/>
      <c r="K84">
        <f t="shared" si="31"/>
        <v>3.3586154997465201E-2</v>
      </c>
      <c r="L84" s="19"/>
      <c r="M84" s="19"/>
      <c r="N84" s="19"/>
      <c r="O84" s="19">
        <f t="shared" ca="1" si="28"/>
        <v>3.2528645377442621E-2</v>
      </c>
      <c r="P84" s="32">
        <f t="shared" si="26"/>
        <v>3.350690670505662E-2</v>
      </c>
      <c r="Q84" s="21">
        <f t="shared" si="27"/>
        <v>39531.562599999997</v>
      </c>
      <c r="R84" s="102"/>
      <c r="S84" s="19">
        <f t="shared" si="32"/>
        <v>6.2802918496758778E-9</v>
      </c>
      <c r="T84">
        <v>1</v>
      </c>
      <c r="U84">
        <f t="shared" si="33"/>
        <v>6.2802918496758778E-9</v>
      </c>
      <c r="V84">
        <f t="shared" si="34"/>
        <v>2.8358214915559905E-2</v>
      </c>
      <c r="W84">
        <f t="shared" si="22"/>
        <v>5.2279400819052954E-3</v>
      </c>
      <c r="X84">
        <f t="shared" si="14"/>
        <v>5.1486917894967158E-3</v>
      </c>
      <c r="Y84">
        <f t="shared" si="15"/>
        <v>2.8437463207968486E-2</v>
      </c>
    </row>
    <row r="85" spans="1:38" ht="12.95" customHeight="1" x14ac:dyDescent="0.2">
      <c r="A85" s="98" t="s">
        <v>180</v>
      </c>
      <c r="B85" s="92" t="s">
        <v>70</v>
      </c>
      <c r="C85" s="20">
        <v>54550.198199999999</v>
      </c>
      <c r="D85" s="20"/>
      <c r="E85" s="19">
        <f t="shared" ref="E85:E109" si="35">+(C85-C$7)/C$8</f>
        <v>37821.123796544707</v>
      </c>
      <c r="F85" s="19">
        <f t="shared" si="29"/>
        <v>37821</v>
      </c>
      <c r="G85" s="19">
        <f t="shared" si="30"/>
        <v>3.3576109999557957E-2</v>
      </c>
      <c r="H85" s="19"/>
      <c r="I85" s="19"/>
      <c r="J85" s="19"/>
      <c r="K85">
        <f t="shared" si="31"/>
        <v>3.3576109999557957E-2</v>
      </c>
      <c r="L85" s="19"/>
      <c r="M85" s="19"/>
      <c r="N85" s="19"/>
      <c r="O85" s="19">
        <f t="shared" ca="1" si="28"/>
        <v>3.2529155762127171E-2</v>
      </c>
      <c r="P85" s="32">
        <f t="shared" ref="P85:P109" si="36">+J$4+J$5*F85+J$6*F85^2+J$7*SIN(J$8*F85+J$9)</f>
        <v>3.3507439000575109E-2</v>
      </c>
      <c r="Q85" s="21">
        <f t="shared" ref="Q85:Q109" si="37">+C85-15018.5</f>
        <v>39531.698199999999</v>
      </c>
      <c r="R85" s="102"/>
      <c r="S85" s="19">
        <f t="shared" si="32"/>
        <v>4.7157061013022665E-9</v>
      </c>
      <c r="T85">
        <v>1</v>
      </c>
      <c r="U85">
        <f t="shared" si="33"/>
        <v>4.7157061013022665E-9</v>
      </c>
      <c r="V85">
        <f t="shared" si="34"/>
        <v>2.8358035094506351E-2</v>
      </c>
      <c r="W85">
        <f t="shared" si="22"/>
        <v>5.2180749050516062E-3</v>
      </c>
      <c r="X85">
        <f t="shared" si="14"/>
        <v>5.1494039060687603E-3</v>
      </c>
      <c r="Y85">
        <f t="shared" si="15"/>
        <v>2.8426706093489199E-2</v>
      </c>
    </row>
    <row r="86" spans="1:38" ht="12.95" customHeight="1" x14ac:dyDescent="0.2">
      <c r="A86" s="98" t="s">
        <v>180</v>
      </c>
      <c r="B86" s="92" t="s">
        <v>67</v>
      </c>
      <c r="C86" s="20">
        <v>54554.944000000003</v>
      </c>
      <c r="D86" s="20"/>
      <c r="E86" s="19">
        <f t="shared" si="35"/>
        <v>37838.621762864248</v>
      </c>
      <c r="F86" s="19">
        <f t="shared" si="29"/>
        <v>37838.5</v>
      </c>
      <c r="G86" s="19">
        <f t="shared" si="30"/>
        <v>3.3024535005097277E-2</v>
      </c>
      <c r="H86" s="19"/>
      <c r="I86" s="19"/>
      <c r="J86" s="19"/>
      <c r="K86">
        <f t="shared" si="31"/>
        <v>3.3024535005097277E-2</v>
      </c>
      <c r="L86" s="19"/>
      <c r="M86" s="19"/>
      <c r="N86" s="19"/>
      <c r="O86" s="19">
        <f t="shared" ca="1" si="28"/>
        <v>3.2547019226086431E-2</v>
      </c>
      <c r="P86" s="32">
        <f t="shared" si="36"/>
        <v>3.3526049750333041E-2</v>
      </c>
      <c r="Q86" s="21">
        <f t="shared" si="37"/>
        <v>39536.444000000003</v>
      </c>
      <c r="R86" s="102"/>
      <c r="S86" s="19">
        <f t="shared" si="32"/>
        <v>2.5151703968889277E-7</v>
      </c>
      <c r="T86">
        <v>1</v>
      </c>
      <c r="U86">
        <f t="shared" si="33"/>
        <v>2.5151703968889277E-7</v>
      </c>
      <c r="V86">
        <f t="shared" si="34"/>
        <v>2.8351730503503203E-2</v>
      </c>
      <c r="W86">
        <f t="shared" si="22"/>
        <v>4.6728045015940745E-3</v>
      </c>
      <c r="X86">
        <f t="shared" ref="X86:X109" si="38">+J$7*SIN(J$8*F86+J$9)</f>
        <v>5.174319246829838E-3</v>
      </c>
      <c r="Y86">
        <f t="shared" si="15"/>
        <v>2.785021575826744E-2</v>
      </c>
    </row>
    <row r="87" spans="1:38" ht="12.95" customHeight="1" x14ac:dyDescent="0.2">
      <c r="A87" s="98" t="s">
        <v>180</v>
      </c>
      <c r="B87" s="92" t="s">
        <v>70</v>
      </c>
      <c r="C87" s="20">
        <v>54562.944900000002</v>
      </c>
      <c r="D87" s="20"/>
      <c r="E87" s="19">
        <f t="shared" si="35"/>
        <v>37868.121421241325</v>
      </c>
      <c r="F87" s="19">
        <f t="shared" si="29"/>
        <v>37868</v>
      </c>
      <c r="G87" s="19">
        <f t="shared" si="30"/>
        <v>3.2931879999523517E-2</v>
      </c>
      <c r="H87" s="19"/>
      <c r="I87" s="19"/>
      <c r="J87" s="19"/>
      <c r="K87">
        <f t="shared" si="31"/>
        <v>3.2931879999523517E-2</v>
      </c>
      <c r="L87" s="19"/>
      <c r="M87" s="19"/>
      <c r="N87" s="19"/>
      <c r="O87" s="19">
        <f t="shared" ca="1" si="28"/>
        <v>3.2577131922474904E-2</v>
      </c>
      <c r="P87" s="32">
        <f t="shared" si="36"/>
        <v>3.3557335746971659E-2</v>
      </c>
      <c r="Q87" s="21">
        <f t="shared" si="37"/>
        <v>39544.444900000002</v>
      </c>
      <c r="R87" s="102"/>
      <c r="S87" s="19">
        <f t="shared" si="32"/>
        <v>3.9119489201591401E-7</v>
      </c>
      <c r="T87">
        <v>1</v>
      </c>
      <c r="U87">
        <f t="shared" si="33"/>
        <v>3.9119489201591401E-7</v>
      </c>
      <c r="V87">
        <f t="shared" si="34"/>
        <v>2.8341054988988167E-2</v>
      </c>
      <c r="W87">
        <f t="shared" si="22"/>
        <v>4.5908250105353501E-3</v>
      </c>
      <c r="X87">
        <f t="shared" si="38"/>
        <v>5.2162807579834896E-3</v>
      </c>
      <c r="Y87">
        <f t="shared" si="15"/>
        <v>2.7715599241540028E-2</v>
      </c>
    </row>
    <row r="88" spans="1:38" ht="12.95" customHeight="1" x14ac:dyDescent="0.2">
      <c r="A88" s="98" t="s">
        <v>180</v>
      </c>
      <c r="B88" s="92" t="s">
        <v>67</v>
      </c>
      <c r="C88" s="20">
        <v>54563.080199999997</v>
      </c>
      <c r="D88" s="20"/>
      <c r="E88" s="19">
        <f t="shared" si="35"/>
        <v>37868.62027809221</v>
      </c>
      <c r="F88" s="19">
        <f t="shared" si="29"/>
        <v>37868.5</v>
      </c>
      <c r="G88" s="19">
        <f t="shared" si="30"/>
        <v>3.2621834994642995E-2</v>
      </c>
      <c r="H88" s="19"/>
      <c r="I88" s="19"/>
      <c r="J88" s="19"/>
      <c r="K88">
        <f t="shared" si="31"/>
        <v>3.2621834994642995E-2</v>
      </c>
      <c r="L88" s="19"/>
      <c r="M88" s="19"/>
      <c r="N88" s="19"/>
      <c r="O88" s="19">
        <f t="shared" ref="O88:O109" ca="1" si="39">+C$11+C$12*$F88</f>
        <v>3.2577642307159455E-2</v>
      </c>
      <c r="P88" s="32">
        <f t="shared" si="36"/>
        <v>3.3557865081446599E-2</v>
      </c>
      <c r="Q88" s="21">
        <f t="shared" si="37"/>
        <v>39544.580199999997</v>
      </c>
      <c r="R88" s="102"/>
      <c r="S88" s="19">
        <f t="shared" si="32"/>
        <v>8.761523234015613E-7</v>
      </c>
      <c r="T88">
        <v>1</v>
      </c>
      <c r="U88">
        <f t="shared" si="33"/>
        <v>8.761523234015613E-7</v>
      </c>
      <c r="V88">
        <f t="shared" si="34"/>
        <v>2.8340873531200912E-2</v>
      </c>
      <c r="W88">
        <f t="shared" si="22"/>
        <v>4.2809614634420831E-3</v>
      </c>
      <c r="X88">
        <f t="shared" si="38"/>
        <v>5.2169915502456882E-3</v>
      </c>
      <c r="Y88">
        <f t="shared" ref="Y88:Y109" si="40">+G88-X88</f>
        <v>2.7404843444397309E-2</v>
      </c>
    </row>
    <row r="89" spans="1:38" ht="12.95" customHeight="1" x14ac:dyDescent="0.2">
      <c r="A89" s="98" t="s">
        <v>180</v>
      </c>
      <c r="B89" s="92" t="s">
        <v>67</v>
      </c>
      <c r="C89" s="20">
        <v>54564.9807</v>
      </c>
      <c r="D89" s="20"/>
      <c r="E89" s="19">
        <f t="shared" si="35"/>
        <v>37875.627502372699</v>
      </c>
      <c r="F89" s="19">
        <f t="shared" si="29"/>
        <v>37875.5</v>
      </c>
      <c r="G89" s="19">
        <f t="shared" si="30"/>
        <v>3.4581204999994952E-2</v>
      </c>
      <c r="H89" s="19"/>
      <c r="I89" s="19"/>
      <c r="J89" s="19"/>
      <c r="K89">
        <f t="shared" si="31"/>
        <v>3.4581204999994952E-2</v>
      </c>
      <c r="L89" s="19"/>
      <c r="M89" s="19"/>
      <c r="N89" s="19"/>
      <c r="O89" s="19">
        <f t="shared" ca="1" si="39"/>
        <v>3.2584787692743158E-2</v>
      </c>
      <c r="P89" s="32">
        <f t="shared" si="36"/>
        <v>3.3565272480852192E-2</v>
      </c>
      <c r="Q89" s="21">
        <f t="shared" si="37"/>
        <v>39546.4807</v>
      </c>
      <c r="R89" s="102"/>
      <c r="S89" s="19">
        <f t="shared" si="32"/>
        <v>1.0321188834517557E-6</v>
      </c>
      <c r="T89">
        <v>1</v>
      </c>
      <c r="U89">
        <f t="shared" si="33"/>
        <v>1.0321188834517557E-6</v>
      </c>
      <c r="V89">
        <f t="shared" si="34"/>
        <v>2.8338331313157814E-2</v>
      </c>
      <c r="W89">
        <f t="shared" si="22"/>
        <v>6.2428736868371387E-3</v>
      </c>
      <c r="X89">
        <f t="shared" si="38"/>
        <v>5.2269411676943763E-3</v>
      </c>
      <c r="Y89">
        <f t="shared" si="40"/>
        <v>2.9354263832300574E-2</v>
      </c>
    </row>
    <row r="90" spans="1:38" ht="12.95" customHeight="1" thickBot="1" x14ac:dyDescent="0.25">
      <c r="A90" s="122" t="s">
        <v>180</v>
      </c>
      <c r="B90" s="123" t="s">
        <v>70</v>
      </c>
      <c r="C90" s="124">
        <v>54565.116900000001</v>
      </c>
      <c r="D90" s="124"/>
      <c r="E90" s="125">
        <f t="shared" si="35"/>
        <v>37876.129677561861</v>
      </c>
      <c r="F90" s="125">
        <f t="shared" si="29"/>
        <v>37876</v>
      </c>
      <c r="G90" s="125">
        <f t="shared" si="30"/>
        <v>3.5171160001482349E-2</v>
      </c>
      <c r="H90" s="19"/>
      <c r="I90" s="19"/>
      <c r="J90" s="19"/>
      <c r="K90">
        <f t="shared" si="31"/>
        <v>3.5171160001482349E-2</v>
      </c>
      <c r="L90" s="19"/>
      <c r="M90" s="19"/>
      <c r="N90" s="19"/>
      <c r="O90" s="19">
        <f t="shared" ca="1" si="39"/>
        <v>3.2585298077427709E-2</v>
      </c>
      <c r="P90" s="32">
        <f t="shared" si="36"/>
        <v>3.3565801346215868E-2</v>
      </c>
      <c r="Q90" s="21">
        <f t="shared" si="37"/>
        <v>39546.616900000001</v>
      </c>
      <c r="R90" s="102"/>
      <c r="S90" s="19">
        <f t="shared" si="32"/>
        <v>2.5771764120390047E-6</v>
      </c>
      <c r="T90">
        <v>1</v>
      </c>
      <c r="U90">
        <f t="shared" si="33"/>
        <v>2.5771764120390047E-6</v>
      </c>
      <c r="V90">
        <f t="shared" si="34"/>
        <v>2.8338149596938915E-2</v>
      </c>
      <c r="W90">
        <f t="shared" si="22"/>
        <v>6.8330104045434339E-3</v>
      </c>
      <c r="X90">
        <f t="shared" si="38"/>
        <v>5.2276517492769563E-3</v>
      </c>
      <c r="Y90">
        <f t="shared" si="40"/>
        <v>2.9943508252205393E-2</v>
      </c>
    </row>
    <row r="91" spans="1:38" ht="12.95" customHeight="1" x14ac:dyDescent="0.2">
      <c r="A91" s="17" t="s">
        <v>93</v>
      </c>
      <c r="B91" s="16" t="s">
        <v>70</v>
      </c>
      <c r="C91" s="17">
        <v>54845.828000000001</v>
      </c>
      <c r="D91" s="17">
        <v>4.0000000000000002E-4</v>
      </c>
      <c r="E91" s="19">
        <f t="shared" si="35"/>
        <v>38911.123434845846</v>
      </c>
      <c r="F91" s="19">
        <f t="shared" si="29"/>
        <v>38911</v>
      </c>
      <c r="G91" s="19">
        <f t="shared" si="30"/>
        <v>3.3478010001999792E-2</v>
      </c>
      <c r="H91" s="19"/>
      <c r="I91" s="19"/>
      <c r="J91" s="19"/>
      <c r="K91" s="19">
        <f t="shared" si="31"/>
        <v>3.3478010001999792E-2</v>
      </c>
      <c r="L91" s="19"/>
      <c r="M91" s="19"/>
      <c r="N91" s="19"/>
      <c r="O91" s="19">
        <f t="shared" ca="1" si="39"/>
        <v>3.3641794374446934E-2</v>
      </c>
      <c r="P91" s="32">
        <f t="shared" si="36"/>
        <v>3.4590689580322895E-2</v>
      </c>
      <c r="Q91" s="21">
        <f t="shared" si="37"/>
        <v>39827.328000000001</v>
      </c>
      <c r="R91" s="102"/>
      <c r="S91" s="19">
        <f t="shared" si="32"/>
        <v>1.2380558440172784E-6</v>
      </c>
      <c r="T91">
        <v>1</v>
      </c>
      <c r="U91">
        <f t="shared" si="33"/>
        <v>1.2380558440172784E-6</v>
      </c>
      <c r="V91">
        <f t="shared" si="34"/>
        <v>2.7925067401219736E-2</v>
      </c>
      <c r="W91">
        <f t="shared" si="22"/>
        <v>5.5529426007800559E-3</v>
      </c>
      <c r="X91">
        <f t="shared" si="38"/>
        <v>6.6656221791031598E-3</v>
      </c>
      <c r="Y91">
        <f t="shared" si="40"/>
        <v>2.6812387822896633E-2</v>
      </c>
      <c r="AJ91" t="s">
        <v>47</v>
      </c>
      <c r="AL91" t="s">
        <v>49</v>
      </c>
    </row>
    <row r="92" spans="1:38" ht="12.95" customHeight="1" x14ac:dyDescent="0.2">
      <c r="A92" s="104" t="s">
        <v>178</v>
      </c>
      <c r="B92" s="105" t="s">
        <v>70</v>
      </c>
      <c r="C92" s="106">
        <v>54887.5962</v>
      </c>
      <c r="D92" s="106">
        <v>1E-4</v>
      </c>
      <c r="E92" s="19">
        <f t="shared" si="35"/>
        <v>39065.124563597034</v>
      </c>
      <c r="F92" s="19">
        <f t="shared" ref="F92:F109" si="41">ROUND(2*E92,0)/2</f>
        <v>39065</v>
      </c>
      <c r="G92" s="19">
        <f t="shared" si="30"/>
        <v>3.3784150000428781E-2</v>
      </c>
      <c r="H92" s="19"/>
      <c r="I92" s="19"/>
      <c r="J92" s="19"/>
      <c r="K92" s="19">
        <f t="shared" si="31"/>
        <v>3.3784150000428781E-2</v>
      </c>
      <c r="L92" s="19"/>
      <c r="M92" s="19"/>
      <c r="N92" s="19"/>
      <c r="O92" s="19">
        <f t="shared" ca="1" si="39"/>
        <v>3.3798992857288442E-2</v>
      </c>
      <c r="P92" s="32">
        <f t="shared" si="36"/>
        <v>3.4730707283514489E-2</v>
      </c>
      <c r="Q92" s="21">
        <f t="shared" si="37"/>
        <v>39869.0962</v>
      </c>
      <c r="R92" s="102"/>
      <c r="S92" s="19">
        <f t="shared" si="32"/>
        <v>8.9597069016259767E-7</v>
      </c>
      <c r="T92">
        <v>1</v>
      </c>
      <c r="U92">
        <f t="shared" si="33"/>
        <v>8.9597069016259767E-7</v>
      </c>
      <c r="V92">
        <f t="shared" si="34"/>
        <v>2.7857294578941032E-2</v>
      </c>
      <c r="W92">
        <f t="shared" si="22"/>
        <v>5.9268554214877492E-3</v>
      </c>
      <c r="X92">
        <f t="shared" si="38"/>
        <v>6.873412704573454E-3</v>
      </c>
      <c r="Y92">
        <f t="shared" si="40"/>
        <v>2.6910737295855327E-2</v>
      </c>
    </row>
    <row r="93" spans="1:38" ht="12.95" customHeight="1" x14ac:dyDescent="0.2">
      <c r="A93" s="118" t="s">
        <v>338</v>
      </c>
      <c r="B93" s="118" t="s">
        <v>70</v>
      </c>
      <c r="C93" s="119">
        <v>54935.332499999997</v>
      </c>
      <c r="D93" s="119" t="s">
        <v>372</v>
      </c>
      <c r="E93" s="19">
        <f t="shared" si="35"/>
        <v>39241.130330721426</v>
      </c>
      <c r="F93" s="19">
        <f t="shared" si="41"/>
        <v>39241</v>
      </c>
      <c r="G93" s="19">
        <f t="shared" si="30"/>
        <v>3.5348309997061733E-2</v>
      </c>
      <c r="H93" s="19"/>
      <c r="I93" s="19"/>
      <c r="J93" s="19"/>
      <c r="K93" s="19">
        <f t="shared" si="31"/>
        <v>3.5348309997061733E-2</v>
      </c>
      <c r="L93" s="19"/>
      <c r="M93" s="19"/>
      <c r="N93" s="19"/>
      <c r="O93" s="19">
        <f t="shared" ca="1" si="39"/>
        <v>3.3978648266250168E-2</v>
      </c>
      <c r="P93" s="32">
        <f t="shared" si="36"/>
        <v>3.4886575730397267E-2</v>
      </c>
      <c r="Q93" s="21">
        <f t="shared" si="37"/>
        <v>39916.832499999997</v>
      </c>
      <c r="R93" s="102"/>
      <c r="S93" s="19">
        <f t="shared" si="32"/>
        <v>2.1319853301217279E-7</v>
      </c>
      <c r="T93">
        <v>1</v>
      </c>
      <c r="U93">
        <f t="shared" si="33"/>
        <v>2.1319853301217279E-7</v>
      </c>
      <c r="V93">
        <f t="shared" si="34"/>
        <v>2.7777838630305501E-2</v>
      </c>
      <c r="W93">
        <f t="shared" si="22"/>
        <v>7.5704713667562318E-3</v>
      </c>
      <c r="X93">
        <f t="shared" si="38"/>
        <v>7.1087371000917625E-3</v>
      </c>
      <c r="Y93">
        <f t="shared" si="40"/>
        <v>2.8239572896969971E-2</v>
      </c>
    </row>
    <row r="94" spans="1:38" ht="12.95" customHeight="1" x14ac:dyDescent="0.2">
      <c r="A94" s="118" t="s">
        <v>338</v>
      </c>
      <c r="B94" s="118" t="s">
        <v>70</v>
      </c>
      <c r="C94" s="119">
        <v>54935.602899999998</v>
      </c>
      <c r="D94" s="119" t="s">
        <v>372</v>
      </c>
      <c r="E94" s="19">
        <f t="shared" si="35"/>
        <v>39242.127307014744</v>
      </c>
      <c r="F94" s="19">
        <f t="shared" si="41"/>
        <v>39242</v>
      </c>
      <c r="G94" s="19">
        <f t="shared" si="30"/>
        <v>3.4528219999629073E-2</v>
      </c>
      <c r="H94" s="19"/>
      <c r="I94" s="19"/>
      <c r="J94" s="19"/>
      <c r="K94" s="19">
        <f t="shared" si="31"/>
        <v>3.4528219999629073E-2</v>
      </c>
      <c r="L94" s="19"/>
      <c r="M94" s="19"/>
      <c r="N94" s="19"/>
      <c r="O94" s="19">
        <f t="shared" ca="1" si="39"/>
        <v>3.3979669035619268E-2</v>
      </c>
      <c r="P94" s="32">
        <f t="shared" si="36"/>
        <v>3.4887448553158111E-2</v>
      </c>
      <c r="Q94" s="21">
        <f t="shared" si="37"/>
        <v>39917.102899999998</v>
      </c>
      <c r="R94" s="102"/>
      <c r="S94" s="19">
        <f t="shared" si="32"/>
        <v>1.2904515367056507E-7</v>
      </c>
      <c r="T94">
        <v>1</v>
      </c>
      <c r="U94">
        <f t="shared" si="33"/>
        <v>1.2904515367056507E-7</v>
      </c>
      <c r="V94">
        <f t="shared" si="34"/>
        <v>2.777738107706524E-2</v>
      </c>
      <c r="W94">
        <f t="shared" si="22"/>
        <v>6.7508389225638329E-3</v>
      </c>
      <c r="X94">
        <f t="shared" si="38"/>
        <v>7.1100674760928686E-3</v>
      </c>
      <c r="Y94">
        <f t="shared" si="40"/>
        <v>2.7418152523536205E-2</v>
      </c>
    </row>
    <row r="95" spans="1:38" ht="12.95" customHeight="1" x14ac:dyDescent="0.2">
      <c r="A95" s="104" t="s">
        <v>178</v>
      </c>
      <c r="B95" s="105" t="s">
        <v>67</v>
      </c>
      <c r="C95" s="106">
        <v>54946.309500000003</v>
      </c>
      <c r="D95" s="106">
        <v>2.0000000000000001E-4</v>
      </c>
      <c r="E95" s="19">
        <f t="shared" si="35"/>
        <v>39281.602996297217</v>
      </c>
      <c r="F95" s="19">
        <f t="shared" si="41"/>
        <v>39281.5</v>
      </c>
      <c r="G95" s="19">
        <f t="shared" si="30"/>
        <v>2.793466499861097E-2</v>
      </c>
      <c r="H95" s="19"/>
      <c r="I95" s="19"/>
      <c r="J95" s="19"/>
      <c r="K95" s="19">
        <f t="shared" si="31"/>
        <v>2.793466499861097E-2</v>
      </c>
      <c r="L95" s="19"/>
      <c r="M95" s="19"/>
      <c r="N95" s="19"/>
      <c r="O95" s="19">
        <f t="shared" ca="1" si="39"/>
        <v>3.4019989425698748E-2</v>
      </c>
      <c r="P95" s="32">
        <f t="shared" si="36"/>
        <v>3.4921808595775608E-2</v>
      </c>
      <c r="Q95" s="21">
        <f t="shared" si="37"/>
        <v>39927.809500000003</v>
      </c>
      <c r="R95" s="102"/>
      <c r="S95" s="19">
        <f t="shared" si="32"/>
        <v>4.8820175647398803E-5</v>
      </c>
      <c r="T95">
        <v>1</v>
      </c>
      <c r="U95">
        <f t="shared" si="33"/>
        <v>4.8820175647398803E-5</v>
      </c>
      <c r="V95">
        <f t="shared" si="34"/>
        <v>2.7759252600606583E-2</v>
      </c>
      <c r="W95">
        <f t="shared" si="22"/>
        <v>1.7541239800438618E-4</v>
      </c>
      <c r="X95">
        <f t="shared" si="38"/>
        <v>7.1625559951690211E-3</v>
      </c>
      <c r="Y95">
        <f t="shared" si="40"/>
        <v>2.0772109003441949E-2</v>
      </c>
      <c r="AJ95" t="s">
        <v>47</v>
      </c>
      <c r="AL95" t="s">
        <v>49</v>
      </c>
    </row>
    <row r="96" spans="1:38" ht="12.95" customHeight="1" x14ac:dyDescent="0.2">
      <c r="A96" s="104" t="s">
        <v>178</v>
      </c>
      <c r="B96" s="105" t="s">
        <v>70</v>
      </c>
      <c r="C96" s="106">
        <v>54964.347300000001</v>
      </c>
      <c r="D96" s="106">
        <v>2.0000000000000001E-4</v>
      </c>
      <c r="E96" s="19">
        <f t="shared" si="35"/>
        <v>39348.109131591242</v>
      </c>
      <c r="F96" s="19">
        <f t="shared" si="41"/>
        <v>39348</v>
      </c>
      <c r="G96" s="19">
        <f t="shared" si="30"/>
        <v>2.9598679997434374E-2</v>
      </c>
      <c r="H96" s="19"/>
      <c r="I96" s="19"/>
      <c r="J96" s="19"/>
      <c r="K96" s="19">
        <f t="shared" si="31"/>
        <v>2.9598679997434374E-2</v>
      </c>
      <c r="L96" s="19"/>
      <c r="M96" s="19"/>
      <c r="N96" s="19"/>
      <c r="O96" s="19">
        <f t="shared" ca="1" si="39"/>
        <v>3.4087870588743942E-2</v>
      </c>
      <c r="P96" s="32">
        <f t="shared" si="36"/>
        <v>3.4979140310795236E-2</v>
      </c>
      <c r="Q96" s="21">
        <f t="shared" si="37"/>
        <v>39945.847300000001</v>
      </c>
      <c r="R96" s="102"/>
      <c r="S96" s="19">
        <f t="shared" si="32"/>
        <v>2.894935318365126E-5</v>
      </c>
      <c r="T96">
        <v>1</v>
      </c>
      <c r="U96">
        <f t="shared" si="33"/>
        <v>2.894935318365126E-5</v>
      </c>
      <c r="V96">
        <f t="shared" si="34"/>
        <v>2.7728489616046126E-2</v>
      </c>
      <c r="W96">
        <f t="shared" si="22"/>
        <v>1.8701903813882481E-3</v>
      </c>
      <c r="X96">
        <f t="shared" si="38"/>
        <v>7.2506506947491115E-3</v>
      </c>
      <c r="Y96">
        <f t="shared" si="40"/>
        <v>2.2348029302685264E-2</v>
      </c>
      <c r="AJ96" t="s">
        <v>47</v>
      </c>
      <c r="AL96" t="s">
        <v>49</v>
      </c>
    </row>
    <row r="97" spans="1:38" ht="12.95" customHeight="1" x14ac:dyDescent="0.2">
      <c r="A97" s="107" t="s">
        <v>174</v>
      </c>
      <c r="B97" s="108" t="s">
        <v>70</v>
      </c>
      <c r="C97" s="107">
        <v>55243.707300000002</v>
      </c>
      <c r="D97" s="107">
        <v>2.9999999999999997E-4</v>
      </c>
      <c r="E97" s="19">
        <f t="shared" si="35"/>
        <v>40378.121325746921</v>
      </c>
      <c r="F97" s="19">
        <f t="shared" si="41"/>
        <v>40378</v>
      </c>
      <c r="G97" s="19">
        <f t="shared" si="30"/>
        <v>3.2905979998758994E-2</v>
      </c>
      <c r="H97" s="19"/>
      <c r="I97" s="19"/>
      <c r="J97" s="19"/>
      <c r="K97" s="19">
        <f t="shared" si="31"/>
        <v>3.2905979998758994E-2</v>
      </c>
      <c r="L97" s="19"/>
      <c r="M97" s="19"/>
      <c r="N97" s="19"/>
      <c r="O97" s="19">
        <f t="shared" ca="1" si="39"/>
        <v>3.5139263038917665E-2</v>
      </c>
      <c r="P97" s="32">
        <f t="shared" si="36"/>
        <v>3.5781629738703732E-2</v>
      </c>
      <c r="Q97" s="21">
        <f t="shared" si="37"/>
        <v>40225.207300000002</v>
      </c>
      <c r="R97" s="102"/>
      <c r="S97" s="19">
        <f t="shared" si="32"/>
        <v>8.2693614268442416E-6</v>
      </c>
      <c r="T97">
        <v>1</v>
      </c>
      <c r="U97">
        <f t="shared" si="33"/>
        <v>8.2693614268442416E-6</v>
      </c>
      <c r="V97">
        <f t="shared" si="34"/>
        <v>2.7213094119710714E-2</v>
      </c>
      <c r="W97">
        <f t="shared" si="22"/>
        <v>5.6928858790482803E-3</v>
      </c>
      <c r="X97">
        <f t="shared" si="38"/>
        <v>8.5685356189930187E-3</v>
      </c>
      <c r="Y97">
        <f t="shared" si="40"/>
        <v>2.4337444379765975E-2</v>
      </c>
      <c r="AJ97" t="s">
        <v>47</v>
      </c>
      <c r="AL97" t="s">
        <v>49</v>
      </c>
    </row>
    <row r="98" spans="1:38" ht="12.95" customHeight="1" x14ac:dyDescent="0.2">
      <c r="A98" s="107" t="s">
        <v>176</v>
      </c>
      <c r="B98" s="108" t="s">
        <v>67</v>
      </c>
      <c r="C98" s="107">
        <v>55311.378900000003</v>
      </c>
      <c r="D98" s="107">
        <v>2.2000000000000001E-3</v>
      </c>
      <c r="E98" s="19">
        <f t="shared" si="35"/>
        <v>40627.629391318325</v>
      </c>
      <c r="F98" s="19">
        <f t="shared" si="41"/>
        <v>40627.5</v>
      </c>
      <c r="G98" s="19">
        <f t="shared" si="30"/>
        <v>3.5093525002594106E-2</v>
      </c>
      <c r="H98" s="19"/>
      <c r="I98" s="19"/>
      <c r="J98" s="19"/>
      <c r="K98" s="19">
        <f t="shared" si="31"/>
        <v>3.5093525002594106E-2</v>
      </c>
      <c r="L98" s="19"/>
      <c r="M98" s="19"/>
      <c r="N98" s="19"/>
      <c r="O98" s="19">
        <f t="shared" ca="1" si="39"/>
        <v>3.5393944996508289E-2</v>
      </c>
      <c r="P98" s="32">
        <f t="shared" si="36"/>
        <v>3.5950867230521384E-2</v>
      </c>
      <c r="Q98" s="21">
        <f t="shared" si="37"/>
        <v>40292.878900000003</v>
      </c>
      <c r="R98" s="102"/>
      <c r="S98" s="19">
        <f t="shared" si="32"/>
        <v>7.3503569578730913E-7</v>
      </c>
      <c r="T98">
        <v>1</v>
      </c>
      <c r="U98">
        <f t="shared" si="33"/>
        <v>7.3503569578730913E-7</v>
      </c>
      <c r="V98">
        <f t="shared" si="34"/>
        <v>2.7077248252311795E-2</v>
      </c>
      <c r="W98">
        <f t="shared" si="22"/>
        <v>8.0162767502823112E-3</v>
      </c>
      <c r="X98">
        <f t="shared" si="38"/>
        <v>8.8736189782095912E-3</v>
      </c>
      <c r="Y98">
        <f t="shared" si="40"/>
        <v>2.6219906024384516E-2</v>
      </c>
      <c r="AJ98" t="s">
        <v>64</v>
      </c>
      <c r="AL98" t="s">
        <v>49</v>
      </c>
    </row>
    <row r="99" spans="1:38" ht="12.95" customHeight="1" x14ac:dyDescent="0.2">
      <c r="A99" s="107" t="s">
        <v>176</v>
      </c>
      <c r="B99" s="108" t="s">
        <v>70</v>
      </c>
      <c r="C99" s="107">
        <v>55311.514900000002</v>
      </c>
      <c r="D99" s="107">
        <v>1.6999999999999999E-3</v>
      </c>
      <c r="E99" s="19">
        <f t="shared" si="35"/>
        <v>40628.130829098976</v>
      </c>
      <c r="F99" s="19">
        <f t="shared" si="41"/>
        <v>40628</v>
      </c>
      <c r="G99" s="19">
        <f t="shared" si="30"/>
        <v>3.548348000185797E-2</v>
      </c>
      <c r="H99" s="19"/>
      <c r="I99" s="19"/>
      <c r="J99" s="19"/>
      <c r="K99" s="19">
        <f t="shared" si="31"/>
        <v>3.548348000185797E-2</v>
      </c>
      <c r="L99" s="19"/>
      <c r="M99" s="19"/>
      <c r="N99" s="19"/>
      <c r="O99" s="19">
        <f t="shared" ca="1" si="39"/>
        <v>3.5394455381192839E-2</v>
      </c>
      <c r="P99" s="32">
        <f t="shared" si="36"/>
        <v>3.5951196177783071E-2</v>
      </c>
      <c r="Q99" s="21">
        <f t="shared" si="37"/>
        <v>40293.014900000002</v>
      </c>
      <c r="R99" s="102"/>
      <c r="S99" s="19">
        <f t="shared" si="32"/>
        <v>2.1875842122199987E-7</v>
      </c>
      <c r="T99">
        <v>1</v>
      </c>
      <c r="U99">
        <f t="shared" si="33"/>
        <v>2.1875842122199987E-7</v>
      </c>
      <c r="V99">
        <f t="shared" si="34"/>
        <v>2.7076971708910616E-2</v>
      </c>
      <c r="W99">
        <f t="shared" ref="W99:W109" si="42">+G99-V99</f>
        <v>8.4065082929473539E-3</v>
      </c>
      <c r="X99">
        <f t="shared" si="38"/>
        <v>8.8742244688724548E-3</v>
      </c>
      <c r="Y99">
        <f t="shared" si="40"/>
        <v>2.6609255532985515E-2</v>
      </c>
    </row>
    <row r="100" spans="1:38" ht="12.95" customHeight="1" x14ac:dyDescent="0.2">
      <c r="A100" s="107" t="s">
        <v>174</v>
      </c>
      <c r="B100" s="108" t="s">
        <v>67</v>
      </c>
      <c r="C100" s="107">
        <v>55329.820800000001</v>
      </c>
      <c r="D100" s="107">
        <v>4.0000000000000002E-4</v>
      </c>
      <c r="E100" s="19">
        <f t="shared" si="35"/>
        <v>40695.625460488562</v>
      </c>
      <c r="F100" s="19">
        <f t="shared" si="41"/>
        <v>40695.5</v>
      </c>
      <c r="G100" s="19">
        <f t="shared" si="30"/>
        <v>3.4027404995867983E-2</v>
      </c>
      <c r="H100" s="19"/>
      <c r="I100" s="19"/>
      <c r="J100" s="19"/>
      <c r="K100" s="19">
        <f t="shared" si="31"/>
        <v>3.4027404995867983E-2</v>
      </c>
      <c r="L100" s="19"/>
      <c r="M100" s="19"/>
      <c r="N100" s="19"/>
      <c r="O100" s="19">
        <f t="shared" ca="1" si="39"/>
        <v>3.5463357313607134E-2</v>
      </c>
      <c r="P100" s="32">
        <f t="shared" si="36"/>
        <v>3.5995226117015687E-2</v>
      </c>
      <c r="Q100" s="21">
        <f t="shared" si="37"/>
        <v>40311.320800000001</v>
      </c>
      <c r="R100" s="102"/>
      <c r="S100" s="19">
        <f t="shared" si="32"/>
        <v>3.8723199648350086E-6</v>
      </c>
      <c r="T100">
        <v>1</v>
      </c>
      <c r="U100">
        <f t="shared" si="33"/>
        <v>3.8723199648350086E-6</v>
      </c>
      <c r="V100">
        <f t="shared" si="34"/>
        <v>2.7039480189589724E-2</v>
      </c>
      <c r="W100">
        <f t="shared" si="42"/>
        <v>6.987924806278259E-3</v>
      </c>
      <c r="X100">
        <f t="shared" si="38"/>
        <v>8.9557459274259652E-3</v>
      </c>
      <c r="Y100">
        <f t="shared" si="40"/>
        <v>2.5071659068442019E-2</v>
      </c>
      <c r="AJ100" t="s">
        <v>47</v>
      </c>
      <c r="AL100" t="s">
        <v>49</v>
      </c>
    </row>
    <row r="101" spans="1:38" ht="12.95" customHeight="1" x14ac:dyDescent="0.2">
      <c r="A101" s="107" t="s">
        <v>177</v>
      </c>
      <c r="B101" s="108" t="s">
        <v>70</v>
      </c>
      <c r="C101" s="107">
        <v>55583.820800000001</v>
      </c>
      <c r="D101" s="107">
        <v>1.1999999999999999E-3</v>
      </c>
      <c r="E101" s="19">
        <f t="shared" si="35"/>
        <v>41632.134256721169</v>
      </c>
      <c r="F101" s="19">
        <f t="shared" si="41"/>
        <v>41632</v>
      </c>
      <c r="G101" s="19">
        <f t="shared" si="30"/>
        <v>3.6413119996723253E-2</v>
      </c>
      <c r="H101" s="19"/>
      <c r="I101" s="19"/>
      <c r="J101" s="19"/>
      <c r="K101" s="19">
        <f t="shared" si="31"/>
        <v>3.6413119996723253E-2</v>
      </c>
      <c r="L101" s="19"/>
      <c r="M101" s="19"/>
      <c r="N101" s="19"/>
      <c r="O101" s="19">
        <f t="shared" ca="1" si="39"/>
        <v>3.6419307827769941E-2</v>
      </c>
      <c r="P101" s="32">
        <f t="shared" si="36"/>
        <v>3.6526674452593784E-2</v>
      </c>
      <c r="Q101" s="21">
        <f t="shared" si="37"/>
        <v>40565.320800000001</v>
      </c>
      <c r="R101" s="102"/>
      <c r="S101" s="19">
        <f t="shared" si="32"/>
        <v>1.2894614448052292E-8</v>
      </c>
      <c r="T101">
        <v>1</v>
      </c>
      <c r="U101">
        <f t="shared" si="33"/>
        <v>1.2894614448052292E-8</v>
      </c>
      <c r="V101">
        <f t="shared" si="34"/>
        <v>2.6486921498226505E-2</v>
      </c>
      <c r="W101">
        <f t="shared" si="42"/>
        <v>9.926198498496748E-3</v>
      </c>
      <c r="X101">
        <f t="shared" si="38"/>
        <v>1.003975295436728E-2</v>
      </c>
      <c r="Y101">
        <f t="shared" si="40"/>
        <v>2.6373367042355975E-2</v>
      </c>
      <c r="AJ101" t="s">
        <v>47</v>
      </c>
      <c r="AL101" t="s">
        <v>49</v>
      </c>
    </row>
    <row r="102" spans="1:38" ht="12.95" customHeight="1" x14ac:dyDescent="0.2">
      <c r="A102" s="107" t="s">
        <v>177</v>
      </c>
      <c r="B102" s="108" t="s">
        <v>67</v>
      </c>
      <c r="C102" s="107">
        <v>55583.955099999999</v>
      </c>
      <c r="D102" s="107">
        <v>2.9999999999999997E-4</v>
      </c>
      <c r="E102" s="19">
        <f t="shared" si="35"/>
        <v>41632.629426529566</v>
      </c>
      <c r="F102" s="19">
        <f t="shared" si="41"/>
        <v>41632.5</v>
      </c>
      <c r="G102" s="19">
        <f t="shared" si="30"/>
        <v>3.5103074995276984E-2</v>
      </c>
      <c r="H102" s="19"/>
      <c r="I102" s="19"/>
      <c r="J102" s="19"/>
      <c r="K102" s="19">
        <f t="shared" si="31"/>
        <v>3.5103074995276984E-2</v>
      </c>
      <c r="L102" s="19"/>
      <c r="M102" s="19"/>
      <c r="N102" s="19"/>
      <c r="O102" s="19">
        <f t="shared" ca="1" si="39"/>
        <v>3.6419818212454491E-2</v>
      </c>
      <c r="P102" s="32">
        <f t="shared" si="36"/>
        <v>3.6526917639969431E-2</v>
      </c>
      <c r="Q102" s="21">
        <f t="shared" si="37"/>
        <v>40565.455099999999</v>
      </c>
      <c r="R102" s="102"/>
      <c r="S102" s="19">
        <f t="shared" si="32"/>
        <v>2.0273278768447815E-6</v>
      </c>
      <c r="T102">
        <v>1</v>
      </c>
      <c r="U102">
        <f t="shared" si="33"/>
        <v>2.0273278768447815E-6</v>
      </c>
      <c r="V102">
        <f t="shared" si="34"/>
        <v>2.6486610342214653E-2</v>
      </c>
      <c r="W102">
        <f t="shared" si="42"/>
        <v>8.6164646530623307E-3</v>
      </c>
      <c r="X102">
        <f t="shared" si="38"/>
        <v>1.0040307297754774E-2</v>
      </c>
      <c r="Y102">
        <f t="shared" si="40"/>
        <v>2.506276769752221E-2</v>
      </c>
      <c r="AJ102" t="s">
        <v>54</v>
      </c>
      <c r="AL102" t="s">
        <v>49</v>
      </c>
    </row>
    <row r="103" spans="1:38" ht="12.95" customHeight="1" x14ac:dyDescent="0.2">
      <c r="A103" s="107" t="s">
        <v>177</v>
      </c>
      <c r="B103" s="108" t="s">
        <v>70</v>
      </c>
      <c r="C103" s="107">
        <v>55665.729599999999</v>
      </c>
      <c r="D103" s="107">
        <v>8.0000000000000004E-4</v>
      </c>
      <c r="E103" s="19">
        <f t="shared" si="35"/>
        <v>41934.135483842649</v>
      </c>
      <c r="F103" s="19">
        <f t="shared" si="41"/>
        <v>41934</v>
      </c>
      <c r="G103" s="19">
        <f t="shared" si="30"/>
        <v>3.6745939993124921E-2</v>
      </c>
      <c r="H103" s="19"/>
      <c r="I103" s="19"/>
      <c r="J103" s="19"/>
      <c r="K103" s="19">
        <f t="shared" si="31"/>
        <v>3.6745939993124921E-2</v>
      </c>
      <c r="L103" s="19"/>
      <c r="M103" s="19"/>
      <c r="N103" s="19"/>
      <c r="O103" s="19">
        <f t="shared" ca="1" si="39"/>
        <v>3.6727580177238352E-2</v>
      </c>
      <c r="P103" s="32">
        <f t="shared" si="36"/>
        <v>3.666545031103028E-2</v>
      </c>
      <c r="Q103" s="21">
        <f t="shared" si="37"/>
        <v>40647.229599999999</v>
      </c>
      <c r="R103" s="102"/>
      <c r="S103" s="19">
        <f t="shared" si="32"/>
        <v>6.4785889236963308E-9</v>
      </c>
      <c r="T103">
        <v>1</v>
      </c>
      <c r="U103">
        <f t="shared" si="33"/>
        <v>6.4785889236963308E-9</v>
      </c>
      <c r="V103">
        <f t="shared" si="34"/>
        <v>2.6295845803609816E-2</v>
      </c>
      <c r="W103">
        <f t="shared" si="42"/>
        <v>1.0450094189515105E-2</v>
      </c>
      <c r="X103">
        <f t="shared" si="38"/>
        <v>1.0369604507420466E-2</v>
      </c>
      <c r="Y103">
        <f t="shared" si="40"/>
        <v>2.6376335485704457E-2</v>
      </c>
      <c r="AJ103" t="s">
        <v>47</v>
      </c>
      <c r="AL103" t="s">
        <v>49</v>
      </c>
    </row>
    <row r="104" spans="1:38" ht="12.95" customHeight="1" x14ac:dyDescent="0.2">
      <c r="A104" s="106" t="s">
        <v>188</v>
      </c>
      <c r="B104" s="105" t="s">
        <v>67</v>
      </c>
      <c r="C104" s="106">
        <v>55963.9355</v>
      </c>
      <c r="D104" s="106">
        <v>6.9999999999999999E-4</v>
      </c>
      <c r="E104" s="19">
        <f t="shared" si="35"/>
        <v>43033.633312340535</v>
      </c>
      <c r="F104" s="19">
        <f t="shared" si="41"/>
        <v>43033.5</v>
      </c>
      <c r="G104" s="19">
        <f t="shared" si="30"/>
        <v>3.6156984999252018E-2</v>
      </c>
      <c r="H104" s="19"/>
      <c r="I104" s="19"/>
      <c r="J104" s="19"/>
      <c r="K104" s="19">
        <f t="shared" si="31"/>
        <v>3.6156984999252018E-2</v>
      </c>
      <c r="L104" s="19"/>
      <c r="M104" s="19"/>
      <c r="N104" s="19"/>
      <c r="O104" s="19">
        <f t="shared" ca="1" si="39"/>
        <v>3.7849916098564571E-2</v>
      </c>
      <c r="P104" s="32">
        <f t="shared" si="36"/>
        <v>3.7029348076803401E-2</v>
      </c>
      <c r="Q104" s="21">
        <f t="shared" si="37"/>
        <v>40945.4355</v>
      </c>
      <c r="R104" s="102"/>
      <c r="S104" s="19">
        <f t="shared" si="32"/>
        <v>7.6101733907492028E-7</v>
      </c>
      <c r="T104">
        <v>1</v>
      </c>
      <c r="U104">
        <f t="shared" si="33"/>
        <v>7.6101733907492028E-7</v>
      </c>
      <c r="V104">
        <f t="shared" si="34"/>
        <v>2.5547093742541813E-2</v>
      </c>
      <c r="W104">
        <f t="shared" si="42"/>
        <v>1.0609891256710205E-2</v>
      </c>
      <c r="X104">
        <f t="shared" si="38"/>
        <v>1.1482254334261584E-2</v>
      </c>
      <c r="Y104">
        <f t="shared" si="40"/>
        <v>2.4674730664990433E-2</v>
      </c>
      <c r="AJ104" t="s">
        <v>47</v>
      </c>
      <c r="AL104" t="s">
        <v>49</v>
      </c>
    </row>
    <row r="105" spans="1:38" ht="12.95" customHeight="1" x14ac:dyDescent="0.2">
      <c r="A105" s="106" t="s">
        <v>188</v>
      </c>
      <c r="B105" s="105" t="s">
        <v>70</v>
      </c>
      <c r="C105" s="106">
        <v>56033.776899999997</v>
      </c>
      <c r="D105" s="106">
        <v>1.9E-3</v>
      </c>
      <c r="E105" s="19">
        <f t="shared" si="35"/>
        <v>43291.141522738952</v>
      </c>
      <c r="F105" s="19">
        <f t="shared" si="41"/>
        <v>43291</v>
      </c>
      <c r="G105" s="19">
        <f t="shared" si="30"/>
        <v>3.8383809995139018E-2</v>
      </c>
      <c r="H105" s="19"/>
      <c r="I105" s="19"/>
      <c r="J105" s="19"/>
      <c r="K105" s="19">
        <f t="shared" si="31"/>
        <v>3.8383809995139018E-2</v>
      </c>
      <c r="L105" s="19"/>
      <c r="M105" s="19"/>
      <c r="N105" s="19"/>
      <c r="O105" s="19">
        <f t="shared" ca="1" si="39"/>
        <v>3.8112764211108006E-2</v>
      </c>
      <c r="P105" s="32">
        <f t="shared" si="36"/>
        <v>3.708146659038894E-2</v>
      </c>
      <c r="Q105" s="21">
        <f t="shared" si="37"/>
        <v>41015.276899999997</v>
      </c>
      <c r="R105" s="102"/>
      <c r="S105" s="19">
        <f t="shared" si="32"/>
        <v>1.6960983438960259E-6</v>
      </c>
      <c r="T105">
        <v>1</v>
      </c>
      <c r="U105">
        <f t="shared" si="33"/>
        <v>1.6960983438960259E-6</v>
      </c>
      <c r="V105">
        <f t="shared" si="34"/>
        <v>2.535969756857348E-2</v>
      </c>
      <c r="W105">
        <f t="shared" si="42"/>
        <v>1.3024112426565537E-2</v>
      </c>
      <c r="X105">
        <f t="shared" si="38"/>
        <v>1.1721769021815457E-2</v>
      </c>
      <c r="Y105">
        <f t="shared" si="40"/>
        <v>2.6662040973323559E-2</v>
      </c>
    </row>
    <row r="106" spans="1:38" ht="12.95" customHeight="1" x14ac:dyDescent="0.2">
      <c r="A106" s="109" t="s">
        <v>189</v>
      </c>
      <c r="B106" s="47" t="s">
        <v>190</v>
      </c>
      <c r="C106" s="46">
        <v>56404.671399999999</v>
      </c>
      <c r="D106" s="46">
        <v>2.4000000000000001E-4</v>
      </c>
      <c r="E106" s="19">
        <f t="shared" si="35"/>
        <v>44658.645309055079</v>
      </c>
      <c r="F106" s="19">
        <f t="shared" si="41"/>
        <v>44658.5</v>
      </c>
      <c r="G106" s="19">
        <f t="shared" si="30"/>
        <v>3.9410734992998186E-2</v>
      </c>
      <c r="H106" s="19"/>
      <c r="I106" s="19"/>
      <c r="J106" s="19"/>
      <c r="K106" s="19">
        <f t="shared" si="31"/>
        <v>3.9410734992998186E-2</v>
      </c>
      <c r="L106" s="19"/>
      <c r="M106" s="19"/>
      <c r="N106" s="19"/>
      <c r="O106" s="19">
        <f t="shared" ca="1" si="39"/>
        <v>3.950866632335321E-2</v>
      </c>
      <c r="P106" s="32">
        <f t="shared" si="36"/>
        <v>3.7137720315649513E-2</v>
      </c>
      <c r="Q106" s="21">
        <f t="shared" si="37"/>
        <v>41386.171399999999</v>
      </c>
      <c r="R106" s="102"/>
      <c r="S106" s="19">
        <f t="shared" si="32"/>
        <v>5.1665957234424964E-6</v>
      </c>
      <c r="T106">
        <v>1</v>
      </c>
      <c r="U106">
        <f t="shared" si="33"/>
        <v>5.1665957234424964E-6</v>
      </c>
      <c r="V106">
        <f t="shared" si="34"/>
        <v>2.4287925387510623E-2</v>
      </c>
      <c r="W106">
        <f t="shared" si="42"/>
        <v>1.5122809605487564E-2</v>
      </c>
      <c r="X106">
        <f t="shared" si="38"/>
        <v>1.2849794928138892E-2</v>
      </c>
      <c r="Y106">
        <f t="shared" si="40"/>
        <v>2.6560940064859297E-2</v>
      </c>
      <c r="AJ106" t="s">
        <v>47</v>
      </c>
      <c r="AL106" t="s">
        <v>49</v>
      </c>
    </row>
    <row r="107" spans="1:38" ht="12.95" customHeight="1" x14ac:dyDescent="0.2">
      <c r="A107" s="118" t="s">
        <v>367</v>
      </c>
      <c r="B107" s="118" t="s">
        <v>67</v>
      </c>
      <c r="C107" s="119">
        <v>56404.672400000003</v>
      </c>
      <c r="D107" s="119" t="s">
        <v>372</v>
      </c>
      <c r="E107" s="19">
        <f t="shared" si="35"/>
        <v>44658.648996097603</v>
      </c>
      <c r="F107" s="19">
        <f t="shared" si="41"/>
        <v>44658.5</v>
      </c>
      <c r="G107" s="19">
        <f t="shared" si="30"/>
        <v>4.0410734996839892E-2</v>
      </c>
      <c r="H107" s="19"/>
      <c r="I107" s="19"/>
      <c r="J107" s="19"/>
      <c r="K107" s="19">
        <f t="shared" si="31"/>
        <v>4.0410734996839892E-2</v>
      </c>
      <c r="L107" s="19"/>
      <c r="M107" s="19"/>
      <c r="N107" s="19"/>
      <c r="O107" s="19">
        <f t="shared" ca="1" si="39"/>
        <v>3.950866632335321E-2</v>
      </c>
      <c r="P107" s="32">
        <f t="shared" si="36"/>
        <v>3.7137720315649513E-2</v>
      </c>
      <c r="Q107" s="21">
        <f t="shared" si="37"/>
        <v>41386.172400000003</v>
      </c>
      <c r="R107" s="102"/>
      <c r="S107" s="19">
        <f t="shared" si="32"/>
        <v>1.0712625103287761E-5</v>
      </c>
      <c r="T107">
        <v>1</v>
      </c>
      <c r="U107">
        <f t="shared" si="33"/>
        <v>1.0712625103287761E-5</v>
      </c>
      <c r="V107">
        <f t="shared" si="34"/>
        <v>2.4287925387510623E-2</v>
      </c>
      <c r="W107">
        <f t="shared" si="42"/>
        <v>1.6122809609329269E-2</v>
      </c>
      <c r="X107">
        <f t="shared" si="38"/>
        <v>1.2849794928138892E-2</v>
      </c>
      <c r="Y107">
        <f t="shared" si="40"/>
        <v>2.7560940068701002E-2</v>
      </c>
    </row>
    <row r="108" spans="1:38" ht="12.95" customHeight="1" x14ac:dyDescent="0.2">
      <c r="A108" s="109" t="s">
        <v>189</v>
      </c>
      <c r="B108" s="47" t="s">
        <v>190</v>
      </c>
      <c r="C108" s="46">
        <v>56404.672449999998</v>
      </c>
      <c r="D108" s="46">
        <v>1.2E-4</v>
      </c>
      <c r="E108" s="19">
        <f t="shared" si="35"/>
        <v>44658.649180449705</v>
      </c>
      <c r="F108" s="19">
        <f t="shared" si="41"/>
        <v>44658.5</v>
      </c>
      <c r="G108" s="19">
        <f t="shared" si="30"/>
        <v>4.0460734991938807E-2</v>
      </c>
      <c r="H108" s="19"/>
      <c r="I108" s="19"/>
      <c r="J108" s="19"/>
      <c r="K108" s="19">
        <f t="shared" si="31"/>
        <v>4.0460734991938807E-2</v>
      </c>
      <c r="L108" s="19"/>
      <c r="M108" s="19"/>
      <c r="N108" s="19"/>
      <c r="O108" s="19">
        <f t="shared" ca="1" si="39"/>
        <v>3.950866632335321E-2</v>
      </c>
      <c r="P108" s="32">
        <f t="shared" si="36"/>
        <v>3.7137720315649513E-2</v>
      </c>
      <c r="Q108" s="21">
        <f t="shared" si="37"/>
        <v>41386.172449999998</v>
      </c>
      <c r="R108" s="102"/>
      <c r="S108" s="19">
        <f t="shared" si="32"/>
        <v>1.1042426538834045E-5</v>
      </c>
      <c r="T108">
        <v>1</v>
      </c>
      <c r="U108">
        <f t="shared" si="33"/>
        <v>1.1042426538834045E-5</v>
      </c>
      <c r="V108">
        <f t="shared" si="34"/>
        <v>2.4287925387510623E-2</v>
      </c>
      <c r="W108">
        <f t="shared" si="42"/>
        <v>1.6172809604428184E-2</v>
      </c>
      <c r="X108">
        <f t="shared" si="38"/>
        <v>1.2849794928138892E-2</v>
      </c>
      <c r="Y108">
        <f t="shared" si="40"/>
        <v>2.7610940063799917E-2</v>
      </c>
    </row>
    <row r="109" spans="1:38" ht="12.95" customHeight="1" x14ac:dyDescent="0.2">
      <c r="A109" s="109" t="s">
        <v>189</v>
      </c>
      <c r="B109" s="47" t="s">
        <v>190</v>
      </c>
      <c r="C109" s="46">
        <v>56404.673300000002</v>
      </c>
      <c r="D109" s="46">
        <v>2.5000000000000001E-4</v>
      </c>
      <c r="E109" s="19">
        <f t="shared" si="35"/>
        <v>44658.652314435851</v>
      </c>
      <c r="F109" s="19">
        <f t="shared" si="41"/>
        <v>44658.5</v>
      </c>
      <c r="G109" s="19">
        <f t="shared" si="30"/>
        <v>4.1310734995931853E-2</v>
      </c>
      <c r="H109" s="19"/>
      <c r="I109" s="19"/>
      <c r="J109" s="19"/>
      <c r="K109" s="19">
        <f t="shared" si="31"/>
        <v>4.1310734995931853E-2</v>
      </c>
      <c r="L109" s="19"/>
      <c r="M109" s="19"/>
      <c r="N109" s="19"/>
      <c r="O109" s="19">
        <f t="shared" ca="1" si="39"/>
        <v>3.950866632335321E-2</v>
      </c>
      <c r="P109" s="32">
        <f t="shared" si="36"/>
        <v>3.7137720315649513E-2</v>
      </c>
      <c r="Q109" s="21">
        <f t="shared" si="37"/>
        <v>41386.173300000002</v>
      </c>
      <c r="R109" s="102"/>
      <c r="S109" s="19">
        <f t="shared" si="32"/>
        <v>1.7414051521851923E-5</v>
      </c>
      <c r="T109">
        <v>1</v>
      </c>
      <c r="U109">
        <f t="shared" si="33"/>
        <v>1.7414051521851923E-5</v>
      </c>
      <c r="V109">
        <f t="shared" si="34"/>
        <v>2.4287925387510623E-2</v>
      </c>
      <c r="W109">
        <f t="shared" si="42"/>
        <v>1.702280960842123E-2</v>
      </c>
      <c r="X109">
        <f t="shared" si="38"/>
        <v>1.2849794928138892E-2</v>
      </c>
      <c r="Y109">
        <f t="shared" si="40"/>
        <v>2.8460940067792963E-2</v>
      </c>
      <c r="AJ109" t="s">
        <v>47</v>
      </c>
      <c r="AL109" t="s">
        <v>49</v>
      </c>
    </row>
    <row r="110" spans="1:38" ht="12.95" customHeight="1" x14ac:dyDescent="0.2">
      <c r="A110" s="139" t="s">
        <v>591</v>
      </c>
      <c r="B110" s="140" t="s">
        <v>70</v>
      </c>
      <c r="C110" s="139">
        <v>56730.409500000002</v>
      </c>
      <c r="D110" s="139">
        <v>1.8E-3</v>
      </c>
      <c r="E110" s="19">
        <f t="shared" ref="E110:E118" si="43">+(C110-C$7)/C$8</f>
        <v>45859.655529205076</v>
      </c>
      <c r="F110" s="19">
        <f t="shared" ref="F110:F118" si="44">ROUND(2*E110,0)/2</f>
        <v>45859.5</v>
      </c>
      <c r="G110" s="19">
        <f t="shared" ref="G110:G118" si="45">+C110-(C$7+F110*C$8)</f>
        <v>4.218264499650104E-2</v>
      </c>
      <c r="H110" s="19"/>
      <c r="I110" s="19"/>
      <c r="J110" s="19"/>
      <c r="K110" s="19">
        <f t="shared" ref="K110:K118" si="46">G110</f>
        <v>4.218264499650104E-2</v>
      </c>
      <c r="L110" s="19"/>
      <c r="M110" s="19"/>
      <c r="N110" s="19"/>
      <c r="O110" s="19">
        <f t="shared" ref="O110:O118" ca="1" si="47">+C$11+C$12*$F110</f>
        <v>4.073461033564315E-2</v>
      </c>
      <c r="P110" s="32">
        <f t="shared" ref="P110:P118" si="48">+J$4+J$5*F110+J$6*F110^2+J$7*SIN(J$8*F110+J$9)</f>
        <v>3.6868595381892952E-2</v>
      </c>
      <c r="Q110" s="21">
        <f t="shared" ref="Q110:Q118" si="49">+C110-15018.5</f>
        <v>41711.909500000002</v>
      </c>
      <c r="R110" s="102"/>
      <c r="S110" s="19">
        <f t="shared" ref="S110:S118" si="50">+(P110-G110)^2</f>
        <v>2.8239123306516367E-5</v>
      </c>
      <c r="T110">
        <v>1</v>
      </c>
      <c r="U110">
        <f t="shared" ref="U110:U118" si="51">+T110*S110</f>
        <v>2.8239123306516367E-5</v>
      </c>
      <c r="V110">
        <f t="shared" ref="V110:V118" si="52">+J$4+J$5*F110+J$6*F110^2</f>
        <v>2.3240353287672849E-2</v>
      </c>
      <c r="W110">
        <f t="shared" ref="W110:W118" si="53">+G110-V110</f>
        <v>1.8942291708828191E-2</v>
      </c>
      <c r="X110">
        <f t="shared" ref="X110:X118" si="54">+J$7*SIN(J$8*F110+J$9)</f>
        <v>1.3628242094220104E-2</v>
      </c>
      <c r="Y110">
        <f t="shared" ref="Y110:Y118" si="55">+G110-X110</f>
        <v>2.8554402902280937E-2</v>
      </c>
    </row>
    <row r="111" spans="1:38" ht="12.95" customHeight="1" x14ac:dyDescent="0.2">
      <c r="A111" s="139" t="s">
        <v>591</v>
      </c>
      <c r="B111" s="140" t="s">
        <v>70</v>
      </c>
      <c r="C111" s="139">
        <v>56730.543299999998</v>
      </c>
      <c r="D111" s="139">
        <v>6.9999999999999999E-4</v>
      </c>
      <c r="E111" s="19">
        <f t="shared" si="43"/>
        <v>45860.148855492211</v>
      </c>
      <c r="F111" s="19">
        <f t="shared" si="44"/>
        <v>45860</v>
      </c>
      <c r="G111" s="19">
        <f t="shared" si="45"/>
        <v>4.0372599993133917E-2</v>
      </c>
      <c r="H111" s="19"/>
      <c r="I111" s="19"/>
      <c r="J111" s="19"/>
      <c r="K111" s="19">
        <f t="shared" si="46"/>
        <v>4.0372599993133917E-2</v>
      </c>
      <c r="L111" s="19"/>
      <c r="M111" s="19"/>
      <c r="N111" s="19"/>
      <c r="O111" s="19">
        <f t="shared" ca="1" si="47"/>
        <v>4.07351207203277E-2</v>
      </c>
      <c r="P111" s="32">
        <f t="shared" si="48"/>
        <v>3.68684193808353E-2</v>
      </c>
      <c r="Q111" s="21">
        <f t="shared" si="49"/>
        <v>41712.043299999998</v>
      </c>
      <c r="R111" s="102"/>
      <c r="S111" s="19">
        <f t="shared" si="50"/>
        <v>1.2279281763609512E-5</v>
      </c>
      <c r="T111">
        <v>1</v>
      </c>
      <c r="U111">
        <f t="shared" si="51"/>
        <v>1.2279281763609512E-5</v>
      </c>
      <c r="V111">
        <f t="shared" si="52"/>
        <v>2.3239896462361187E-2</v>
      </c>
      <c r="W111">
        <f t="shared" si="53"/>
        <v>1.713270353077273E-2</v>
      </c>
      <c r="X111">
        <f t="shared" si="54"/>
        <v>1.3628522918474113E-2</v>
      </c>
      <c r="Y111">
        <f t="shared" si="55"/>
        <v>2.6744077074659804E-2</v>
      </c>
    </row>
    <row r="112" spans="1:38" ht="12.95" customHeight="1" x14ac:dyDescent="0.2">
      <c r="A112" s="139" t="s">
        <v>591</v>
      </c>
      <c r="B112" s="140" t="s">
        <v>70</v>
      </c>
      <c r="C112" s="139">
        <v>56737.323499999999</v>
      </c>
      <c r="D112" s="139">
        <v>5.0000000000000001E-4</v>
      </c>
      <c r="E112" s="19">
        <f t="shared" si="43"/>
        <v>45885.147741083623</v>
      </c>
      <c r="F112" s="19">
        <f t="shared" si="44"/>
        <v>45885</v>
      </c>
      <c r="G112" s="19">
        <f t="shared" si="45"/>
        <v>4.007034999813186E-2</v>
      </c>
      <c r="H112" s="19"/>
      <c r="I112" s="19"/>
      <c r="J112" s="19"/>
      <c r="K112" s="19">
        <f t="shared" si="46"/>
        <v>4.007034999813186E-2</v>
      </c>
      <c r="L112" s="19"/>
      <c r="M112" s="19"/>
      <c r="N112" s="19"/>
      <c r="O112" s="19">
        <f t="shared" ca="1" si="47"/>
        <v>4.0760639954555221E-2</v>
      </c>
      <c r="P112" s="32">
        <f t="shared" si="48"/>
        <v>3.6859550609066406E-2</v>
      </c>
      <c r="Q112" s="21">
        <f t="shared" si="49"/>
        <v>41718.823499999999</v>
      </c>
      <c r="R112" s="102"/>
      <c r="S112" s="19">
        <f t="shared" si="50"/>
        <v>1.0309232716823091E-5</v>
      </c>
      <c r="T112">
        <v>1</v>
      </c>
      <c r="U112">
        <f t="shared" si="51"/>
        <v>1.0309232716823091E-5</v>
      </c>
      <c r="V112">
        <f t="shared" si="52"/>
        <v>2.3217033230088571E-2</v>
      </c>
      <c r="W112">
        <f t="shared" si="53"/>
        <v>1.6853316768043289E-2</v>
      </c>
      <c r="X112">
        <f t="shared" si="54"/>
        <v>1.3642517378977837E-2</v>
      </c>
      <c r="Y112">
        <f t="shared" si="55"/>
        <v>2.6427832619154025E-2</v>
      </c>
    </row>
    <row r="113" spans="1:25" ht="12.95" customHeight="1" x14ac:dyDescent="0.2">
      <c r="A113" s="139" t="s">
        <v>591</v>
      </c>
      <c r="B113" s="140" t="s">
        <v>70</v>
      </c>
      <c r="C113" s="139">
        <v>56737.460500000001</v>
      </c>
      <c r="D113" s="139">
        <v>2.3999999999999998E-3</v>
      </c>
      <c r="E113" s="19">
        <f t="shared" si="43"/>
        <v>45885.652865906792</v>
      </c>
      <c r="F113" s="19">
        <f t="shared" si="44"/>
        <v>45885.5</v>
      </c>
      <c r="G113" s="19">
        <f t="shared" si="45"/>
        <v>4.146030500123743E-2</v>
      </c>
      <c r="H113" s="19"/>
      <c r="I113" s="19"/>
      <c r="J113" s="19"/>
      <c r="K113" s="19">
        <f t="shared" si="46"/>
        <v>4.146030500123743E-2</v>
      </c>
      <c r="L113" s="19"/>
      <c r="M113" s="19"/>
      <c r="N113" s="19"/>
      <c r="O113" s="19">
        <f t="shared" ca="1" si="47"/>
        <v>4.0761150339239771E-2</v>
      </c>
      <c r="P113" s="32">
        <f t="shared" si="48"/>
        <v>3.6859371858920568E-2</v>
      </c>
      <c r="Q113" s="21">
        <f t="shared" si="49"/>
        <v>41718.960500000001</v>
      </c>
      <c r="R113" s="102"/>
      <c r="S113" s="19">
        <f t="shared" si="50"/>
        <v>2.1168585780069705E-5</v>
      </c>
      <c r="T113">
        <v>1</v>
      </c>
      <c r="U113">
        <f t="shared" si="51"/>
        <v>2.1168585780069705E-5</v>
      </c>
      <c r="V113">
        <f t="shared" si="52"/>
        <v>2.3216575526109326E-2</v>
      </c>
      <c r="W113">
        <f t="shared" si="53"/>
        <v>1.8243729475128104E-2</v>
      </c>
      <c r="X113">
        <f t="shared" si="54"/>
        <v>1.3642796332811241E-2</v>
      </c>
      <c r="Y113">
        <f t="shared" si="55"/>
        <v>2.7817508668426187E-2</v>
      </c>
    </row>
    <row r="114" spans="1:25" ht="12.95" customHeight="1" x14ac:dyDescent="0.2">
      <c r="A114" s="139" t="s">
        <v>591</v>
      </c>
      <c r="B114" s="140" t="s">
        <v>70</v>
      </c>
      <c r="C114" s="139">
        <v>56737.594700000001</v>
      </c>
      <c r="D114" s="139">
        <v>6.9999999999999999E-4</v>
      </c>
      <c r="E114" s="19">
        <f t="shared" si="43"/>
        <v>45886.147667010948</v>
      </c>
      <c r="F114" s="19">
        <f t="shared" si="44"/>
        <v>45886</v>
      </c>
      <c r="G114" s="19">
        <f t="shared" si="45"/>
        <v>4.0050259995041415E-2</v>
      </c>
      <c r="H114" s="19"/>
      <c r="I114" s="19"/>
      <c r="J114" s="19"/>
      <c r="K114" s="19">
        <f t="shared" si="46"/>
        <v>4.0050259995041415E-2</v>
      </c>
      <c r="L114" s="19"/>
      <c r="M114" s="19"/>
      <c r="N114" s="19"/>
      <c r="O114" s="19">
        <f t="shared" ca="1" si="47"/>
        <v>4.0761660723924321E-2</v>
      </c>
      <c r="P114" s="32">
        <f t="shared" si="48"/>
        <v>3.6859193054851497E-2</v>
      </c>
      <c r="Q114" s="21">
        <f t="shared" si="49"/>
        <v>41719.094700000001</v>
      </c>
      <c r="R114" s="102"/>
      <c r="S114" s="19">
        <f t="shared" si="50"/>
        <v>1.0182908216773049E-5</v>
      </c>
      <c r="T114">
        <v>1</v>
      </c>
      <c r="U114">
        <f t="shared" si="51"/>
        <v>1.0182908216773049E-5</v>
      </c>
      <c r="V114">
        <f t="shared" si="52"/>
        <v>2.3216117804901321E-2</v>
      </c>
      <c r="W114">
        <f t="shared" si="53"/>
        <v>1.6834142190140094E-2</v>
      </c>
      <c r="X114">
        <f t="shared" si="54"/>
        <v>1.3643075249950176E-2</v>
      </c>
      <c r="Y114">
        <f t="shared" si="55"/>
        <v>2.6407184745091239E-2</v>
      </c>
    </row>
    <row r="115" spans="1:25" ht="12.95" customHeight="1" x14ac:dyDescent="0.2">
      <c r="A115" s="143" t="s">
        <v>3</v>
      </c>
      <c r="B115" s="144" t="s">
        <v>70</v>
      </c>
      <c r="C115" s="143">
        <v>57001.220600000117</v>
      </c>
      <c r="D115" s="143" t="s">
        <v>308</v>
      </c>
      <c r="E115" s="19">
        <f t="shared" si="43"/>
        <v>46858.147565691441</v>
      </c>
      <c r="F115" s="19">
        <f t="shared" si="44"/>
        <v>46858</v>
      </c>
      <c r="G115" s="19">
        <f t="shared" si="45"/>
        <v>4.0022780114668421E-2</v>
      </c>
      <c r="H115" s="19"/>
      <c r="I115" s="19"/>
      <c r="J115" s="19"/>
      <c r="K115" s="19">
        <f t="shared" si="46"/>
        <v>4.0022780114668421E-2</v>
      </c>
      <c r="L115" s="19"/>
      <c r="M115" s="19"/>
      <c r="N115" s="19"/>
      <c r="O115" s="19">
        <f t="shared" ca="1" si="47"/>
        <v>4.1753848550690205E-2</v>
      </c>
      <c r="P115" s="32">
        <f t="shared" si="48"/>
        <v>3.6408793159399003E-2</v>
      </c>
      <c r="Q115" s="21">
        <f t="shared" si="49"/>
        <v>41982.720600000117</v>
      </c>
      <c r="R115" s="102"/>
      <c r="S115" s="19">
        <f t="shared" si="50"/>
        <v>1.3060901712857523E-5</v>
      </c>
      <c r="T115">
        <v>1</v>
      </c>
      <c r="U115">
        <f t="shared" si="51"/>
        <v>1.3060901712857523E-5</v>
      </c>
      <c r="V115">
        <f t="shared" si="52"/>
        <v>2.2293736086630003E-2</v>
      </c>
      <c r="W115">
        <f t="shared" si="53"/>
        <v>1.7729044028038418E-2</v>
      </c>
      <c r="X115">
        <f t="shared" si="54"/>
        <v>1.4115057072769003E-2</v>
      </c>
      <c r="Y115">
        <f t="shared" si="55"/>
        <v>2.5907723041899419E-2</v>
      </c>
    </row>
    <row r="116" spans="1:25" ht="12.95" customHeight="1" x14ac:dyDescent="0.2">
      <c r="A116" s="143" t="s">
        <v>3</v>
      </c>
      <c r="B116" s="144" t="s">
        <v>67</v>
      </c>
      <c r="C116" s="143">
        <v>57001.357100000139</v>
      </c>
      <c r="D116" s="143" t="s">
        <v>308</v>
      </c>
      <c r="E116" s="19">
        <f t="shared" si="43"/>
        <v>46858.650846993442</v>
      </c>
      <c r="F116" s="19">
        <f t="shared" si="44"/>
        <v>46858.5</v>
      </c>
      <c r="G116" s="19">
        <f t="shared" si="45"/>
        <v>4.0912735137681011E-2</v>
      </c>
      <c r="H116" s="19"/>
      <c r="I116" s="19"/>
      <c r="J116" s="19"/>
      <c r="K116" s="19">
        <f t="shared" si="46"/>
        <v>4.0912735137681011E-2</v>
      </c>
      <c r="L116" s="19"/>
      <c r="M116" s="19"/>
      <c r="N116" s="19"/>
      <c r="O116" s="19">
        <f t="shared" ca="1" si="47"/>
        <v>4.1754358935374755E-2</v>
      </c>
      <c r="P116" s="32">
        <f t="shared" si="48"/>
        <v>3.6408508177077144E-2</v>
      </c>
      <c r="Q116" s="21">
        <f t="shared" si="49"/>
        <v>41982.857100000139</v>
      </c>
      <c r="R116" s="102"/>
      <c r="S116" s="19">
        <f t="shared" si="50"/>
        <v>2.0288060512630754E-5</v>
      </c>
      <c r="T116">
        <v>1</v>
      </c>
      <c r="U116">
        <f t="shared" si="51"/>
        <v>2.0288060512630754E-5</v>
      </c>
      <c r="V116">
        <f t="shared" si="52"/>
        <v>2.2293244855452976E-2</v>
      </c>
      <c r="W116">
        <f t="shared" si="53"/>
        <v>1.8619490282228035E-2</v>
      </c>
      <c r="X116">
        <f t="shared" si="54"/>
        <v>1.4115263321624166E-2</v>
      </c>
      <c r="Y116">
        <f t="shared" si="55"/>
        <v>2.6797471816056843E-2</v>
      </c>
    </row>
    <row r="117" spans="1:25" ht="12.95" customHeight="1" x14ac:dyDescent="0.2">
      <c r="A117" s="141" t="s">
        <v>2</v>
      </c>
      <c r="B117" s="142" t="s">
        <v>70</v>
      </c>
      <c r="C117" s="141">
        <v>57505.693299999999</v>
      </c>
      <c r="D117" s="141">
        <v>1E-4</v>
      </c>
      <c r="E117" s="19">
        <f t="shared" si="43"/>
        <v>48718.159853128862</v>
      </c>
      <c r="F117" s="19">
        <f t="shared" si="44"/>
        <v>48718</v>
      </c>
      <c r="G117" s="19">
        <f t="shared" si="45"/>
        <v>4.3355379995773546E-2</v>
      </c>
      <c r="H117" s="19"/>
      <c r="I117" s="19"/>
      <c r="J117" s="19"/>
      <c r="K117" s="19">
        <f t="shared" si="46"/>
        <v>4.3355379995773546E-2</v>
      </c>
      <c r="L117" s="19"/>
      <c r="M117" s="19"/>
      <c r="N117" s="19"/>
      <c r="O117" s="19">
        <f t="shared" ca="1" si="47"/>
        <v>4.3652479577217504E-2</v>
      </c>
      <c r="P117" s="32">
        <f t="shared" si="48"/>
        <v>3.4962929615575081E-2</v>
      </c>
      <c r="Q117" s="21">
        <f t="shared" si="49"/>
        <v>42487.193299999999</v>
      </c>
      <c r="R117" s="102"/>
      <c r="S117" s="19">
        <f t="shared" si="50"/>
        <v>7.0433223384093376E-5</v>
      </c>
      <c r="T117">
        <v>1</v>
      </c>
      <c r="U117">
        <f t="shared" si="51"/>
        <v>7.0433223384093376E-5</v>
      </c>
      <c r="V117">
        <f t="shared" si="52"/>
        <v>2.0347178807702052E-2</v>
      </c>
      <c r="W117">
        <f t="shared" si="53"/>
        <v>2.3008201188071495E-2</v>
      </c>
      <c r="X117">
        <f t="shared" si="54"/>
        <v>1.4615750807873029E-2</v>
      </c>
      <c r="Y117">
        <f t="shared" si="55"/>
        <v>2.8739629187900517E-2</v>
      </c>
    </row>
    <row r="118" spans="1:25" ht="12.95" customHeight="1" x14ac:dyDescent="0.2">
      <c r="A118" s="141" t="s">
        <v>1</v>
      </c>
      <c r="B118" s="142" t="s">
        <v>70</v>
      </c>
      <c r="C118" s="141">
        <v>57747.8946</v>
      </c>
      <c r="D118" s="141">
        <v>1E-4</v>
      </c>
      <c r="E118" s="19">
        <f t="shared" si="43"/>
        <v>49611.166340959469</v>
      </c>
      <c r="F118" s="19">
        <f t="shared" si="44"/>
        <v>49611</v>
      </c>
      <c r="G118" s="19">
        <f t="shared" si="45"/>
        <v>4.5115009997971356E-2</v>
      </c>
      <c r="H118" s="19"/>
      <c r="I118" s="19"/>
      <c r="J118" s="19"/>
      <c r="K118" s="19">
        <f t="shared" si="46"/>
        <v>4.5115009997971356E-2</v>
      </c>
      <c r="L118" s="19"/>
      <c r="M118" s="19"/>
      <c r="N118" s="19"/>
      <c r="O118" s="19">
        <f t="shared" ca="1" si="47"/>
        <v>4.4564026623824429E-2</v>
      </c>
      <c r="P118" s="32">
        <f t="shared" si="48"/>
        <v>3.3991737207459828E-2</v>
      </c>
      <c r="Q118" s="21">
        <f t="shared" si="49"/>
        <v>42729.3946</v>
      </c>
      <c r="R118" s="102"/>
      <c r="S118" s="19">
        <f t="shared" si="50"/>
        <v>1.237271975721341E-4</v>
      </c>
      <c r="T118">
        <v>1</v>
      </c>
      <c r="U118">
        <f t="shared" si="51"/>
        <v>1.237271975721341E-4</v>
      </c>
      <c r="V118">
        <f t="shared" si="52"/>
        <v>1.9327910562214529E-2</v>
      </c>
      <c r="W118">
        <f t="shared" si="53"/>
        <v>2.5787099435756827E-2</v>
      </c>
      <c r="X118">
        <f t="shared" si="54"/>
        <v>1.4663826645245299E-2</v>
      </c>
      <c r="Y118">
        <f t="shared" si="55"/>
        <v>3.0451183352726056E-2</v>
      </c>
    </row>
    <row r="119" spans="1:25" ht="12.95" customHeight="1" x14ac:dyDescent="0.2">
      <c r="A119" s="148" t="s">
        <v>592</v>
      </c>
      <c r="B119" s="149" t="s">
        <v>67</v>
      </c>
      <c r="C119" s="150">
        <v>58541.355000000003</v>
      </c>
      <c r="D119" s="150">
        <v>1E-3</v>
      </c>
      <c r="E119" s="19">
        <f t="shared" ref="E119:E125" si="56">+(C119-C$7)/C$8</f>
        <v>52536.68856167698</v>
      </c>
      <c r="F119" s="19">
        <f t="shared" ref="F119:F125" si="57">ROUND(2*E119,0)/2</f>
        <v>52536.5</v>
      </c>
      <c r="G119" s="19">
        <f t="shared" ref="G119:G125" si="58">+C119-(C$7+F119*C$8)</f>
        <v>5.1141715004632715E-2</v>
      </c>
      <c r="H119" s="19"/>
      <c r="I119" s="19"/>
      <c r="J119" s="19"/>
      <c r="K119" s="19">
        <f t="shared" ref="K119:K125" si="59">G119</f>
        <v>5.1141715004632715E-2</v>
      </c>
      <c r="L119" s="19"/>
      <c r="M119" s="19"/>
      <c r="N119" s="19"/>
      <c r="O119" s="19">
        <f t="shared" ref="O119:O125" ca="1" si="60">+C$11+C$12*$F119</f>
        <v>4.7550287413128528E-2</v>
      </c>
      <c r="P119" s="32">
        <f t="shared" ref="P119:P125" si="61">+J$4+J$5*F119+J$6*F119^2+J$7*SIN(J$8*F119+J$9)</f>
        <v>2.9549947688814839E-2</v>
      </c>
      <c r="Q119" s="21">
        <f t="shared" ref="Q119:Q125" si="62">+C119-15018.5</f>
        <v>43522.855000000003</v>
      </c>
      <c r="R119" s="102"/>
      <c r="S119" s="19">
        <f t="shared" ref="S119:S125" si="63">+(P119-G119)^2</f>
        <v>4.6620441582042113E-4</v>
      </c>
      <c r="T119">
        <v>1</v>
      </c>
      <c r="U119">
        <f t="shared" ref="U119:U125" si="64">+T119*S119</f>
        <v>4.6620441582042113E-4</v>
      </c>
      <c r="V119">
        <f t="shared" ref="V119:V125" si="65">+J$4+J$5*F119+J$6*F119^2</f>
        <v>1.5603825205777119E-2</v>
      </c>
      <c r="W119">
        <f t="shared" ref="W119:W125" si="66">+G119-V119</f>
        <v>3.5537889798855596E-2</v>
      </c>
      <c r="X119">
        <f t="shared" ref="X119:X125" si="67">+J$7*SIN(J$8*F119+J$9)</f>
        <v>1.3946122483037719E-2</v>
      </c>
      <c r="Y119">
        <f t="shared" ref="Y119:Y125" si="68">+G119-X119</f>
        <v>3.7195592521594996E-2</v>
      </c>
    </row>
    <row r="120" spans="1:25" ht="12.95" customHeight="1" x14ac:dyDescent="0.2">
      <c r="A120" s="148" t="s">
        <v>592</v>
      </c>
      <c r="B120" s="149" t="s">
        <v>70</v>
      </c>
      <c r="C120" s="150">
        <v>58541.491199999997</v>
      </c>
      <c r="D120" s="150">
        <v>5.0000000000000001E-4</v>
      </c>
      <c r="E120" s="19">
        <f t="shared" si="56"/>
        <v>52537.190736866112</v>
      </c>
      <c r="F120" s="19">
        <f t="shared" si="57"/>
        <v>52537</v>
      </c>
      <c r="G120" s="19">
        <f t="shared" si="58"/>
        <v>5.1731669991568197E-2</v>
      </c>
      <c r="H120" s="19"/>
      <c r="I120" s="19"/>
      <c r="J120" s="19"/>
      <c r="K120" s="19">
        <f t="shared" si="59"/>
        <v>5.1731669991568197E-2</v>
      </c>
      <c r="L120" s="19"/>
      <c r="M120" s="19"/>
      <c r="N120" s="19"/>
      <c r="O120" s="19">
        <f t="shared" ca="1" si="60"/>
        <v>4.7550797797813078E-2</v>
      </c>
      <c r="P120" s="32">
        <f t="shared" si="61"/>
        <v>2.9549025619049096E-2</v>
      </c>
      <c r="Q120" s="21">
        <f t="shared" si="62"/>
        <v>43522.991199999997</v>
      </c>
      <c r="R120" s="102"/>
      <c r="S120" s="19">
        <f t="shared" si="63"/>
        <v>4.9206971135765326E-4</v>
      </c>
      <c r="T120">
        <v>1</v>
      </c>
      <c r="U120">
        <f t="shared" si="64"/>
        <v>4.9206971135765326E-4</v>
      </c>
      <c r="V120">
        <f t="shared" si="65"/>
        <v>1.5603138307392753E-2</v>
      </c>
      <c r="W120">
        <f t="shared" si="66"/>
        <v>3.6128531684175444E-2</v>
      </c>
      <c r="X120">
        <f t="shared" si="67"/>
        <v>1.3945887311656342E-2</v>
      </c>
      <c r="Y120">
        <f t="shared" si="68"/>
        <v>3.7785782679911853E-2</v>
      </c>
    </row>
    <row r="121" spans="1:25" ht="12.95" customHeight="1" x14ac:dyDescent="0.2">
      <c r="A121" s="148" t="s">
        <v>592</v>
      </c>
      <c r="B121" s="149" t="s">
        <v>67</v>
      </c>
      <c r="C121" s="150">
        <v>58541.626400000001</v>
      </c>
      <c r="D121" s="150">
        <v>4.0000000000000002E-4</v>
      </c>
      <c r="E121" s="19">
        <f t="shared" si="56"/>
        <v>52537.689225012786</v>
      </c>
      <c r="F121" s="19">
        <f t="shared" si="57"/>
        <v>52537.5</v>
      </c>
      <c r="G121" s="19">
        <f t="shared" si="58"/>
        <v>5.1321624996489845E-2</v>
      </c>
      <c r="H121" s="19"/>
      <c r="I121" s="19"/>
      <c r="J121" s="19"/>
      <c r="K121" s="19">
        <f t="shared" si="59"/>
        <v>5.1321624996489845E-2</v>
      </c>
      <c r="L121" s="19"/>
      <c r="M121" s="19"/>
      <c r="N121" s="19"/>
      <c r="O121" s="19">
        <f t="shared" ca="1" si="60"/>
        <v>4.7551308182497629E-2</v>
      </c>
      <c r="P121" s="32">
        <f t="shared" si="61"/>
        <v>2.954810349454489E-2</v>
      </c>
      <c r="Q121" s="21">
        <f t="shared" si="62"/>
        <v>43523.126400000001</v>
      </c>
      <c r="R121" s="102"/>
      <c r="S121" s="19">
        <f t="shared" si="63"/>
        <v>4.7408623859565926E-4</v>
      </c>
      <c r="T121">
        <v>1</v>
      </c>
      <c r="U121">
        <f t="shared" si="64"/>
        <v>4.7408623859565926E-4</v>
      </c>
      <c r="V121">
        <f t="shared" si="65"/>
        <v>1.5602451391779612E-2</v>
      </c>
      <c r="W121">
        <f t="shared" si="66"/>
        <v>3.5719173604710233E-2</v>
      </c>
      <c r="X121">
        <f t="shared" si="67"/>
        <v>1.394565210276528E-2</v>
      </c>
      <c r="Y121">
        <f t="shared" si="68"/>
        <v>3.7375972893724567E-2</v>
      </c>
    </row>
    <row r="122" spans="1:25" ht="12.95" customHeight="1" x14ac:dyDescent="0.2">
      <c r="A122" s="148" t="s">
        <v>592</v>
      </c>
      <c r="B122" s="149" t="s">
        <v>67</v>
      </c>
      <c r="C122" s="150">
        <v>58895.567000000003</v>
      </c>
      <c r="D122" s="150">
        <v>1E-3</v>
      </c>
      <c r="E122" s="19">
        <f t="shared" si="56"/>
        <v>53842.683261405895</v>
      </c>
      <c r="F122" s="19">
        <f t="shared" si="57"/>
        <v>53842.5</v>
      </c>
      <c r="G122" s="19">
        <f t="shared" si="58"/>
        <v>4.9704174998623785E-2</v>
      </c>
      <c r="H122" s="19"/>
      <c r="I122" s="19"/>
      <c r="J122" s="19"/>
      <c r="K122" s="19">
        <f t="shared" si="59"/>
        <v>4.9704174998623785E-2</v>
      </c>
      <c r="L122" s="19"/>
      <c r="M122" s="19"/>
      <c r="N122" s="19"/>
      <c r="O122" s="19">
        <f t="shared" ca="1" si="60"/>
        <v>4.8883412209174047E-2</v>
      </c>
      <c r="P122" s="32">
        <f t="shared" si="61"/>
        <v>2.6956915393166581E-2</v>
      </c>
      <c r="Q122" s="21">
        <f t="shared" si="62"/>
        <v>43877.067000000003</v>
      </c>
      <c r="R122" s="102"/>
      <c r="S122" s="19">
        <f t="shared" si="63"/>
        <v>5.1743781955806501E-4</v>
      </c>
      <c r="T122">
        <v>1</v>
      </c>
      <c r="U122">
        <f t="shared" si="64"/>
        <v>5.1743781955806501E-4</v>
      </c>
      <c r="V122">
        <f t="shared" si="65"/>
        <v>1.3750897085938629E-2</v>
      </c>
      <c r="W122">
        <f t="shared" si="66"/>
        <v>3.5953277912685155E-2</v>
      </c>
      <c r="X122">
        <f t="shared" si="67"/>
        <v>1.3206018307227951E-2</v>
      </c>
      <c r="Y122">
        <f t="shared" si="68"/>
        <v>3.6498156691395833E-2</v>
      </c>
    </row>
    <row r="123" spans="1:25" ht="12.95" customHeight="1" x14ac:dyDescent="0.2">
      <c r="A123" s="148" t="s">
        <v>592</v>
      </c>
      <c r="B123" s="149" t="s">
        <v>70</v>
      </c>
      <c r="C123" s="150">
        <v>58916.582900000001</v>
      </c>
      <c r="D123" s="150">
        <v>8.9999999999999998E-4</v>
      </c>
      <c r="E123" s="19">
        <f t="shared" si="56"/>
        <v>53920.169777983625</v>
      </c>
      <c r="F123" s="19">
        <f t="shared" si="57"/>
        <v>53920</v>
      </c>
      <c r="G123" s="19">
        <f t="shared" si="58"/>
        <v>4.6047199997701682E-2</v>
      </c>
      <c r="H123" s="19"/>
      <c r="I123" s="19"/>
      <c r="J123" s="19"/>
      <c r="K123" s="19">
        <f t="shared" si="59"/>
        <v>4.6047199997701682E-2</v>
      </c>
      <c r="L123" s="19"/>
      <c r="M123" s="19"/>
      <c r="N123" s="19"/>
      <c r="O123" s="19">
        <f t="shared" ca="1" si="60"/>
        <v>4.8962521835279348E-2</v>
      </c>
      <c r="P123" s="32">
        <f t="shared" si="61"/>
        <v>2.6791584384160974E-2</v>
      </c>
      <c r="Q123" s="21">
        <f t="shared" si="62"/>
        <v>43898.082900000001</v>
      </c>
      <c r="R123" s="102"/>
      <c r="S123" s="19">
        <f t="shared" si="63"/>
        <v>3.7077873265643269E-4</v>
      </c>
      <c r="T123">
        <v>1</v>
      </c>
      <c r="U123">
        <f t="shared" si="64"/>
        <v>3.7077873265643269E-4</v>
      </c>
      <c r="V123">
        <f t="shared" si="65"/>
        <v>1.3637246968731281E-2</v>
      </c>
      <c r="W123">
        <f t="shared" si="66"/>
        <v>3.2409953028970401E-2</v>
      </c>
      <c r="X123">
        <f t="shared" si="67"/>
        <v>1.3154337415429693E-2</v>
      </c>
      <c r="Y123">
        <f t="shared" si="68"/>
        <v>3.2892862582271989E-2</v>
      </c>
    </row>
    <row r="124" spans="1:25" ht="12.95" customHeight="1" x14ac:dyDescent="0.2">
      <c r="A124" s="148" t="s">
        <v>592</v>
      </c>
      <c r="B124" s="149" t="s">
        <v>67</v>
      </c>
      <c r="C124" s="150">
        <v>59301.312299999998</v>
      </c>
      <c r="D124" s="150">
        <v>6.9999999999999999E-4</v>
      </c>
      <c r="E124" s="19">
        <f t="shared" si="56"/>
        <v>55338.683428650125</v>
      </c>
      <c r="F124" s="19">
        <f t="shared" si="57"/>
        <v>55338.5</v>
      </c>
      <c r="G124" s="19">
        <f t="shared" si="58"/>
        <v>4.9749534991860855E-2</v>
      </c>
      <c r="H124" s="19"/>
      <c r="I124" s="19"/>
      <c r="J124" s="19"/>
      <c r="K124" s="19">
        <f t="shared" si="59"/>
        <v>4.9749534991860855E-2</v>
      </c>
      <c r="L124" s="19"/>
      <c r="M124" s="19"/>
      <c r="N124" s="19"/>
      <c r="O124" s="19">
        <f t="shared" ca="1" si="60"/>
        <v>5.0410483185348694E-2</v>
      </c>
      <c r="P124" s="32">
        <f t="shared" si="61"/>
        <v>2.3545894792909843E-2</v>
      </c>
      <c r="Q124" s="21">
        <f t="shared" si="62"/>
        <v>44282.812299999998</v>
      </c>
      <c r="R124" s="102"/>
      <c r="S124" s="19">
        <f t="shared" si="63"/>
        <v>6.866307596760814E-4</v>
      </c>
      <c r="T124">
        <v>1</v>
      </c>
      <c r="U124">
        <f t="shared" si="64"/>
        <v>6.866307596760814E-4</v>
      </c>
      <c r="V124">
        <f t="shared" si="65"/>
        <v>1.1483961667074188E-2</v>
      </c>
      <c r="W124">
        <f t="shared" si="66"/>
        <v>3.8265573324786667E-2</v>
      </c>
      <c r="X124">
        <f t="shared" si="67"/>
        <v>1.2061933125835655E-2</v>
      </c>
      <c r="Y124">
        <f t="shared" si="68"/>
        <v>3.7687601866025197E-2</v>
      </c>
    </row>
    <row r="125" spans="1:25" ht="12.95" customHeight="1" x14ac:dyDescent="0.2">
      <c r="A125" s="148" t="s">
        <v>592</v>
      </c>
      <c r="B125" s="149" t="s">
        <v>67</v>
      </c>
      <c r="C125" s="150">
        <v>59649.56</v>
      </c>
      <c r="D125" s="150">
        <v>1E-3</v>
      </c>
      <c r="E125" s="19">
        <f t="shared" si="56"/>
        <v>56622.687500767344</v>
      </c>
      <c r="F125" s="19">
        <f t="shared" si="57"/>
        <v>56622.5</v>
      </c>
      <c r="G125" s="19">
        <f t="shared" si="58"/>
        <v>5.0853974993515294E-2</v>
      </c>
      <c r="H125" s="19"/>
      <c r="I125" s="19"/>
      <c r="J125" s="19"/>
      <c r="K125" s="19">
        <f t="shared" si="59"/>
        <v>5.0853974993515294E-2</v>
      </c>
      <c r="L125" s="19"/>
      <c r="M125" s="19"/>
      <c r="N125" s="19"/>
      <c r="O125" s="19">
        <f t="shared" ca="1" si="60"/>
        <v>5.1721151055273994E-2</v>
      </c>
      <c r="P125" s="32">
        <f t="shared" si="61"/>
        <v>2.0262885508807536E-2</v>
      </c>
      <c r="Q125" s="21">
        <f t="shared" si="62"/>
        <v>44631.06</v>
      </c>
      <c r="R125" s="102"/>
      <c r="S125" s="19">
        <f t="shared" si="63"/>
        <v>9.3581475586139754E-4</v>
      </c>
      <c r="T125">
        <v>1</v>
      </c>
      <c r="U125">
        <f t="shared" si="64"/>
        <v>9.3581475586139754E-4</v>
      </c>
      <c r="V125">
        <f t="shared" si="65"/>
        <v>9.4152795346828383E-3</v>
      </c>
      <c r="W125">
        <f t="shared" si="66"/>
        <v>4.1438695458832456E-2</v>
      </c>
      <c r="X125">
        <f t="shared" si="67"/>
        <v>1.0847605974124697E-2</v>
      </c>
      <c r="Y125">
        <f t="shared" si="68"/>
        <v>4.00063690193906E-2</v>
      </c>
    </row>
    <row r="126" spans="1:25" ht="12.95" customHeight="1" x14ac:dyDescent="0.2">
      <c r="A126" s="19"/>
      <c r="B126" s="19"/>
      <c r="C126" s="20"/>
      <c r="D126" s="20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03"/>
      <c r="S126" s="19"/>
    </row>
    <row r="127" spans="1:25" ht="12.95" customHeight="1" x14ac:dyDescent="0.2">
      <c r="A127" s="19"/>
      <c r="B127" s="19"/>
      <c r="C127" s="20"/>
      <c r="D127" s="20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03"/>
      <c r="S127" s="19"/>
    </row>
    <row r="128" spans="1:25" ht="12.95" customHeight="1" x14ac:dyDescent="0.2">
      <c r="A128" s="19"/>
      <c r="B128" s="19"/>
      <c r="C128" s="20"/>
      <c r="D128" s="20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03"/>
      <c r="S128" s="19"/>
    </row>
    <row r="129" spans="1:19" ht="12.95" customHeight="1" x14ac:dyDescent="0.2">
      <c r="A129" s="19"/>
      <c r="B129" s="19"/>
      <c r="C129" s="20"/>
      <c r="D129" s="20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03"/>
      <c r="S129" s="19"/>
    </row>
    <row r="130" spans="1:19" ht="12.95" customHeight="1" x14ac:dyDescent="0.2">
      <c r="A130" s="19"/>
      <c r="B130" s="19"/>
      <c r="C130" s="20"/>
      <c r="D130" s="20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03"/>
      <c r="S130" s="19"/>
    </row>
    <row r="131" spans="1:19" ht="12.95" customHeight="1" x14ac:dyDescent="0.2">
      <c r="A131" s="19"/>
      <c r="B131" s="19"/>
      <c r="C131" s="20"/>
      <c r="D131" s="20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03"/>
      <c r="S131" s="19"/>
    </row>
    <row r="132" spans="1:19" ht="12.95" customHeight="1" x14ac:dyDescent="0.2">
      <c r="A132" s="19"/>
      <c r="B132" s="19"/>
      <c r="C132" s="20"/>
      <c r="D132" s="20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03"/>
      <c r="S132" s="19"/>
    </row>
    <row r="133" spans="1:19" ht="12.95" customHeight="1" x14ac:dyDescent="0.2">
      <c r="A133" s="19"/>
      <c r="B133" s="19"/>
      <c r="C133" s="20"/>
      <c r="D133" s="20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03"/>
      <c r="S133" s="19"/>
    </row>
    <row r="134" spans="1:19" x14ac:dyDescent="0.2">
      <c r="A134" s="19"/>
      <c r="B134" s="19"/>
      <c r="C134" s="20"/>
      <c r="D134" s="20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03"/>
      <c r="S134" s="19"/>
    </row>
    <row r="135" spans="1:19" x14ac:dyDescent="0.2">
      <c r="A135" s="19"/>
      <c r="B135" s="19"/>
      <c r="C135" s="20"/>
      <c r="D135" s="20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03"/>
      <c r="S135" s="19"/>
    </row>
    <row r="136" spans="1:19" x14ac:dyDescent="0.2">
      <c r="A136" s="19"/>
      <c r="B136" s="19"/>
      <c r="C136" s="20"/>
      <c r="D136" s="20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03"/>
      <c r="S136" s="19"/>
    </row>
    <row r="137" spans="1:19" x14ac:dyDescent="0.2">
      <c r="A137" s="19"/>
      <c r="B137" s="19"/>
      <c r="C137" s="20"/>
      <c r="D137" s="20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03"/>
      <c r="S137" s="19"/>
    </row>
    <row r="138" spans="1:19" x14ac:dyDescent="0.2">
      <c r="A138" s="19"/>
      <c r="B138" s="19"/>
      <c r="C138" s="20"/>
      <c r="D138" s="20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03"/>
      <c r="S138" s="19"/>
    </row>
    <row r="139" spans="1:19" x14ac:dyDescent="0.2">
      <c r="A139" s="19"/>
      <c r="B139" s="19"/>
      <c r="C139" s="20"/>
      <c r="D139" s="20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03"/>
      <c r="S139" s="19"/>
    </row>
    <row r="140" spans="1:19" x14ac:dyDescent="0.2">
      <c r="C140" s="20"/>
      <c r="D140" s="20"/>
      <c r="R140" s="103"/>
    </row>
    <row r="141" spans="1:19" x14ac:dyDescent="0.2">
      <c r="C141" s="20"/>
      <c r="D141" s="20"/>
      <c r="R141" s="103"/>
    </row>
    <row r="142" spans="1:19" x14ac:dyDescent="0.2">
      <c r="C142" s="20"/>
      <c r="D142" s="20"/>
      <c r="R142" s="103"/>
    </row>
    <row r="143" spans="1:19" x14ac:dyDescent="0.2">
      <c r="C143" s="20"/>
      <c r="D143" s="20"/>
      <c r="R143" s="103"/>
    </row>
    <row r="144" spans="1:19" x14ac:dyDescent="0.2">
      <c r="C144" s="20"/>
      <c r="D144" s="20"/>
      <c r="R144" s="103"/>
    </row>
    <row r="145" spans="3:18" x14ac:dyDescent="0.2">
      <c r="C145" s="20"/>
      <c r="D145" s="20"/>
      <c r="R145" s="103"/>
    </row>
    <row r="146" spans="3:18" x14ac:dyDescent="0.2">
      <c r="C146" s="20"/>
      <c r="D146" s="20"/>
      <c r="R146" s="103"/>
    </row>
    <row r="147" spans="3:18" x14ac:dyDescent="0.2">
      <c r="C147" s="20"/>
      <c r="D147" s="20"/>
      <c r="R147" s="103"/>
    </row>
    <row r="148" spans="3:18" x14ac:dyDescent="0.2">
      <c r="C148" s="20"/>
      <c r="D148" s="20"/>
      <c r="R148" s="103"/>
    </row>
    <row r="149" spans="3:18" x14ac:dyDescent="0.2">
      <c r="C149" s="20"/>
      <c r="D149" s="20"/>
      <c r="R149" s="103"/>
    </row>
    <row r="150" spans="3:18" x14ac:dyDescent="0.2">
      <c r="C150" s="20"/>
      <c r="D150" s="20"/>
      <c r="R150" s="103"/>
    </row>
    <row r="151" spans="3:18" x14ac:dyDescent="0.2">
      <c r="C151" s="20"/>
      <c r="D151" s="20"/>
      <c r="R151" s="103"/>
    </row>
    <row r="152" spans="3:18" x14ac:dyDescent="0.2">
      <c r="C152" s="20"/>
      <c r="D152" s="20"/>
      <c r="R152" s="103"/>
    </row>
    <row r="153" spans="3:18" x14ac:dyDescent="0.2">
      <c r="C153" s="20"/>
      <c r="D153" s="20"/>
      <c r="R153" s="103"/>
    </row>
    <row r="154" spans="3:18" x14ac:dyDescent="0.2">
      <c r="C154" s="20"/>
      <c r="D154" s="20"/>
      <c r="R154" s="103"/>
    </row>
    <row r="155" spans="3:18" x14ac:dyDescent="0.2">
      <c r="C155" s="20"/>
      <c r="D155" s="20"/>
      <c r="R155" s="103"/>
    </row>
    <row r="156" spans="3:18" x14ac:dyDescent="0.2">
      <c r="C156" s="20"/>
      <c r="D156" s="20"/>
      <c r="R156" s="103"/>
    </row>
    <row r="157" spans="3:18" x14ac:dyDescent="0.2">
      <c r="C157" s="20"/>
      <c r="D157" s="20"/>
      <c r="R157" s="103"/>
    </row>
    <row r="158" spans="3:18" x14ac:dyDescent="0.2">
      <c r="C158" s="20"/>
      <c r="D158" s="20"/>
      <c r="R158" s="103"/>
    </row>
    <row r="159" spans="3:18" x14ac:dyDescent="0.2">
      <c r="C159" s="20"/>
      <c r="D159" s="20"/>
      <c r="R159" s="103"/>
    </row>
    <row r="160" spans="3:18" x14ac:dyDescent="0.2">
      <c r="C160" s="20"/>
      <c r="D160" s="20"/>
      <c r="R160" s="103"/>
    </row>
    <row r="161" spans="3:18" x14ac:dyDescent="0.2">
      <c r="C161" s="20"/>
      <c r="D161" s="20"/>
      <c r="R161" s="103"/>
    </row>
    <row r="162" spans="3:18" x14ac:dyDescent="0.2">
      <c r="C162" s="20"/>
      <c r="D162" s="20"/>
      <c r="R162" s="103"/>
    </row>
    <row r="163" spans="3:18" x14ac:dyDescent="0.2">
      <c r="C163" s="20"/>
      <c r="D163" s="20"/>
      <c r="R163" s="103"/>
    </row>
    <row r="164" spans="3:18" x14ac:dyDescent="0.2">
      <c r="C164" s="20"/>
      <c r="D164" s="20"/>
      <c r="R164" s="103"/>
    </row>
    <row r="165" spans="3:18" x14ac:dyDescent="0.2">
      <c r="C165" s="20"/>
      <c r="D165" s="20"/>
      <c r="R165" s="103"/>
    </row>
    <row r="166" spans="3:18" x14ac:dyDescent="0.2">
      <c r="C166" s="20"/>
      <c r="D166" s="20"/>
      <c r="R166" s="103"/>
    </row>
    <row r="167" spans="3:18" x14ac:dyDescent="0.2">
      <c r="C167" s="20"/>
      <c r="D167" s="20"/>
      <c r="R167" s="103"/>
    </row>
    <row r="168" spans="3:18" x14ac:dyDescent="0.2">
      <c r="C168" s="20"/>
      <c r="D168" s="20"/>
      <c r="R168" s="103"/>
    </row>
    <row r="169" spans="3:18" x14ac:dyDescent="0.2">
      <c r="C169" s="20"/>
      <c r="D169" s="20"/>
      <c r="R169" s="103"/>
    </row>
    <row r="170" spans="3:18" x14ac:dyDescent="0.2">
      <c r="C170" s="20"/>
      <c r="D170" s="20"/>
      <c r="R170" s="103"/>
    </row>
    <row r="171" spans="3:18" x14ac:dyDescent="0.2">
      <c r="C171" s="20"/>
      <c r="D171" s="20"/>
      <c r="R171" s="103"/>
    </row>
    <row r="172" spans="3:18" x14ac:dyDescent="0.2">
      <c r="C172" s="20"/>
      <c r="D172" s="20"/>
      <c r="R172" s="103"/>
    </row>
    <row r="173" spans="3:18" x14ac:dyDescent="0.2">
      <c r="C173" s="20"/>
      <c r="D173" s="20"/>
      <c r="R173" s="103"/>
    </row>
    <row r="174" spans="3:18" x14ac:dyDescent="0.2">
      <c r="C174" s="20"/>
      <c r="D174" s="20"/>
      <c r="R174" s="103"/>
    </row>
    <row r="175" spans="3:18" x14ac:dyDescent="0.2">
      <c r="C175" s="20"/>
      <c r="D175" s="20"/>
      <c r="R175" s="103"/>
    </row>
    <row r="176" spans="3:18" x14ac:dyDescent="0.2">
      <c r="C176" s="20"/>
      <c r="D176" s="20"/>
      <c r="R176" s="103"/>
    </row>
    <row r="177" spans="3:18" x14ac:dyDescent="0.2">
      <c r="C177" s="20"/>
      <c r="D177" s="20"/>
      <c r="R177" s="103"/>
    </row>
    <row r="178" spans="3:18" x14ac:dyDescent="0.2">
      <c r="C178" s="20"/>
      <c r="D178" s="20"/>
      <c r="R178" s="103"/>
    </row>
    <row r="179" spans="3:18" x14ac:dyDescent="0.2">
      <c r="C179" s="20"/>
      <c r="D179" s="20"/>
      <c r="R179" s="103"/>
    </row>
    <row r="180" spans="3:18" x14ac:dyDescent="0.2">
      <c r="C180" s="20"/>
      <c r="D180" s="20"/>
      <c r="R180" s="103"/>
    </row>
    <row r="181" spans="3:18" x14ac:dyDescent="0.2">
      <c r="C181" s="20"/>
      <c r="D181" s="20"/>
      <c r="R181" s="103"/>
    </row>
    <row r="182" spans="3:18" x14ac:dyDescent="0.2">
      <c r="C182" s="20"/>
      <c r="D182" s="20"/>
      <c r="R182" s="103"/>
    </row>
    <row r="183" spans="3:18" x14ac:dyDescent="0.2">
      <c r="C183" s="20"/>
      <c r="D183" s="20"/>
      <c r="R183" s="103"/>
    </row>
    <row r="184" spans="3:18" x14ac:dyDescent="0.2">
      <c r="C184" s="20"/>
      <c r="D184" s="20"/>
      <c r="R184" s="103"/>
    </row>
    <row r="185" spans="3:18" x14ac:dyDescent="0.2">
      <c r="C185" s="20"/>
      <c r="D185" s="20"/>
      <c r="R185" s="103"/>
    </row>
    <row r="186" spans="3:18" x14ac:dyDescent="0.2">
      <c r="C186" s="20"/>
      <c r="D186" s="20"/>
      <c r="R186" s="103"/>
    </row>
    <row r="187" spans="3:18" x14ac:dyDescent="0.2">
      <c r="C187" s="20"/>
      <c r="D187" s="20"/>
      <c r="R187" s="103"/>
    </row>
    <row r="188" spans="3:18" x14ac:dyDescent="0.2">
      <c r="C188" s="20"/>
      <c r="D188" s="20"/>
      <c r="R188" s="103"/>
    </row>
    <row r="189" spans="3:18" x14ac:dyDescent="0.2">
      <c r="C189" s="20"/>
      <c r="D189" s="20"/>
      <c r="R189" s="103"/>
    </row>
    <row r="190" spans="3:18" x14ac:dyDescent="0.2">
      <c r="C190" s="20"/>
      <c r="D190" s="20"/>
      <c r="R190" s="103"/>
    </row>
    <row r="191" spans="3:18" x14ac:dyDescent="0.2">
      <c r="C191" s="20"/>
      <c r="D191" s="20"/>
      <c r="R191" s="103"/>
    </row>
    <row r="192" spans="3:18" x14ac:dyDescent="0.2">
      <c r="C192" s="20"/>
      <c r="D192" s="20"/>
      <c r="R192" s="103"/>
    </row>
    <row r="193" spans="3:18" x14ac:dyDescent="0.2">
      <c r="C193" s="20"/>
      <c r="D193" s="20"/>
      <c r="R193" s="103"/>
    </row>
    <row r="194" spans="3:18" x14ac:dyDescent="0.2">
      <c r="C194" s="20"/>
      <c r="D194" s="20"/>
      <c r="R194" s="103"/>
    </row>
    <row r="195" spans="3:18" x14ac:dyDescent="0.2">
      <c r="C195" s="20"/>
      <c r="D195" s="20"/>
      <c r="R195" s="103"/>
    </row>
    <row r="196" spans="3:18" x14ac:dyDescent="0.2">
      <c r="C196" s="20"/>
      <c r="D196" s="20"/>
      <c r="R196" s="103"/>
    </row>
    <row r="197" spans="3:18" x14ac:dyDescent="0.2">
      <c r="C197" s="20"/>
      <c r="D197" s="20"/>
      <c r="R197" s="103"/>
    </row>
    <row r="198" spans="3:18" x14ac:dyDescent="0.2">
      <c r="C198" s="20"/>
      <c r="D198" s="20"/>
      <c r="R198" s="103"/>
    </row>
    <row r="199" spans="3:18" x14ac:dyDescent="0.2">
      <c r="C199" s="20"/>
      <c r="D199" s="20"/>
      <c r="R199" s="103"/>
    </row>
    <row r="200" spans="3:18" x14ac:dyDescent="0.2">
      <c r="C200" s="20"/>
      <c r="D200" s="20"/>
      <c r="R200" s="103"/>
    </row>
    <row r="201" spans="3:18" x14ac:dyDescent="0.2">
      <c r="C201" s="20"/>
      <c r="D201" s="20"/>
      <c r="R201" s="103"/>
    </row>
    <row r="202" spans="3:18" x14ac:dyDescent="0.2">
      <c r="C202" s="20"/>
      <c r="D202" s="20"/>
      <c r="R202" s="103"/>
    </row>
    <row r="203" spans="3:18" x14ac:dyDescent="0.2">
      <c r="C203" s="20"/>
      <c r="D203" s="20"/>
      <c r="R203" s="103"/>
    </row>
    <row r="204" spans="3:18" x14ac:dyDescent="0.2">
      <c r="C204" s="20"/>
      <c r="D204" s="20"/>
      <c r="R204" s="103"/>
    </row>
    <row r="205" spans="3:18" x14ac:dyDescent="0.2">
      <c r="C205" s="20"/>
      <c r="D205" s="20"/>
      <c r="R205" s="103"/>
    </row>
    <row r="206" spans="3:18" x14ac:dyDescent="0.2">
      <c r="C206" s="20"/>
      <c r="D206" s="20"/>
      <c r="R206" s="103"/>
    </row>
    <row r="207" spans="3:18" x14ac:dyDescent="0.2">
      <c r="C207" s="20"/>
      <c r="D207" s="20"/>
      <c r="R207" s="103"/>
    </row>
    <row r="208" spans="3:18" x14ac:dyDescent="0.2">
      <c r="C208" s="20"/>
      <c r="D208" s="20"/>
      <c r="R208" s="103"/>
    </row>
    <row r="209" spans="3:18" x14ac:dyDescent="0.2">
      <c r="C209" s="20"/>
      <c r="D209" s="20"/>
      <c r="R209" s="103"/>
    </row>
    <row r="210" spans="3:18" x14ac:dyDescent="0.2">
      <c r="C210" s="20"/>
      <c r="D210" s="20"/>
      <c r="R210" s="103"/>
    </row>
    <row r="211" spans="3:18" x14ac:dyDescent="0.2">
      <c r="C211" s="20"/>
      <c r="D211" s="20"/>
      <c r="R211" s="103"/>
    </row>
    <row r="212" spans="3:18" x14ac:dyDescent="0.2">
      <c r="C212" s="20"/>
      <c r="D212" s="20"/>
      <c r="R212" s="103"/>
    </row>
    <row r="213" spans="3:18" x14ac:dyDescent="0.2">
      <c r="C213" s="20"/>
      <c r="D213" s="20"/>
      <c r="R213" s="103"/>
    </row>
    <row r="214" spans="3:18" x14ac:dyDescent="0.2">
      <c r="C214" s="20"/>
      <c r="D214" s="20"/>
      <c r="R214" s="103"/>
    </row>
    <row r="215" spans="3:18" x14ac:dyDescent="0.2">
      <c r="C215" s="20"/>
      <c r="D215" s="20"/>
      <c r="R215" s="103"/>
    </row>
    <row r="216" spans="3:18" x14ac:dyDescent="0.2">
      <c r="C216" s="20"/>
      <c r="D216" s="20"/>
      <c r="R216" s="103"/>
    </row>
    <row r="217" spans="3:18" x14ac:dyDescent="0.2">
      <c r="C217" s="20"/>
      <c r="D217" s="20"/>
      <c r="R217" s="103"/>
    </row>
    <row r="218" spans="3:18" x14ac:dyDescent="0.2">
      <c r="C218" s="20"/>
      <c r="D218" s="20"/>
      <c r="R218" s="103"/>
    </row>
    <row r="219" spans="3:18" x14ac:dyDescent="0.2">
      <c r="C219" s="20"/>
      <c r="D219" s="20"/>
      <c r="R219" s="103"/>
    </row>
    <row r="220" spans="3:18" x14ac:dyDescent="0.2">
      <c r="C220" s="20"/>
      <c r="D220" s="20"/>
      <c r="R220" s="103"/>
    </row>
    <row r="221" spans="3:18" x14ac:dyDescent="0.2">
      <c r="C221" s="20"/>
      <c r="D221" s="20"/>
      <c r="R221" s="103"/>
    </row>
    <row r="222" spans="3:18" x14ac:dyDescent="0.2">
      <c r="C222" s="20"/>
      <c r="D222" s="20"/>
      <c r="R222" s="103"/>
    </row>
    <row r="223" spans="3:18" x14ac:dyDescent="0.2">
      <c r="C223" s="20"/>
      <c r="D223" s="20"/>
      <c r="R223" s="103"/>
    </row>
    <row r="224" spans="3:18" x14ac:dyDescent="0.2">
      <c r="C224" s="20"/>
      <c r="D224" s="20"/>
      <c r="R224" s="103"/>
    </row>
    <row r="225" spans="3:18" x14ac:dyDescent="0.2">
      <c r="C225" s="20"/>
      <c r="D225" s="20"/>
      <c r="R225" s="103"/>
    </row>
    <row r="226" spans="3:18" x14ac:dyDescent="0.2">
      <c r="C226" s="20"/>
      <c r="D226" s="20"/>
      <c r="R226" s="103"/>
    </row>
    <row r="227" spans="3:18" x14ac:dyDescent="0.2">
      <c r="C227" s="20"/>
      <c r="D227" s="20"/>
      <c r="R227" s="103"/>
    </row>
    <row r="228" spans="3:18" x14ac:dyDescent="0.2">
      <c r="C228" s="20"/>
      <c r="D228" s="20"/>
      <c r="R228" s="103"/>
    </row>
    <row r="229" spans="3:18" x14ac:dyDescent="0.2">
      <c r="C229" s="20"/>
      <c r="D229" s="20"/>
      <c r="R229" s="103"/>
    </row>
    <row r="230" spans="3:18" x14ac:dyDescent="0.2">
      <c r="C230" s="20"/>
      <c r="D230" s="20"/>
      <c r="R230" s="103"/>
    </row>
    <row r="231" spans="3:18" x14ac:dyDescent="0.2">
      <c r="C231" s="20"/>
      <c r="D231" s="20"/>
      <c r="R231" s="103"/>
    </row>
    <row r="232" spans="3:18" x14ac:dyDescent="0.2">
      <c r="C232" s="20"/>
      <c r="D232" s="20"/>
      <c r="R232" s="103"/>
    </row>
    <row r="233" spans="3:18" x14ac:dyDescent="0.2">
      <c r="C233" s="20"/>
      <c r="D233" s="20"/>
      <c r="R233" s="103"/>
    </row>
    <row r="234" spans="3:18" x14ac:dyDescent="0.2">
      <c r="C234" s="20"/>
      <c r="D234" s="20"/>
      <c r="R234" s="103"/>
    </row>
    <row r="235" spans="3:18" x14ac:dyDescent="0.2">
      <c r="C235" s="20"/>
      <c r="D235" s="20"/>
      <c r="R235" s="103"/>
    </row>
    <row r="236" spans="3:18" x14ac:dyDescent="0.2">
      <c r="C236" s="20"/>
      <c r="D236" s="20"/>
      <c r="R236" s="103"/>
    </row>
    <row r="237" spans="3:18" x14ac:dyDescent="0.2">
      <c r="C237" s="20"/>
      <c r="D237" s="20"/>
      <c r="R237" s="103"/>
    </row>
    <row r="238" spans="3:18" x14ac:dyDescent="0.2">
      <c r="C238" s="20"/>
      <c r="D238" s="20"/>
      <c r="R238" s="103"/>
    </row>
    <row r="239" spans="3:18" x14ac:dyDescent="0.2">
      <c r="C239" s="20"/>
      <c r="D239" s="20"/>
      <c r="R239" s="103"/>
    </row>
    <row r="240" spans="3:18" x14ac:dyDescent="0.2">
      <c r="C240" s="20"/>
      <c r="D240" s="20"/>
      <c r="R240" s="103"/>
    </row>
    <row r="241" spans="3:18" x14ac:dyDescent="0.2">
      <c r="C241" s="20"/>
      <c r="D241" s="20"/>
      <c r="R241" s="103"/>
    </row>
    <row r="242" spans="3:18" x14ac:dyDescent="0.2">
      <c r="C242" s="20"/>
      <c r="D242" s="20"/>
      <c r="R242" s="103"/>
    </row>
    <row r="243" spans="3:18" x14ac:dyDescent="0.2">
      <c r="C243" s="20"/>
      <c r="D243" s="20"/>
      <c r="R243" s="103"/>
    </row>
    <row r="244" spans="3:18" x14ac:dyDescent="0.2">
      <c r="C244" s="20"/>
      <c r="D244" s="20"/>
      <c r="R244" s="103"/>
    </row>
    <row r="245" spans="3:18" x14ac:dyDescent="0.2">
      <c r="C245" s="20"/>
      <c r="D245" s="20"/>
      <c r="R245" s="103"/>
    </row>
    <row r="246" spans="3:18" x14ac:dyDescent="0.2">
      <c r="C246" s="20"/>
      <c r="D246" s="20"/>
      <c r="R246" s="103"/>
    </row>
    <row r="247" spans="3:18" x14ac:dyDescent="0.2">
      <c r="C247" s="20"/>
      <c r="D247" s="20"/>
      <c r="R247" s="103"/>
    </row>
    <row r="248" spans="3:18" x14ac:dyDescent="0.2">
      <c r="C248" s="20"/>
      <c r="D248" s="20"/>
      <c r="R248" s="103"/>
    </row>
    <row r="249" spans="3:18" x14ac:dyDescent="0.2">
      <c r="C249" s="20"/>
      <c r="D249" s="20"/>
      <c r="R249" s="103"/>
    </row>
    <row r="250" spans="3:18" x14ac:dyDescent="0.2">
      <c r="C250" s="20"/>
      <c r="D250" s="20"/>
      <c r="R250" s="103"/>
    </row>
    <row r="251" spans="3:18" x14ac:dyDescent="0.2">
      <c r="C251" s="20"/>
      <c r="D251" s="20"/>
      <c r="R251" s="103"/>
    </row>
    <row r="252" spans="3:18" x14ac:dyDescent="0.2">
      <c r="C252" s="20"/>
      <c r="D252" s="20"/>
      <c r="R252" s="103"/>
    </row>
    <row r="253" spans="3:18" x14ac:dyDescent="0.2">
      <c r="C253" s="20"/>
      <c r="D253" s="20"/>
      <c r="R253" s="103"/>
    </row>
    <row r="254" spans="3:18" x14ac:dyDescent="0.2">
      <c r="C254" s="20"/>
      <c r="D254" s="20"/>
      <c r="R254" s="103"/>
    </row>
    <row r="255" spans="3:18" x14ac:dyDescent="0.2">
      <c r="C255" s="20"/>
      <c r="D255" s="20"/>
      <c r="R255" s="103"/>
    </row>
    <row r="256" spans="3:18" x14ac:dyDescent="0.2">
      <c r="C256" s="20"/>
      <c r="D256" s="20"/>
      <c r="R256" s="103"/>
    </row>
    <row r="257" spans="3:18" x14ac:dyDescent="0.2">
      <c r="C257" s="20"/>
      <c r="D257" s="20"/>
      <c r="R257" s="103"/>
    </row>
    <row r="258" spans="3:18" x14ac:dyDescent="0.2">
      <c r="C258" s="20"/>
      <c r="D258" s="20"/>
      <c r="R258" s="103"/>
    </row>
    <row r="259" spans="3:18" x14ac:dyDescent="0.2">
      <c r="C259" s="20"/>
      <c r="D259" s="20"/>
      <c r="R259" s="103"/>
    </row>
    <row r="260" spans="3:18" x14ac:dyDescent="0.2">
      <c r="C260" s="20"/>
      <c r="D260" s="20"/>
      <c r="R260" s="103"/>
    </row>
    <row r="261" spans="3:18" x14ac:dyDescent="0.2">
      <c r="C261" s="20"/>
      <c r="D261" s="20"/>
      <c r="R261" s="103"/>
    </row>
    <row r="262" spans="3:18" x14ac:dyDescent="0.2">
      <c r="C262" s="20"/>
      <c r="D262" s="20"/>
      <c r="R262" s="103"/>
    </row>
    <row r="263" spans="3:18" x14ac:dyDescent="0.2">
      <c r="C263" s="20"/>
      <c r="D263" s="20"/>
      <c r="R263" s="103"/>
    </row>
    <row r="264" spans="3:18" x14ac:dyDescent="0.2">
      <c r="C264" s="20"/>
      <c r="D264" s="20"/>
      <c r="R264" s="103"/>
    </row>
    <row r="265" spans="3:18" x14ac:dyDescent="0.2">
      <c r="C265" s="20"/>
      <c r="D265" s="20"/>
      <c r="R265" s="103"/>
    </row>
    <row r="266" spans="3:18" x14ac:dyDescent="0.2">
      <c r="C266" s="20"/>
      <c r="D266" s="20"/>
      <c r="R266" s="103"/>
    </row>
    <row r="267" spans="3:18" x14ac:dyDescent="0.2">
      <c r="C267" s="20"/>
      <c r="D267" s="20"/>
      <c r="R267" s="103"/>
    </row>
    <row r="268" spans="3:18" x14ac:dyDescent="0.2">
      <c r="C268" s="20"/>
      <c r="D268" s="20"/>
      <c r="R268" s="103"/>
    </row>
    <row r="269" spans="3:18" x14ac:dyDescent="0.2">
      <c r="C269" s="20"/>
      <c r="D269" s="20"/>
      <c r="R269" s="103"/>
    </row>
    <row r="270" spans="3:18" x14ac:dyDescent="0.2">
      <c r="C270" s="20"/>
      <c r="D270" s="20"/>
      <c r="R270" s="103"/>
    </row>
    <row r="271" spans="3:18" x14ac:dyDescent="0.2">
      <c r="C271" s="20"/>
      <c r="D271" s="20"/>
      <c r="R271" s="103"/>
    </row>
    <row r="272" spans="3:18" x14ac:dyDescent="0.2">
      <c r="C272" s="20"/>
      <c r="D272" s="20"/>
      <c r="R272" s="103"/>
    </row>
    <row r="273" spans="3:18" x14ac:dyDescent="0.2">
      <c r="C273" s="20"/>
      <c r="D273" s="20"/>
      <c r="R273" s="103"/>
    </row>
    <row r="274" spans="3:18" x14ac:dyDescent="0.2">
      <c r="C274" s="20"/>
      <c r="D274" s="20"/>
      <c r="R274" s="103"/>
    </row>
    <row r="275" spans="3:18" x14ac:dyDescent="0.2">
      <c r="C275" s="20"/>
      <c r="D275" s="20"/>
      <c r="R275" s="103"/>
    </row>
    <row r="276" spans="3:18" x14ac:dyDescent="0.2">
      <c r="C276" s="20"/>
      <c r="D276" s="20"/>
      <c r="R276" s="103"/>
    </row>
    <row r="277" spans="3:18" x14ac:dyDescent="0.2">
      <c r="C277" s="20"/>
      <c r="D277" s="20"/>
      <c r="R277" s="103"/>
    </row>
    <row r="278" spans="3:18" x14ac:dyDescent="0.2">
      <c r="C278" s="20"/>
      <c r="D278" s="20"/>
      <c r="R278" s="103"/>
    </row>
    <row r="279" spans="3:18" x14ac:dyDescent="0.2">
      <c r="C279" s="20"/>
      <c r="D279" s="20"/>
      <c r="R279" s="103"/>
    </row>
    <row r="280" spans="3:18" x14ac:dyDescent="0.2">
      <c r="C280" s="20"/>
      <c r="D280" s="20"/>
      <c r="R280" s="103"/>
    </row>
    <row r="281" spans="3:18" x14ac:dyDescent="0.2">
      <c r="C281" s="20"/>
      <c r="D281" s="20"/>
      <c r="R281" s="103"/>
    </row>
    <row r="282" spans="3:18" x14ac:dyDescent="0.2">
      <c r="C282" s="20"/>
      <c r="D282" s="20"/>
      <c r="R282" s="103"/>
    </row>
    <row r="283" spans="3:18" x14ac:dyDescent="0.2">
      <c r="C283" s="20"/>
      <c r="D283" s="20"/>
      <c r="R283" s="103"/>
    </row>
    <row r="284" spans="3:18" x14ac:dyDescent="0.2">
      <c r="C284" s="20"/>
      <c r="D284" s="20"/>
      <c r="R284" s="103"/>
    </row>
    <row r="285" spans="3:18" x14ac:dyDescent="0.2">
      <c r="C285" s="20"/>
      <c r="D285" s="20"/>
      <c r="R285" s="103"/>
    </row>
    <row r="286" spans="3:18" x14ac:dyDescent="0.2">
      <c r="C286" s="20"/>
      <c r="D286" s="20"/>
      <c r="R286" s="103"/>
    </row>
    <row r="287" spans="3:18" x14ac:dyDescent="0.2">
      <c r="C287" s="20"/>
      <c r="D287" s="20"/>
      <c r="R287" s="103"/>
    </row>
    <row r="288" spans="3:18" x14ac:dyDescent="0.2">
      <c r="C288" s="20"/>
      <c r="D288" s="20"/>
      <c r="R288" s="103"/>
    </row>
    <row r="289" spans="3:18" x14ac:dyDescent="0.2">
      <c r="C289" s="20"/>
      <c r="D289" s="20"/>
      <c r="R289" s="103"/>
    </row>
    <row r="290" spans="3:18" x14ac:dyDescent="0.2">
      <c r="C290" s="20"/>
      <c r="D290" s="20"/>
      <c r="R290" s="103"/>
    </row>
    <row r="291" spans="3:18" x14ac:dyDescent="0.2">
      <c r="C291" s="20"/>
      <c r="D291" s="20"/>
      <c r="R291" s="103"/>
    </row>
    <row r="292" spans="3:18" x14ac:dyDescent="0.2">
      <c r="C292" s="20"/>
      <c r="D292" s="20"/>
      <c r="R292" s="103"/>
    </row>
    <row r="293" spans="3:18" x14ac:dyDescent="0.2">
      <c r="C293" s="20"/>
      <c r="D293" s="20"/>
      <c r="R293" s="103"/>
    </row>
    <row r="294" spans="3:18" x14ac:dyDescent="0.2">
      <c r="C294" s="20"/>
      <c r="D294" s="20"/>
      <c r="R294" s="103"/>
    </row>
    <row r="295" spans="3:18" x14ac:dyDescent="0.2">
      <c r="C295" s="20"/>
      <c r="D295" s="20"/>
      <c r="R295" s="103"/>
    </row>
    <row r="296" spans="3:18" x14ac:dyDescent="0.2">
      <c r="C296" s="20"/>
      <c r="D296" s="20"/>
      <c r="R296" s="103"/>
    </row>
    <row r="297" spans="3:18" x14ac:dyDescent="0.2">
      <c r="C297" s="20"/>
      <c r="D297" s="20"/>
      <c r="R297" s="103"/>
    </row>
    <row r="298" spans="3:18" x14ac:dyDescent="0.2">
      <c r="C298" s="20"/>
      <c r="D298" s="20"/>
      <c r="R298" s="103"/>
    </row>
    <row r="299" spans="3:18" x14ac:dyDescent="0.2">
      <c r="C299" s="20"/>
      <c r="D299" s="20"/>
      <c r="R299" s="103"/>
    </row>
    <row r="300" spans="3:18" x14ac:dyDescent="0.2">
      <c r="C300" s="20"/>
      <c r="D300" s="20"/>
      <c r="R300" s="103"/>
    </row>
    <row r="301" spans="3:18" x14ac:dyDescent="0.2">
      <c r="C301" s="20"/>
      <c r="D301" s="20"/>
      <c r="R301" s="103"/>
    </row>
    <row r="302" spans="3:18" x14ac:dyDescent="0.2">
      <c r="C302" s="20"/>
      <c r="D302" s="20"/>
      <c r="R302" s="103"/>
    </row>
    <row r="303" spans="3:18" x14ac:dyDescent="0.2">
      <c r="C303" s="20"/>
      <c r="D303" s="20"/>
      <c r="R303" s="103"/>
    </row>
    <row r="304" spans="3:18" x14ac:dyDescent="0.2">
      <c r="C304" s="20"/>
      <c r="D304" s="20"/>
      <c r="R304" s="103"/>
    </row>
    <row r="305" spans="3:18" x14ac:dyDescent="0.2">
      <c r="C305" s="20"/>
      <c r="D305" s="20"/>
      <c r="R305" s="103"/>
    </row>
    <row r="306" spans="3:18" x14ac:dyDescent="0.2">
      <c r="C306" s="20"/>
      <c r="D306" s="20"/>
      <c r="R306" s="103"/>
    </row>
    <row r="307" spans="3:18" x14ac:dyDescent="0.2">
      <c r="C307" s="20"/>
      <c r="D307" s="20"/>
      <c r="R307" s="103"/>
    </row>
    <row r="308" spans="3:18" x14ac:dyDescent="0.2">
      <c r="C308" s="20"/>
      <c r="D308" s="20"/>
      <c r="R308" s="103"/>
    </row>
    <row r="309" spans="3:18" x14ac:dyDescent="0.2">
      <c r="C309" s="20"/>
      <c r="D309" s="20"/>
      <c r="R309" s="103"/>
    </row>
    <row r="310" spans="3:18" x14ac:dyDescent="0.2">
      <c r="C310" s="20"/>
      <c r="D310" s="20"/>
      <c r="R310" s="103"/>
    </row>
    <row r="311" spans="3:18" x14ac:dyDescent="0.2">
      <c r="C311" s="20"/>
      <c r="D311" s="20"/>
      <c r="R311" s="103"/>
    </row>
    <row r="312" spans="3:18" x14ac:dyDescent="0.2">
      <c r="C312" s="20"/>
      <c r="D312" s="20"/>
      <c r="R312" s="103"/>
    </row>
    <row r="313" spans="3:18" x14ac:dyDescent="0.2">
      <c r="C313" s="20"/>
      <c r="D313" s="20"/>
      <c r="R313" s="103"/>
    </row>
    <row r="314" spans="3:18" x14ac:dyDescent="0.2">
      <c r="C314" s="20"/>
      <c r="D314" s="20"/>
      <c r="R314" s="103"/>
    </row>
    <row r="315" spans="3:18" x14ac:dyDescent="0.2">
      <c r="C315" s="20"/>
      <c r="D315" s="20"/>
      <c r="R315" s="103"/>
    </row>
    <row r="316" spans="3:18" x14ac:dyDescent="0.2">
      <c r="C316" s="20"/>
      <c r="D316" s="20"/>
      <c r="R316" s="103"/>
    </row>
    <row r="317" spans="3:18" x14ac:dyDescent="0.2">
      <c r="C317" s="20"/>
      <c r="D317" s="20"/>
      <c r="R317" s="103"/>
    </row>
    <row r="318" spans="3:18" x14ac:dyDescent="0.2">
      <c r="C318" s="20"/>
      <c r="D318" s="20"/>
      <c r="R318" s="103"/>
    </row>
    <row r="319" spans="3:18" x14ac:dyDescent="0.2">
      <c r="C319" s="20"/>
      <c r="D319" s="20"/>
      <c r="R319" s="103"/>
    </row>
    <row r="320" spans="3:18" x14ac:dyDescent="0.2">
      <c r="C320" s="20"/>
      <c r="D320" s="20"/>
      <c r="R320" s="103"/>
    </row>
    <row r="321" spans="3:18" x14ac:dyDescent="0.2">
      <c r="C321" s="20"/>
      <c r="D321" s="20"/>
      <c r="R321" s="103"/>
    </row>
    <row r="322" spans="3:18" x14ac:dyDescent="0.2">
      <c r="C322" s="20"/>
      <c r="D322" s="20"/>
      <c r="R322" s="103"/>
    </row>
    <row r="323" spans="3:18" x14ac:dyDescent="0.2">
      <c r="C323" s="20"/>
      <c r="D323" s="20"/>
      <c r="R323" s="103"/>
    </row>
    <row r="324" spans="3:18" x14ac:dyDescent="0.2">
      <c r="C324" s="20"/>
      <c r="D324" s="20"/>
      <c r="R324" s="103"/>
    </row>
    <row r="325" spans="3:18" x14ac:dyDescent="0.2">
      <c r="C325" s="20"/>
      <c r="D325" s="20"/>
      <c r="R325" s="103"/>
    </row>
    <row r="326" spans="3:18" x14ac:dyDescent="0.2">
      <c r="C326" s="20"/>
      <c r="D326" s="20"/>
      <c r="R326" s="103"/>
    </row>
    <row r="327" spans="3:18" x14ac:dyDescent="0.2">
      <c r="C327" s="20"/>
      <c r="D327" s="20"/>
      <c r="R327" s="103"/>
    </row>
    <row r="328" spans="3:18" x14ac:dyDescent="0.2">
      <c r="C328" s="20"/>
      <c r="D328" s="20"/>
      <c r="R328" s="103"/>
    </row>
    <row r="329" spans="3:18" x14ac:dyDescent="0.2">
      <c r="C329" s="20"/>
      <c r="D329" s="20"/>
      <c r="R329" s="103"/>
    </row>
    <row r="330" spans="3:18" x14ac:dyDescent="0.2">
      <c r="C330" s="20"/>
      <c r="D330" s="20"/>
      <c r="R330" s="103"/>
    </row>
    <row r="331" spans="3:18" x14ac:dyDescent="0.2">
      <c r="C331" s="20"/>
      <c r="D331" s="20"/>
      <c r="R331" s="103"/>
    </row>
    <row r="332" spans="3:18" x14ac:dyDescent="0.2">
      <c r="C332" s="20"/>
      <c r="D332" s="20"/>
      <c r="R332" s="103"/>
    </row>
    <row r="333" spans="3:18" x14ac:dyDescent="0.2">
      <c r="C333" s="20"/>
      <c r="D333" s="20"/>
      <c r="R333" s="103"/>
    </row>
    <row r="334" spans="3:18" x14ac:dyDescent="0.2">
      <c r="C334" s="20"/>
      <c r="D334" s="20"/>
      <c r="R334" s="103"/>
    </row>
    <row r="335" spans="3:18" x14ac:dyDescent="0.2">
      <c r="C335" s="20"/>
      <c r="D335" s="20"/>
      <c r="R335" s="103"/>
    </row>
    <row r="336" spans="3:18" x14ac:dyDescent="0.2">
      <c r="C336" s="20"/>
      <c r="D336" s="20"/>
      <c r="R336" s="103"/>
    </row>
    <row r="337" spans="3:18" x14ac:dyDescent="0.2">
      <c r="C337" s="20"/>
      <c r="D337" s="20"/>
      <c r="R337" s="103"/>
    </row>
    <row r="338" spans="3:18" x14ac:dyDescent="0.2">
      <c r="C338" s="20"/>
      <c r="D338" s="20"/>
      <c r="R338" s="103"/>
    </row>
    <row r="339" spans="3:18" x14ac:dyDescent="0.2">
      <c r="C339" s="20"/>
      <c r="D339" s="20"/>
      <c r="R339" s="103"/>
    </row>
    <row r="340" spans="3:18" x14ac:dyDescent="0.2">
      <c r="C340" s="20"/>
      <c r="D340" s="20"/>
      <c r="R340" s="103"/>
    </row>
    <row r="341" spans="3:18" x14ac:dyDescent="0.2">
      <c r="C341" s="20"/>
      <c r="D341" s="20"/>
      <c r="R341" s="103"/>
    </row>
    <row r="342" spans="3:18" x14ac:dyDescent="0.2">
      <c r="C342" s="20"/>
      <c r="D342" s="20"/>
      <c r="R342" s="103"/>
    </row>
    <row r="343" spans="3:18" x14ac:dyDescent="0.2">
      <c r="C343" s="20"/>
      <c r="D343" s="20"/>
      <c r="R343" s="103"/>
    </row>
    <row r="344" spans="3:18" x14ac:dyDescent="0.2">
      <c r="C344" s="20"/>
      <c r="D344" s="20"/>
      <c r="R344" s="103"/>
    </row>
    <row r="345" spans="3:18" x14ac:dyDescent="0.2">
      <c r="C345" s="20"/>
      <c r="D345" s="20"/>
      <c r="R345" s="103"/>
    </row>
    <row r="346" spans="3:18" x14ac:dyDescent="0.2">
      <c r="C346" s="20"/>
      <c r="D346" s="20"/>
      <c r="R346" s="103"/>
    </row>
    <row r="347" spans="3:18" x14ac:dyDescent="0.2">
      <c r="C347" s="20"/>
      <c r="D347" s="20"/>
      <c r="R347" s="103"/>
    </row>
    <row r="348" spans="3:18" x14ac:dyDescent="0.2">
      <c r="C348" s="20"/>
      <c r="D348" s="20"/>
      <c r="R348" s="103"/>
    </row>
    <row r="349" spans="3:18" x14ac:dyDescent="0.2">
      <c r="C349" s="20"/>
      <c r="D349" s="20"/>
      <c r="R349" s="103"/>
    </row>
    <row r="350" spans="3:18" x14ac:dyDescent="0.2">
      <c r="C350" s="20"/>
      <c r="D350" s="20"/>
      <c r="R350" s="103"/>
    </row>
    <row r="351" spans="3:18" x14ac:dyDescent="0.2">
      <c r="C351" s="20"/>
      <c r="D351" s="20"/>
      <c r="R351" s="103"/>
    </row>
    <row r="352" spans="3:18" x14ac:dyDescent="0.2">
      <c r="C352" s="20"/>
      <c r="D352" s="20"/>
      <c r="R352" s="103"/>
    </row>
    <row r="353" spans="3:18" x14ac:dyDescent="0.2">
      <c r="C353" s="20"/>
      <c r="D353" s="20"/>
      <c r="R353" s="103"/>
    </row>
    <row r="354" spans="3:18" x14ac:dyDescent="0.2">
      <c r="C354" s="20"/>
      <c r="D354" s="20"/>
      <c r="R354" s="103"/>
    </row>
    <row r="355" spans="3:18" x14ac:dyDescent="0.2">
      <c r="C355" s="20"/>
      <c r="D355" s="20"/>
      <c r="R355" s="103"/>
    </row>
    <row r="356" spans="3:18" x14ac:dyDescent="0.2">
      <c r="C356" s="20"/>
      <c r="D356" s="20"/>
      <c r="R356" s="103"/>
    </row>
    <row r="357" spans="3:18" x14ac:dyDescent="0.2">
      <c r="C357" s="20"/>
      <c r="D357" s="20"/>
      <c r="R357" s="103"/>
    </row>
    <row r="358" spans="3:18" x14ac:dyDescent="0.2">
      <c r="C358" s="20"/>
      <c r="D358" s="20"/>
      <c r="R358" s="103"/>
    </row>
    <row r="359" spans="3:18" x14ac:dyDescent="0.2">
      <c r="C359" s="20"/>
      <c r="D359" s="20"/>
      <c r="R359" s="103"/>
    </row>
    <row r="360" spans="3:18" x14ac:dyDescent="0.2">
      <c r="C360" s="20"/>
      <c r="D360" s="20"/>
      <c r="R360" s="103"/>
    </row>
    <row r="361" spans="3:18" x14ac:dyDescent="0.2">
      <c r="C361" s="20"/>
      <c r="D361" s="20"/>
      <c r="R361" s="103"/>
    </row>
    <row r="362" spans="3:18" x14ac:dyDescent="0.2">
      <c r="C362" s="20"/>
      <c r="D362" s="20"/>
      <c r="R362" s="103"/>
    </row>
    <row r="363" spans="3:18" x14ac:dyDescent="0.2">
      <c r="C363" s="20"/>
      <c r="D363" s="20"/>
      <c r="R363" s="103"/>
    </row>
    <row r="364" spans="3:18" x14ac:dyDescent="0.2">
      <c r="C364" s="20"/>
      <c r="D364" s="20"/>
      <c r="R364" s="103"/>
    </row>
    <row r="365" spans="3:18" x14ac:dyDescent="0.2">
      <c r="C365" s="20"/>
      <c r="D365" s="20"/>
      <c r="R365" s="103"/>
    </row>
    <row r="366" spans="3:18" x14ac:dyDescent="0.2">
      <c r="C366" s="20"/>
      <c r="D366" s="20"/>
      <c r="R366" s="103"/>
    </row>
    <row r="367" spans="3:18" x14ac:dyDescent="0.2">
      <c r="C367" s="20"/>
      <c r="D367" s="20"/>
      <c r="R367" s="103"/>
    </row>
    <row r="368" spans="3:18" x14ac:dyDescent="0.2">
      <c r="C368" s="20"/>
      <c r="D368" s="20"/>
      <c r="R368" s="103"/>
    </row>
    <row r="369" spans="3:18" x14ac:dyDescent="0.2">
      <c r="C369" s="20"/>
      <c r="D369" s="20"/>
      <c r="R369" s="103"/>
    </row>
    <row r="370" spans="3:18" x14ac:dyDescent="0.2">
      <c r="C370" s="20"/>
      <c r="D370" s="20"/>
      <c r="R370" s="103"/>
    </row>
    <row r="371" spans="3:18" x14ac:dyDescent="0.2">
      <c r="C371" s="20"/>
      <c r="D371" s="20"/>
      <c r="R371" s="103"/>
    </row>
    <row r="372" spans="3:18" x14ac:dyDescent="0.2">
      <c r="C372" s="20"/>
      <c r="D372" s="20"/>
      <c r="R372" s="103"/>
    </row>
    <row r="373" spans="3:18" x14ac:dyDescent="0.2">
      <c r="C373" s="20"/>
      <c r="D373" s="20"/>
      <c r="R373" s="103"/>
    </row>
    <row r="374" spans="3:18" x14ac:dyDescent="0.2">
      <c r="C374" s="20"/>
      <c r="D374" s="20"/>
      <c r="R374" s="103"/>
    </row>
    <row r="375" spans="3:18" x14ac:dyDescent="0.2">
      <c r="C375" s="20"/>
      <c r="D375" s="20"/>
      <c r="R375" s="103"/>
    </row>
    <row r="376" spans="3:18" x14ac:dyDescent="0.2">
      <c r="C376" s="20"/>
      <c r="D376" s="20"/>
      <c r="R376" s="103"/>
    </row>
    <row r="377" spans="3:18" x14ac:dyDescent="0.2">
      <c r="C377" s="20"/>
      <c r="D377" s="20"/>
      <c r="R377" s="103"/>
    </row>
    <row r="378" spans="3:18" x14ac:dyDescent="0.2">
      <c r="C378" s="20"/>
      <c r="D378" s="20"/>
      <c r="R378" s="103"/>
    </row>
    <row r="379" spans="3:18" x14ac:dyDescent="0.2">
      <c r="C379" s="20"/>
      <c r="D379" s="20"/>
      <c r="R379" s="103"/>
    </row>
    <row r="380" spans="3:18" x14ac:dyDescent="0.2">
      <c r="C380" s="20"/>
      <c r="D380" s="20"/>
      <c r="R380" s="103"/>
    </row>
    <row r="381" spans="3:18" x14ac:dyDescent="0.2">
      <c r="C381" s="20"/>
      <c r="D381" s="20"/>
      <c r="R381" s="103"/>
    </row>
    <row r="382" spans="3:18" x14ac:dyDescent="0.2">
      <c r="C382" s="20"/>
      <c r="D382" s="20"/>
      <c r="R382" s="103"/>
    </row>
    <row r="383" spans="3:18" x14ac:dyDescent="0.2">
      <c r="C383" s="20"/>
      <c r="D383" s="20"/>
      <c r="R383" s="103"/>
    </row>
    <row r="384" spans="3:18" x14ac:dyDescent="0.2">
      <c r="C384" s="20"/>
      <c r="D384" s="20"/>
      <c r="R384" s="103"/>
    </row>
    <row r="385" spans="3:18" x14ac:dyDescent="0.2">
      <c r="C385" s="20"/>
      <c r="D385" s="20"/>
      <c r="R385" s="103"/>
    </row>
    <row r="386" spans="3:18" x14ac:dyDescent="0.2">
      <c r="C386" s="20"/>
      <c r="D386" s="20"/>
      <c r="R386" s="103"/>
    </row>
    <row r="387" spans="3:18" x14ac:dyDescent="0.2">
      <c r="C387" s="20"/>
      <c r="D387" s="20"/>
      <c r="R387" s="103"/>
    </row>
    <row r="388" spans="3:18" x14ac:dyDescent="0.2">
      <c r="C388" s="20"/>
      <c r="D388" s="20"/>
      <c r="R388" s="103"/>
    </row>
    <row r="389" spans="3:18" x14ac:dyDescent="0.2">
      <c r="C389" s="20"/>
      <c r="D389" s="20"/>
      <c r="R389" s="103"/>
    </row>
    <row r="390" spans="3:18" x14ac:dyDescent="0.2">
      <c r="C390" s="20"/>
      <c r="D390" s="20"/>
      <c r="R390" s="103"/>
    </row>
    <row r="391" spans="3:18" x14ac:dyDescent="0.2">
      <c r="C391" s="20"/>
      <c r="D391" s="20"/>
      <c r="R391" s="103"/>
    </row>
    <row r="392" spans="3:18" x14ac:dyDescent="0.2">
      <c r="C392" s="20"/>
      <c r="D392" s="20"/>
      <c r="R392" s="103"/>
    </row>
    <row r="393" spans="3:18" x14ac:dyDescent="0.2">
      <c r="C393" s="20"/>
      <c r="D393" s="20"/>
      <c r="R393" s="103"/>
    </row>
    <row r="394" spans="3:18" x14ac:dyDescent="0.2">
      <c r="C394" s="20"/>
      <c r="D394" s="20"/>
      <c r="R394" s="103"/>
    </row>
    <row r="395" spans="3:18" x14ac:dyDescent="0.2">
      <c r="C395" s="20"/>
      <c r="D395" s="20"/>
      <c r="R395" s="103"/>
    </row>
    <row r="396" spans="3:18" x14ac:dyDescent="0.2">
      <c r="C396" s="20"/>
      <c r="D396" s="20"/>
      <c r="R396" s="103"/>
    </row>
    <row r="397" spans="3:18" x14ac:dyDescent="0.2">
      <c r="C397" s="20"/>
      <c r="D397" s="20"/>
      <c r="R397" s="103"/>
    </row>
    <row r="398" spans="3:18" x14ac:dyDescent="0.2">
      <c r="C398" s="20"/>
      <c r="D398" s="20"/>
      <c r="R398" s="103"/>
    </row>
    <row r="399" spans="3:18" x14ac:dyDescent="0.2">
      <c r="C399" s="20"/>
      <c r="D399" s="20"/>
      <c r="R399" s="103"/>
    </row>
    <row r="400" spans="3:18" x14ac:dyDescent="0.2">
      <c r="C400" s="20"/>
      <c r="D400" s="20"/>
      <c r="R400" s="103"/>
    </row>
    <row r="401" spans="3:18" x14ac:dyDescent="0.2">
      <c r="C401" s="20"/>
      <c r="D401" s="20"/>
      <c r="R401" s="103"/>
    </row>
    <row r="402" spans="3:18" x14ac:dyDescent="0.2">
      <c r="C402" s="20"/>
      <c r="D402" s="20"/>
      <c r="R402" s="103"/>
    </row>
    <row r="403" spans="3:18" x14ac:dyDescent="0.2">
      <c r="C403" s="20"/>
      <c r="D403" s="20"/>
      <c r="R403" s="103"/>
    </row>
    <row r="404" spans="3:18" x14ac:dyDescent="0.2">
      <c r="C404" s="20"/>
      <c r="D404" s="20"/>
      <c r="R404" s="103"/>
    </row>
    <row r="405" spans="3:18" x14ac:dyDescent="0.2">
      <c r="C405" s="20"/>
      <c r="D405" s="20"/>
      <c r="R405" s="103"/>
    </row>
    <row r="406" spans="3:18" x14ac:dyDescent="0.2">
      <c r="C406" s="20"/>
      <c r="D406" s="20"/>
      <c r="R406" s="103"/>
    </row>
    <row r="407" spans="3:18" x14ac:dyDescent="0.2">
      <c r="C407" s="20"/>
      <c r="D407" s="20"/>
      <c r="R407" s="103"/>
    </row>
    <row r="408" spans="3:18" x14ac:dyDescent="0.2">
      <c r="C408" s="20"/>
      <c r="D408" s="20"/>
    </row>
    <row r="409" spans="3:18" x14ac:dyDescent="0.2">
      <c r="C409" s="20"/>
      <c r="D409" s="20"/>
    </row>
    <row r="410" spans="3:18" x14ac:dyDescent="0.2">
      <c r="C410" s="20"/>
      <c r="D410" s="20"/>
    </row>
    <row r="411" spans="3:18" x14ac:dyDescent="0.2">
      <c r="C411" s="20"/>
      <c r="D411" s="20"/>
    </row>
    <row r="412" spans="3:18" x14ac:dyDescent="0.2">
      <c r="C412" s="20"/>
      <c r="D412" s="20"/>
    </row>
    <row r="413" spans="3:18" x14ac:dyDescent="0.2">
      <c r="C413" s="20"/>
      <c r="D413" s="20"/>
    </row>
    <row r="414" spans="3:18" x14ac:dyDescent="0.2">
      <c r="C414" s="20"/>
      <c r="D414" s="20"/>
    </row>
    <row r="415" spans="3:18" x14ac:dyDescent="0.2">
      <c r="C415" s="20"/>
      <c r="D415" s="20"/>
    </row>
    <row r="416" spans="3:18" x14ac:dyDescent="0.2">
      <c r="C416" s="20"/>
      <c r="D416" s="20"/>
    </row>
    <row r="417" spans="3:4" x14ac:dyDescent="0.2">
      <c r="C417" s="20"/>
      <c r="D417" s="20"/>
    </row>
    <row r="418" spans="3:4" x14ac:dyDescent="0.2">
      <c r="C418" s="20"/>
      <c r="D418" s="20"/>
    </row>
    <row r="419" spans="3:4" x14ac:dyDescent="0.2">
      <c r="C419" s="20"/>
      <c r="D419" s="20"/>
    </row>
    <row r="420" spans="3:4" x14ac:dyDescent="0.2">
      <c r="C420" s="20"/>
      <c r="D420" s="20"/>
    </row>
    <row r="421" spans="3:4" x14ac:dyDescent="0.2">
      <c r="C421" s="20"/>
      <c r="D421" s="20"/>
    </row>
    <row r="422" spans="3:4" x14ac:dyDescent="0.2">
      <c r="C422" s="20"/>
      <c r="D422" s="20"/>
    </row>
    <row r="423" spans="3:4" x14ac:dyDescent="0.2">
      <c r="C423" s="20"/>
      <c r="D423" s="20"/>
    </row>
    <row r="424" spans="3:4" x14ac:dyDescent="0.2">
      <c r="C424" s="20"/>
      <c r="D424" s="20"/>
    </row>
    <row r="425" spans="3:4" x14ac:dyDescent="0.2">
      <c r="C425" s="20"/>
      <c r="D425" s="20"/>
    </row>
    <row r="426" spans="3:4" x14ac:dyDescent="0.2">
      <c r="C426" s="20"/>
      <c r="D426" s="20"/>
    </row>
    <row r="427" spans="3:4" x14ac:dyDescent="0.2">
      <c r="C427" s="20"/>
      <c r="D427" s="20"/>
    </row>
    <row r="428" spans="3:4" x14ac:dyDescent="0.2">
      <c r="C428" s="20"/>
      <c r="D428" s="20"/>
    </row>
    <row r="429" spans="3:4" x14ac:dyDescent="0.2">
      <c r="C429" s="20"/>
      <c r="D429" s="20"/>
    </row>
    <row r="430" spans="3:4" x14ac:dyDescent="0.2">
      <c r="C430" s="20"/>
      <c r="D430" s="20"/>
    </row>
    <row r="431" spans="3:4" x14ac:dyDescent="0.2">
      <c r="C431" s="20"/>
      <c r="D431" s="20"/>
    </row>
    <row r="432" spans="3:4" x14ac:dyDescent="0.2">
      <c r="C432" s="20"/>
      <c r="D432" s="20"/>
    </row>
    <row r="433" spans="3:4" x14ac:dyDescent="0.2">
      <c r="C433" s="20"/>
      <c r="D433" s="20"/>
    </row>
    <row r="434" spans="3:4" x14ac:dyDescent="0.2">
      <c r="C434" s="20"/>
      <c r="D434" s="20"/>
    </row>
    <row r="435" spans="3:4" x14ac:dyDescent="0.2">
      <c r="C435" s="20"/>
      <c r="D435" s="20"/>
    </row>
    <row r="436" spans="3:4" x14ac:dyDescent="0.2">
      <c r="C436" s="20"/>
      <c r="D436" s="20"/>
    </row>
    <row r="437" spans="3:4" x14ac:dyDescent="0.2">
      <c r="C437" s="20"/>
      <c r="D437" s="20"/>
    </row>
    <row r="438" spans="3:4" x14ac:dyDescent="0.2">
      <c r="C438" s="20"/>
      <c r="D438" s="20"/>
    </row>
    <row r="439" spans="3:4" x14ac:dyDescent="0.2">
      <c r="C439" s="20"/>
      <c r="D439" s="20"/>
    </row>
    <row r="440" spans="3:4" x14ac:dyDescent="0.2">
      <c r="C440" s="20"/>
      <c r="D440" s="20"/>
    </row>
    <row r="441" spans="3:4" x14ac:dyDescent="0.2">
      <c r="C441" s="20"/>
      <c r="D441" s="20"/>
    </row>
    <row r="442" spans="3:4" x14ac:dyDescent="0.2">
      <c r="C442" s="20"/>
      <c r="D442" s="20"/>
    </row>
    <row r="443" spans="3:4" x14ac:dyDescent="0.2">
      <c r="C443" s="20"/>
      <c r="D443" s="20"/>
    </row>
    <row r="444" spans="3:4" x14ac:dyDescent="0.2">
      <c r="C444" s="20"/>
      <c r="D444" s="20"/>
    </row>
    <row r="445" spans="3:4" x14ac:dyDescent="0.2">
      <c r="C445" s="20"/>
      <c r="D445" s="20"/>
    </row>
    <row r="446" spans="3:4" x14ac:dyDescent="0.2">
      <c r="C446" s="20"/>
      <c r="D446" s="20"/>
    </row>
    <row r="447" spans="3:4" x14ac:dyDescent="0.2">
      <c r="C447" s="20"/>
      <c r="D447" s="20"/>
    </row>
    <row r="448" spans="3:4" x14ac:dyDescent="0.2">
      <c r="C448" s="20"/>
      <c r="D448" s="20"/>
    </row>
    <row r="449" spans="3:4" x14ac:dyDescent="0.2">
      <c r="C449" s="20"/>
      <c r="D449" s="20"/>
    </row>
    <row r="450" spans="3:4" x14ac:dyDescent="0.2">
      <c r="C450" s="20"/>
      <c r="D450" s="20"/>
    </row>
    <row r="451" spans="3:4" x14ac:dyDescent="0.2">
      <c r="C451" s="20"/>
      <c r="D451" s="20"/>
    </row>
    <row r="452" spans="3:4" x14ac:dyDescent="0.2">
      <c r="C452" s="20"/>
      <c r="D452" s="20"/>
    </row>
    <row r="453" spans="3:4" x14ac:dyDescent="0.2">
      <c r="C453" s="20"/>
      <c r="D453" s="20"/>
    </row>
    <row r="454" spans="3:4" x14ac:dyDescent="0.2">
      <c r="C454" s="20"/>
      <c r="D454" s="20"/>
    </row>
    <row r="455" spans="3:4" x14ac:dyDescent="0.2">
      <c r="C455" s="20"/>
      <c r="D455" s="20"/>
    </row>
    <row r="456" spans="3:4" x14ac:dyDescent="0.2">
      <c r="C456" s="20"/>
      <c r="D456" s="20"/>
    </row>
    <row r="457" spans="3:4" x14ac:dyDescent="0.2">
      <c r="C457" s="20"/>
      <c r="D457" s="20"/>
    </row>
    <row r="458" spans="3:4" x14ac:dyDescent="0.2">
      <c r="C458" s="20"/>
      <c r="D458" s="20"/>
    </row>
    <row r="459" spans="3:4" x14ac:dyDescent="0.2">
      <c r="C459" s="20"/>
      <c r="D459" s="20"/>
    </row>
    <row r="460" spans="3:4" x14ac:dyDescent="0.2">
      <c r="C460" s="20"/>
      <c r="D460" s="20"/>
    </row>
    <row r="461" spans="3:4" x14ac:dyDescent="0.2">
      <c r="C461" s="20"/>
      <c r="D461" s="20"/>
    </row>
    <row r="462" spans="3:4" x14ac:dyDescent="0.2">
      <c r="C462" s="20"/>
      <c r="D462" s="20"/>
    </row>
    <row r="463" spans="3:4" x14ac:dyDescent="0.2">
      <c r="C463" s="20"/>
      <c r="D463" s="20"/>
    </row>
    <row r="464" spans="3:4" x14ac:dyDescent="0.2">
      <c r="C464" s="20"/>
      <c r="D464" s="20"/>
    </row>
    <row r="465" spans="3:4" x14ac:dyDescent="0.2">
      <c r="C465" s="20"/>
      <c r="D465" s="20"/>
    </row>
    <row r="466" spans="3:4" x14ac:dyDescent="0.2">
      <c r="C466" s="20"/>
      <c r="D466" s="20"/>
    </row>
    <row r="467" spans="3:4" x14ac:dyDescent="0.2">
      <c r="C467" s="20"/>
      <c r="D467" s="20"/>
    </row>
    <row r="468" spans="3:4" x14ac:dyDescent="0.2">
      <c r="C468" s="20"/>
      <c r="D468" s="20"/>
    </row>
    <row r="469" spans="3:4" x14ac:dyDescent="0.2">
      <c r="C469" s="20"/>
      <c r="D469" s="20"/>
    </row>
    <row r="470" spans="3:4" x14ac:dyDescent="0.2">
      <c r="C470" s="20"/>
      <c r="D470" s="20"/>
    </row>
    <row r="471" spans="3:4" x14ac:dyDescent="0.2">
      <c r="C471" s="20"/>
      <c r="D471" s="20"/>
    </row>
    <row r="472" spans="3:4" x14ac:dyDescent="0.2">
      <c r="C472" s="20"/>
      <c r="D472" s="20"/>
    </row>
    <row r="473" spans="3:4" x14ac:dyDescent="0.2">
      <c r="C473" s="20"/>
      <c r="D473" s="20"/>
    </row>
    <row r="474" spans="3:4" x14ac:dyDescent="0.2">
      <c r="C474" s="20"/>
      <c r="D474" s="20"/>
    </row>
    <row r="475" spans="3:4" x14ac:dyDescent="0.2">
      <c r="C475" s="20"/>
      <c r="D475" s="20"/>
    </row>
    <row r="476" spans="3:4" x14ac:dyDescent="0.2">
      <c r="C476" s="20"/>
      <c r="D476" s="20"/>
    </row>
    <row r="477" spans="3:4" x14ac:dyDescent="0.2">
      <c r="C477" s="20"/>
      <c r="D477" s="20"/>
    </row>
    <row r="478" spans="3:4" x14ac:dyDescent="0.2">
      <c r="C478" s="20"/>
      <c r="D478" s="20"/>
    </row>
    <row r="479" spans="3:4" x14ac:dyDescent="0.2">
      <c r="C479" s="20"/>
      <c r="D479" s="20"/>
    </row>
    <row r="480" spans="3:4" x14ac:dyDescent="0.2">
      <c r="C480" s="20"/>
      <c r="D480" s="20"/>
    </row>
    <row r="481" spans="3:4" x14ac:dyDescent="0.2">
      <c r="C481" s="20"/>
      <c r="D481" s="20"/>
    </row>
    <row r="482" spans="3:4" x14ac:dyDescent="0.2">
      <c r="C482" s="20"/>
      <c r="D482" s="20"/>
    </row>
    <row r="483" spans="3:4" x14ac:dyDescent="0.2">
      <c r="C483" s="20"/>
      <c r="D483" s="20"/>
    </row>
    <row r="484" spans="3:4" x14ac:dyDescent="0.2">
      <c r="C484" s="20"/>
      <c r="D484" s="20"/>
    </row>
    <row r="485" spans="3:4" x14ac:dyDescent="0.2">
      <c r="C485" s="20"/>
      <c r="D485" s="20"/>
    </row>
    <row r="486" spans="3:4" x14ac:dyDescent="0.2">
      <c r="C486" s="20"/>
      <c r="D486" s="20"/>
    </row>
    <row r="487" spans="3:4" x14ac:dyDescent="0.2">
      <c r="C487" s="20"/>
      <c r="D487" s="20"/>
    </row>
    <row r="488" spans="3:4" x14ac:dyDescent="0.2">
      <c r="C488" s="20"/>
      <c r="D488" s="20"/>
    </row>
    <row r="489" spans="3:4" x14ac:dyDescent="0.2">
      <c r="C489" s="20"/>
      <c r="D489" s="20"/>
    </row>
    <row r="490" spans="3:4" x14ac:dyDescent="0.2">
      <c r="C490" s="20"/>
      <c r="D490" s="20"/>
    </row>
    <row r="491" spans="3:4" x14ac:dyDescent="0.2">
      <c r="C491" s="20"/>
      <c r="D491" s="20"/>
    </row>
    <row r="492" spans="3:4" x14ac:dyDescent="0.2">
      <c r="C492" s="20"/>
      <c r="D492" s="20"/>
    </row>
    <row r="493" spans="3:4" x14ac:dyDescent="0.2">
      <c r="C493" s="20"/>
      <c r="D493" s="20"/>
    </row>
    <row r="494" spans="3:4" x14ac:dyDescent="0.2">
      <c r="C494" s="20"/>
      <c r="D494" s="20"/>
    </row>
    <row r="495" spans="3:4" x14ac:dyDescent="0.2">
      <c r="C495" s="20"/>
      <c r="D495" s="20"/>
    </row>
    <row r="496" spans="3:4" x14ac:dyDescent="0.2">
      <c r="C496" s="20"/>
      <c r="D496" s="20"/>
    </row>
    <row r="497" spans="3:4" x14ac:dyDescent="0.2">
      <c r="C497" s="20"/>
      <c r="D497" s="20"/>
    </row>
    <row r="498" spans="3:4" x14ac:dyDescent="0.2">
      <c r="C498" s="20"/>
      <c r="D498" s="20"/>
    </row>
    <row r="499" spans="3:4" x14ac:dyDescent="0.2">
      <c r="C499" s="20"/>
      <c r="D499" s="20"/>
    </row>
    <row r="500" spans="3:4" x14ac:dyDescent="0.2">
      <c r="C500" s="20"/>
      <c r="D500" s="20"/>
    </row>
    <row r="501" spans="3:4" x14ac:dyDescent="0.2">
      <c r="C501" s="20"/>
      <c r="D501" s="20"/>
    </row>
    <row r="502" spans="3:4" x14ac:dyDescent="0.2">
      <c r="C502" s="20"/>
      <c r="D502" s="20"/>
    </row>
    <row r="503" spans="3:4" x14ac:dyDescent="0.2">
      <c r="C503" s="20"/>
      <c r="D503" s="20"/>
    </row>
    <row r="504" spans="3:4" x14ac:dyDescent="0.2">
      <c r="C504" s="20"/>
      <c r="D504" s="20"/>
    </row>
    <row r="505" spans="3:4" x14ac:dyDescent="0.2">
      <c r="C505" s="20"/>
      <c r="D505" s="20"/>
    </row>
    <row r="506" spans="3:4" x14ac:dyDescent="0.2">
      <c r="C506" s="20"/>
      <c r="D506" s="20"/>
    </row>
    <row r="507" spans="3:4" x14ac:dyDescent="0.2">
      <c r="C507" s="20"/>
      <c r="D507" s="20"/>
    </row>
    <row r="508" spans="3:4" x14ac:dyDescent="0.2">
      <c r="C508" s="20"/>
      <c r="D508" s="20"/>
    </row>
    <row r="509" spans="3:4" x14ac:dyDescent="0.2">
      <c r="C509" s="20"/>
      <c r="D509" s="20"/>
    </row>
    <row r="510" spans="3:4" x14ac:dyDescent="0.2">
      <c r="C510" s="20"/>
      <c r="D510" s="20"/>
    </row>
    <row r="511" spans="3:4" x14ac:dyDescent="0.2">
      <c r="C511" s="20"/>
      <c r="D511" s="20"/>
    </row>
    <row r="512" spans="3:4" x14ac:dyDescent="0.2">
      <c r="C512" s="20"/>
      <c r="D512" s="20"/>
    </row>
    <row r="513" spans="3:4" x14ac:dyDescent="0.2">
      <c r="C513" s="20"/>
      <c r="D513" s="20"/>
    </row>
    <row r="514" spans="3:4" x14ac:dyDescent="0.2">
      <c r="C514" s="20"/>
      <c r="D514" s="20"/>
    </row>
    <row r="515" spans="3:4" x14ac:dyDescent="0.2">
      <c r="C515" s="20"/>
      <c r="D515" s="20"/>
    </row>
    <row r="516" spans="3:4" x14ac:dyDescent="0.2">
      <c r="C516" s="20"/>
      <c r="D516" s="20"/>
    </row>
    <row r="517" spans="3:4" x14ac:dyDescent="0.2">
      <c r="C517" s="20"/>
      <c r="D517" s="20"/>
    </row>
    <row r="518" spans="3:4" x14ac:dyDescent="0.2">
      <c r="C518" s="20"/>
      <c r="D518" s="20"/>
    </row>
    <row r="519" spans="3:4" x14ac:dyDescent="0.2">
      <c r="C519" s="20"/>
      <c r="D519" s="20"/>
    </row>
    <row r="520" spans="3:4" x14ac:dyDescent="0.2">
      <c r="C520" s="20"/>
      <c r="D520" s="20"/>
    </row>
    <row r="521" spans="3:4" x14ac:dyDescent="0.2">
      <c r="C521" s="20"/>
      <c r="D521" s="20"/>
    </row>
    <row r="522" spans="3:4" x14ac:dyDescent="0.2">
      <c r="C522" s="20"/>
      <c r="D522" s="20"/>
    </row>
    <row r="523" spans="3:4" x14ac:dyDescent="0.2">
      <c r="C523" s="20"/>
      <c r="D523" s="20"/>
    </row>
    <row r="524" spans="3:4" x14ac:dyDescent="0.2">
      <c r="C524" s="20"/>
      <c r="D524" s="20"/>
    </row>
    <row r="525" spans="3:4" x14ac:dyDescent="0.2">
      <c r="C525" s="20"/>
      <c r="D525" s="20"/>
    </row>
    <row r="526" spans="3:4" x14ac:dyDescent="0.2">
      <c r="C526" s="20"/>
      <c r="D526" s="20"/>
    </row>
    <row r="527" spans="3:4" x14ac:dyDescent="0.2">
      <c r="C527" s="20"/>
      <c r="D527" s="20"/>
    </row>
    <row r="528" spans="3:4" x14ac:dyDescent="0.2">
      <c r="C528" s="20"/>
      <c r="D528" s="20"/>
    </row>
    <row r="529" spans="3:4" x14ac:dyDescent="0.2">
      <c r="C529" s="20"/>
      <c r="D529" s="20"/>
    </row>
    <row r="530" spans="3:4" x14ac:dyDescent="0.2">
      <c r="C530" s="20"/>
      <c r="D530" s="20"/>
    </row>
    <row r="531" spans="3:4" x14ac:dyDescent="0.2">
      <c r="C531" s="20"/>
      <c r="D531" s="20"/>
    </row>
    <row r="532" spans="3:4" x14ac:dyDescent="0.2">
      <c r="C532" s="20"/>
      <c r="D532" s="20"/>
    </row>
    <row r="533" spans="3:4" x14ac:dyDescent="0.2">
      <c r="C533" s="20"/>
      <c r="D533" s="20"/>
    </row>
    <row r="534" spans="3:4" x14ac:dyDescent="0.2">
      <c r="C534" s="20"/>
      <c r="D534" s="20"/>
    </row>
    <row r="535" spans="3:4" x14ac:dyDescent="0.2">
      <c r="C535" s="20"/>
      <c r="D535" s="20"/>
    </row>
    <row r="536" spans="3:4" x14ac:dyDescent="0.2">
      <c r="C536" s="20"/>
      <c r="D536" s="20"/>
    </row>
    <row r="537" spans="3:4" x14ac:dyDescent="0.2">
      <c r="C537" s="20"/>
      <c r="D537" s="20"/>
    </row>
    <row r="538" spans="3:4" x14ac:dyDescent="0.2">
      <c r="C538" s="20"/>
      <c r="D538" s="20"/>
    </row>
    <row r="539" spans="3:4" x14ac:dyDescent="0.2">
      <c r="C539" s="20"/>
      <c r="D539" s="20"/>
    </row>
    <row r="540" spans="3:4" x14ac:dyDescent="0.2">
      <c r="C540" s="20"/>
      <c r="D540" s="20"/>
    </row>
    <row r="541" spans="3:4" x14ac:dyDescent="0.2">
      <c r="C541" s="20"/>
      <c r="D541" s="20"/>
    </row>
    <row r="542" spans="3:4" x14ac:dyDescent="0.2">
      <c r="C542" s="20"/>
      <c r="D542" s="20"/>
    </row>
    <row r="543" spans="3:4" x14ac:dyDescent="0.2">
      <c r="C543" s="20"/>
      <c r="D543" s="20"/>
    </row>
    <row r="544" spans="3:4" x14ac:dyDescent="0.2">
      <c r="C544" s="20"/>
      <c r="D544" s="20"/>
    </row>
    <row r="545" spans="3:4" x14ac:dyDescent="0.2">
      <c r="C545" s="20"/>
      <c r="D545" s="20"/>
    </row>
    <row r="546" spans="3:4" x14ac:dyDescent="0.2">
      <c r="C546" s="20"/>
      <c r="D546" s="20"/>
    </row>
    <row r="547" spans="3:4" x14ac:dyDescent="0.2">
      <c r="C547" s="20"/>
      <c r="D547" s="20"/>
    </row>
    <row r="548" spans="3:4" x14ac:dyDescent="0.2">
      <c r="C548" s="20"/>
      <c r="D548" s="20"/>
    </row>
    <row r="549" spans="3:4" x14ac:dyDescent="0.2">
      <c r="C549" s="20"/>
      <c r="D549" s="20"/>
    </row>
    <row r="550" spans="3:4" x14ac:dyDescent="0.2">
      <c r="C550" s="20"/>
      <c r="D550" s="20"/>
    </row>
    <row r="551" spans="3:4" x14ac:dyDescent="0.2">
      <c r="C551" s="20"/>
      <c r="D551" s="20"/>
    </row>
    <row r="552" spans="3:4" x14ac:dyDescent="0.2">
      <c r="C552" s="20"/>
      <c r="D552" s="20"/>
    </row>
    <row r="553" spans="3:4" x14ac:dyDescent="0.2">
      <c r="C553" s="20"/>
      <c r="D553" s="20"/>
    </row>
    <row r="554" spans="3:4" x14ac:dyDescent="0.2">
      <c r="C554" s="20"/>
      <c r="D554" s="20"/>
    </row>
    <row r="555" spans="3:4" x14ac:dyDescent="0.2">
      <c r="C555" s="20"/>
      <c r="D555" s="20"/>
    </row>
    <row r="556" spans="3:4" x14ac:dyDescent="0.2">
      <c r="C556" s="20"/>
      <c r="D556" s="20"/>
    </row>
    <row r="557" spans="3:4" x14ac:dyDescent="0.2">
      <c r="C557" s="20"/>
      <c r="D557" s="20"/>
    </row>
    <row r="558" spans="3:4" x14ac:dyDescent="0.2">
      <c r="C558" s="20"/>
      <c r="D558" s="20"/>
    </row>
    <row r="559" spans="3:4" x14ac:dyDescent="0.2">
      <c r="C559" s="20"/>
      <c r="D559" s="20"/>
    </row>
    <row r="560" spans="3:4" x14ac:dyDescent="0.2">
      <c r="C560" s="20"/>
      <c r="D560" s="20"/>
    </row>
    <row r="561" spans="3:4" x14ac:dyDescent="0.2">
      <c r="C561" s="20"/>
      <c r="D561" s="20"/>
    </row>
    <row r="562" spans="3:4" x14ac:dyDescent="0.2">
      <c r="C562" s="20"/>
      <c r="D562" s="20"/>
    </row>
    <row r="563" spans="3:4" x14ac:dyDescent="0.2">
      <c r="C563" s="20"/>
      <c r="D563" s="20"/>
    </row>
    <row r="564" spans="3:4" x14ac:dyDescent="0.2">
      <c r="C564" s="20"/>
      <c r="D564" s="20"/>
    </row>
    <row r="565" spans="3:4" x14ac:dyDescent="0.2">
      <c r="C565" s="20"/>
      <c r="D565" s="20"/>
    </row>
    <row r="566" spans="3:4" x14ac:dyDescent="0.2">
      <c r="C566" s="20"/>
      <c r="D566" s="20"/>
    </row>
    <row r="567" spans="3:4" x14ac:dyDescent="0.2">
      <c r="C567" s="20"/>
      <c r="D567" s="20"/>
    </row>
    <row r="568" spans="3:4" x14ac:dyDescent="0.2">
      <c r="C568" s="20"/>
      <c r="D568" s="20"/>
    </row>
    <row r="569" spans="3:4" x14ac:dyDescent="0.2">
      <c r="C569" s="20"/>
      <c r="D569" s="20"/>
    </row>
    <row r="570" spans="3:4" x14ac:dyDescent="0.2">
      <c r="C570" s="20"/>
      <c r="D570" s="20"/>
    </row>
    <row r="571" spans="3:4" x14ac:dyDescent="0.2">
      <c r="C571" s="20"/>
      <c r="D571" s="20"/>
    </row>
    <row r="572" spans="3:4" x14ac:dyDescent="0.2">
      <c r="C572" s="20"/>
      <c r="D572" s="20"/>
    </row>
    <row r="573" spans="3:4" x14ac:dyDescent="0.2">
      <c r="C573" s="20"/>
      <c r="D573" s="20"/>
    </row>
    <row r="574" spans="3:4" x14ac:dyDescent="0.2">
      <c r="C574" s="20"/>
      <c r="D574" s="20"/>
    </row>
    <row r="575" spans="3:4" x14ac:dyDescent="0.2">
      <c r="C575" s="20"/>
      <c r="D575" s="20"/>
    </row>
    <row r="576" spans="3:4" x14ac:dyDescent="0.2">
      <c r="C576" s="20"/>
      <c r="D576" s="20"/>
    </row>
    <row r="577" spans="3:4" x14ac:dyDescent="0.2">
      <c r="C577" s="20"/>
      <c r="D577" s="20"/>
    </row>
    <row r="578" spans="3:4" x14ac:dyDescent="0.2">
      <c r="C578" s="20"/>
      <c r="D578" s="20"/>
    </row>
    <row r="579" spans="3:4" x14ac:dyDescent="0.2">
      <c r="C579" s="20"/>
      <c r="D579" s="20"/>
    </row>
    <row r="580" spans="3:4" x14ac:dyDescent="0.2">
      <c r="C580" s="20"/>
      <c r="D580" s="20"/>
    </row>
    <row r="581" spans="3:4" x14ac:dyDescent="0.2">
      <c r="C581" s="20"/>
      <c r="D581" s="20"/>
    </row>
    <row r="582" spans="3:4" x14ac:dyDescent="0.2">
      <c r="C582" s="20"/>
      <c r="D582" s="20"/>
    </row>
    <row r="583" spans="3:4" x14ac:dyDescent="0.2">
      <c r="C583" s="20"/>
      <c r="D583" s="20"/>
    </row>
    <row r="584" spans="3:4" x14ac:dyDescent="0.2">
      <c r="C584" s="20"/>
      <c r="D584" s="20"/>
    </row>
    <row r="585" spans="3:4" x14ac:dyDescent="0.2">
      <c r="C585" s="20"/>
      <c r="D585" s="20"/>
    </row>
    <row r="586" spans="3:4" x14ac:dyDescent="0.2">
      <c r="C586" s="20"/>
      <c r="D586" s="20"/>
    </row>
    <row r="587" spans="3:4" x14ac:dyDescent="0.2">
      <c r="C587" s="20"/>
      <c r="D587" s="20"/>
    </row>
    <row r="588" spans="3:4" x14ac:dyDescent="0.2">
      <c r="C588" s="20"/>
      <c r="D588" s="20"/>
    </row>
    <row r="589" spans="3:4" x14ac:dyDescent="0.2">
      <c r="C589" s="20"/>
      <c r="D589" s="20"/>
    </row>
    <row r="590" spans="3:4" x14ac:dyDescent="0.2">
      <c r="C590" s="20"/>
      <c r="D590" s="20"/>
    </row>
    <row r="591" spans="3:4" x14ac:dyDescent="0.2">
      <c r="C591" s="20"/>
      <c r="D591" s="20"/>
    </row>
    <row r="592" spans="3:4" x14ac:dyDescent="0.2">
      <c r="C592" s="20"/>
      <c r="D592" s="20"/>
    </row>
    <row r="593" spans="3:4" x14ac:dyDescent="0.2">
      <c r="C593" s="20"/>
      <c r="D593" s="20"/>
    </row>
    <row r="594" spans="3:4" x14ac:dyDescent="0.2">
      <c r="C594" s="20"/>
      <c r="D594" s="20"/>
    </row>
    <row r="595" spans="3:4" x14ac:dyDescent="0.2">
      <c r="C595" s="20"/>
      <c r="D595" s="20"/>
    </row>
    <row r="596" spans="3:4" x14ac:dyDescent="0.2">
      <c r="C596" s="20"/>
      <c r="D596" s="20"/>
    </row>
    <row r="597" spans="3:4" x14ac:dyDescent="0.2">
      <c r="C597" s="20"/>
      <c r="D597" s="20"/>
    </row>
    <row r="598" spans="3:4" x14ac:dyDescent="0.2">
      <c r="C598" s="20"/>
      <c r="D598" s="20"/>
    </row>
    <row r="599" spans="3:4" x14ac:dyDescent="0.2">
      <c r="C599" s="20"/>
      <c r="D599" s="20"/>
    </row>
    <row r="600" spans="3:4" x14ac:dyDescent="0.2">
      <c r="C600" s="20"/>
      <c r="D600" s="20"/>
    </row>
    <row r="601" spans="3:4" x14ac:dyDescent="0.2">
      <c r="C601" s="20"/>
      <c r="D601" s="20"/>
    </row>
    <row r="602" spans="3:4" x14ac:dyDescent="0.2">
      <c r="C602" s="20"/>
      <c r="D602" s="20"/>
    </row>
    <row r="603" spans="3:4" x14ac:dyDescent="0.2">
      <c r="C603" s="20"/>
      <c r="D603" s="20"/>
    </row>
    <row r="604" spans="3:4" x14ac:dyDescent="0.2">
      <c r="C604" s="20"/>
      <c r="D604" s="20"/>
    </row>
    <row r="605" spans="3:4" x14ac:dyDescent="0.2">
      <c r="C605" s="20"/>
      <c r="D605" s="20"/>
    </row>
    <row r="606" spans="3:4" x14ac:dyDescent="0.2">
      <c r="C606" s="20"/>
      <c r="D606" s="20"/>
    </row>
    <row r="607" spans="3:4" x14ac:dyDescent="0.2">
      <c r="C607" s="20"/>
      <c r="D607" s="20"/>
    </row>
    <row r="608" spans="3:4" x14ac:dyDescent="0.2">
      <c r="C608" s="20"/>
      <c r="D608" s="20"/>
    </row>
    <row r="609" spans="3:4" x14ac:dyDescent="0.2">
      <c r="C609" s="20"/>
      <c r="D609" s="20"/>
    </row>
    <row r="610" spans="3:4" x14ac:dyDescent="0.2">
      <c r="C610" s="20"/>
      <c r="D610" s="20"/>
    </row>
    <row r="611" spans="3:4" x14ac:dyDescent="0.2">
      <c r="C611" s="20"/>
      <c r="D611" s="20"/>
    </row>
    <row r="612" spans="3:4" x14ac:dyDescent="0.2">
      <c r="C612" s="20"/>
      <c r="D612" s="20"/>
    </row>
    <row r="613" spans="3:4" x14ac:dyDescent="0.2">
      <c r="C613" s="20"/>
      <c r="D613" s="20"/>
    </row>
    <row r="614" spans="3:4" x14ac:dyDescent="0.2">
      <c r="C614" s="20"/>
      <c r="D614" s="20"/>
    </row>
    <row r="615" spans="3:4" x14ac:dyDescent="0.2">
      <c r="C615" s="20"/>
      <c r="D615" s="20"/>
    </row>
    <row r="616" spans="3:4" x14ac:dyDescent="0.2">
      <c r="C616" s="20"/>
      <c r="D616" s="20"/>
    </row>
    <row r="617" spans="3:4" x14ac:dyDescent="0.2">
      <c r="C617" s="20"/>
      <c r="D617" s="20"/>
    </row>
    <row r="618" spans="3:4" x14ac:dyDescent="0.2">
      <c r="C618" s="20"/>
      <c r="D618" s="20"/>
    </row>
    <row r="619" spans="3:4" x14ac:dyDescent="0.2">
      <c r="C619" s="20"/>
      <c r="D619" s="20"/>
    </row>
    <row r="620" spans="3:4" x14ac:dyDescent="0.2">
      <c r="C620" s="20"/>
      <c r="D620" s="20"/>
    </row>
    <row r="621" spans="3:4" x14ac:dyDescent="0.2">
      <c r="C621" s="20"/>
      <c r="D621" s="20"/>
    </row>
    <row r="622" spans="3:4" x14ac:dyDescent="0.2">
      <c r="C622" s="20"/>
      <c r="D622" s="20"/>
    </row>
    <row r="623" spans="3:4" x14ac:dyDescent="0.2">
      <c r="C623" s="20"/>
      <c r="D623" s="20"/>
    </row>
    <row r="624" spans="3:4" x14ac:dyDescent="0.2">
      <c r="C624" s="20"/>
      <c r="D624" s="20"/>
    </row>
    <row r="625" spans="3:4" x14ac:dyDescent="0.2">
      <c r="C625" s="20"/>
      <c r="D625" s="20"/>
    </row>
    <row r="626" spans="3:4" x14ac:dyDescent="0.2">
      <c r="C626" s="20"/>
      <c r="D626" s="20"/>
    </row>
    <row r="627" spans="3:4" x14ac:dyDescent="0.2">
      <c r="C627" s="20"/>
      <c r="D627" s="20"/>
    </row>
    <row r="628" spans="3:4" x14ac:dyDescent="0.2">
      <c r="C628" s="20"/>
      <c r="D628" s="20"/>
    </row>
    <row r="629" spans="3:4" x14ac:dyDescent="0.2">
      <c r="C629" s="20"/>
      <c r="D629" s="20"/>
    </row>
    <row r="630" spans="3:4" x14ac:dyDescent="0.2">
      <c r="C630" s="20"/>
      <c r="D630" s="20"/>
    </row>
    <row r="631" spans="3:4" x14ac:dyDescent="0.2">
      <c r="C631" s="20"/>
      <c r="D631" s="20"/>
    </row>
    <row r="632" spans="3:4" x14ac:dyDescent="0.2">
      <c r="C632" s="20"/>
      <c r="D632" s="20"/>
    </row>
    <row r="633" spans="3:4" x14ac:dyDescent="0.2">
      <c r="C633" s="20"/>
      <c r="D633" s="20"/>
    </row>
    <row r="634" spans="3:4" x14ac:dyDescent="0.2">
      <c r="C634" s="20"/>
      <c r="D634" s="20"/>
    </row>
    <row r="635" spans="3:4" x14ac:dyDescent="0.2">
      <c r="C635" s="20"/>
      <c r="D635" s="20"/>
    </row>
    <row r="636" spans="3:4" x14ac:dyDescent="0.2">
      <c r="C636" s="20"/>
      <c r="D636" s="20"/>
    </row>
    <row r="637" spans="3:4" x14ac:dyDescent="0.2">
      <c r="C637" s="20"/>
      <c r="D637" s="20"/>
    </row>
    <row r="638" spans="3:4" x14ac:dyDescent="0.2">
      <c r="C638" s="20"/>
      <c r="D638" s="20"/>
    </row>
    <row r="639" spans="3:4" x14ac:dyDescent="0.2">
      <c r="C639" s="20"/>
      <c r="D639" s="20"/>
    </row>
    <row r="640" spans="3:4" x14ac:dyDescent="0.2">
      <c r="C640" s="20"/>
      <c r="D640" s="20"/>
    </row>
    <row r="641" spans="3:4" x14ac:dyDescent="0.2">
      <c r="C641" s="20"/>
      <c r="D641" s="20"/>
    </row>
    <row r="642" spans="3:4" x14ac:dyDescent="0.2">
      <c r="C642" s="20"/>
      <c r="D642" s="20"/>
    </row>
    <row r="643" spans="3:4" x14ac:dyDescent="0.2">
      <c r="C643" s="20"/>
      <c r="D643" s="20"/>
    </row>
    <row r="644" spans="3:4" x14ac:dyDescent="0.2">
      <c r="C644" s="20"/>
      <c r="D644" s="20"/>
    </row>
    <row r="645" spans="3:4" x14ac:dyDescent="0.2">
      <c r="C645" s="20"/>
      <c r="D645" s="20"/>
    </row>
    <row r="646" spans="3:4" x14ac:dyDescent="0.2">
      <c r="C646" s="20"/>
      <c r="D646" s="20"/>
    </row>
    <row r="647" spans="3:4" x14ac:dyDescent="0.2">
      <c r="C647" s="20"/>
      <c r="D647" s="20"/>
    </row>
    <row r="648" spans="3:4" x14ac:dyDescent="0.2">
      <c r="C648" s="20"/>
      <c r="D648" s="20"/>
    </row>
    <row r="649" spans="3:4" x14ac:dyDescent="0.2">
      <c r="C649" s="20"/>
      <c r="D649" s="20"/>
    </row>
    <row r="650" spans="3:4" x14ac:dyDescent="0.2">
      <c r="C650" s="20"/>
      <c r="D650" s="20"/>
    </row>
    <row r="651" spans="3:4" x14ac:dyDescent="0.2">
      <c r="C651" s="20"/>
      <c r="D651" s="20"/>
    </row>
    <row r="652" spans="3:4" x14ac:dyDescent="0.2">
      <c r="C652" s="20"/>
      <c r="D652" s="20"/>
    </row>
    <row r="653" spans="3:4" x14ac:dyDescent="0.2">
      <c r="C653" s="20"/>
      <c r="D653" s="20"/>
    </row>
    <row r="654" spans="3:4" x14ac:dyDescent="0.2">
      <c r="C654" s="20"/>
      <c r="D654" s="20"/>
    </row>
    <row r="655" spans="3:4" x14ac:dyDescent="0.2">
      <c r="C655" s="20"/>
      <c r="D655" s="20"/>
    </row>
    <row r="656" spans="3:4" x14ac:dyDescent="0.2">
      <c r="C656" s="20"/>
      <c r="D656" s="20"/>
    </row>
    <row r="657" spans="3:4" x14ac:dyDescent="0.2">
      <c r="C657" s="20"/>
      <c r="D657" s="20"/>
    </row>
    <row r="658" spans="3:4" x14ac:dyDescent="0.2">
      <c r="C658" s="20"/>
      <c r="D658" s="20"/>
    </row>
    <row r="659" spans="3:4" x14ac:dyDescent="0.2">
      <c r="C659" s="20"/>
      <c r="D659" s="20"/>
    </row>
    <row r="660" spans="3:4" x14ac:dyDescent="0.2">
      <c r="C660" s="20"/>
      <c r="D660" s="20"/>
    </row>
    <row r="661" spans="3:4" x14ac:dyDescent="0.2">
      <c r="C661" s="20"/>
      <c r="D661" s="20"/>
    </row>
    <row r="662" spans="3:4" x14ac:dyDescent="0.2">
      <c r="C662" s="20"/>
      <c r="D662" s="20"/>
    </row>
    <row r="663" spans="3:4" x14ac:dyDescent="0.2">
      <c r="C663" s="20"/>
      <c r="D663" s="20"/>
    </row>
    <row r="664" spans="3:4" x14ac:dyDescent="0.2">
      <c r="C664" s="20"/>
      <c r="D664" s="20"/>
    </row>
    <row r="665" spans="3:4" x14ac:dyDescent="0.2">
      <c r="C665" s="20"/>
      <c r="D665" s="20"/>
    </row>
    <row r="666" spans="3:4" x14ac:dyDescent="0.2">
      <c r="C666" s="20"/>
      <c r="D666" s="20"/>
    </row>
    <row r="667" spans="3:4" x14ac:dyDescent="0.2">
      <c r="C667" s="20"/>
      <c r="D667" s="20"/>
    </row>
    <row r="668" spans="3:4" x14ac:dyDescent="0.2">
      <c r="C668" s="20"/>
      <c r="D668" s="20"/>
    </row>
    <row r="669" spans="3:4" x14ac:dyDescent="0.2">
      <c r="C669" s="20"/>
      <c r="D669" s="20"/>
    </row>
    <row r="670" spans="3:4" x14ac:dyDescent="0.2">
      <c r="C670" s="20"/>
      <c r="D670" s="20"/>
    </row>
    <row r="671" spans="3:4" x14ac:dyDescent="0.2">
      <c r="C671" s="20"/>
      <c r="D671" s="20"/>
    </row>
    <row r="672" spans="3:4" x14ac:dyDescent="0.2">
      <c r="C672" s="20"/>
      <c r="D672" s="20"/>
    </row>
    <row r="673" spans="3:4" x14ac:dyDescent="0.2">
      <c r="C673" s="20"/>
      <c r="D673" s="20"/>
    </row>
    <row r="674" spans="3:4" x14ac:dyDescent="0.2">
      <c r="C674" s="20"/>
      <c r="D674" s="20"/>
    </row>
    <row r="675" spans="3:4" x14ac:dyDescent="0.2">
      <c r="C675" s="20"/>
      <c r="D675" s="20"/>
    </row>
    <row r="676" spans="3:4" x14ac:dyDescent="0.2">
      <c r="C676" s="20"/>
      <c r="D676" s="20"/>
    </row>
    <row r="677" spans="3:4" x14ac:dyDescent="0.2">
      <c r="C677" s="20"/>
      <c r="D677" s="20"/>
    </row>
    <row r="678" spans="3:4" x14ac:dyDescent="0.2">
      <c r="C678" s="20"/>
      <c r="D678" s="20"/>
    </row>
    <row r="679" spans="3:4" x14ac:dyDescent="0.2">
      <c r="C679" s="20"/>
      <c r="D679" s="20"/>
    </row>
    <row r="680" spans="3:4" x14ac:dyDescent="0.2">
      <c r="C680" s="20"/>
      <c r="D680" s="20"/>
    </row>
    <row r="681" spans="3:4" x14ac:dyDescent="0.2">
      <c r="C681" s="20"/>
      <c r="D681" s="20"/>
    </row>
    <row r="682" spans="3:4" x14ac:dyDescent="0.2">
      <c r="C682" s="20"/>
      <c r="D682" s="20"/>
    </row>
    <row r="683" spans="3:4" x14ac:dyDescent="0.2">
      <c r="C683" s="20"/>
      <c r="D683" s="20"/>
    </row>
    <row r="684" spans="3:4" x14ac:dyDescent="0.2">
      <c r="C684" s="20"/>
      <c r="D684" s="20"/>
    </row>
    <row r="685" spans="3:4" x14ac:dyDescent="0.2">
      <c r="C685" s="20"/>
      <c r="D685" s="20"/>
    </row>
    <row r="686" spans="3:4" x14ac:dyDescent="0.2">
      <c r="C686" s="20"/>
      <c r="D686" s="20"/>
    </row>
    <row r="687" spans="3:4" x14ac:dyDescent="0.2">
      <c r="C687" s="20"/>
      <c r="D687" s="20"/>
    </row>
    <row r="688" spans="3:4" x14ac:dyDescent="0.2">
      <c r="C688" s="20"/>
      <c r="D688" s="20"/>
    </row>
    <row r="689" spans="3:4" x14ac:dyDescent="0.2">
      <c r="C689" s="20"/>
      <c r="D689" s="20"/>
    </row>
    <row r="690" spans="3:4" x14ac:dyDescent="0.2">
      <c r="C690" s="20"/>
      <c r="D690" s="20"/>
    </row>
    <row r="691" spans="3:4" x14ac:dyDescent="0.2">
      <c r="C691" s="20"/>
      <c r="D691" s="20"/>
    </row>
    <row r="692" spans="3:4" x14ac:dyDescent="0.2">
      <c r="C692" s="20"/>
      <c r="D692" s="20"/>
    </row>
    <row r="693" spans="3:4" x14ac:dyDescent="0.2">
      <c r="C693" s="20"/>
      <c r="D693" s="20"/>
    </row>
    <row r="694" spans="3:4" x14ac:dyDescent="0.2">
      <c r="C694" s="20"/>
      <c r="D694" s="20"/>
    </row>
    <row r="695" spans="3:4" x14ac:dyDescent="0.2">
      <c r="C695" s="20"/>
      <c r="D695" s="20"/>
    </row>
    <row r="696" spans="3:4" x14ac:dyDescent="0.2">
      <c r="C696" s="20"/>
      <c r="D696" s="20"/>
    </row>
    <row r="697" spans="3:4" x14ac:dyDescent="0.2">
      <c r="C697" s="20"/>
      <c r="D697" s="20"/>
    </row>
    <row r="698" spans="3:4" x14ac:dyDescent="0.2">
      <c r="C698" s="20"/>
      <c r="D698" s="20"/>
    </row>
    <row r="699" spans="3:4" x14ac:dyDescent="0.2">
      <c r="C699" s="20"/>
      <c r="D699" s="20"/>
    </row>
    <row r="700" spans="3:4" x14ac:dyDescent="0.2">
      <c r="C700" s="20"/>
      <c r="D700" s="20"/>
    </row>
    <row r="701" spans="3:4" x14ac:dyDescent="0.2">
      <c r="C701" s="20"/>
      <c r="D701" s="20"/>
    </row>
    <row r="702" spans="3:4" x14ac:dyDescent="0.2">
      <c r="C702" s="20"/>
      <c r="D702" s="20"/>
    </row>
    <row r="703" spans="3:4" x14ac:dyDescent="0.2">
      <c r="C703" s="20"/>
      <c r="D703" s="20"/>
    </row>
    <row r="704" spans="3:4" x14ac:dyDescent="0.2">
      <c r="C704" s="20"/>
      <c r="D704" s="20"/>
    </row>
    <row r="705" spans="3:4" x14ac:dyDescent="0.2">
      <c r="C705" s="20"/>
      <c r="D705" s="20"/>
    </row>
    <row r="706" spans="3:4" x14ac:dyDescent="0.2">
      <c r="C706" s="20"/>
      <c r="D706" s="20"/>
    </row>
    <row r="707" spans="3:4" x14ac:dyDescent="0.2">
      <c r="C707" s="20"/>
      <c r="D707" s="20"/>
    </row>
    <row r="708" spans="3:4" x14ac:dyDescent="0.2">
      <c r="C708" s="20"/>
      <c r="D708" s="20"/>
    </row>
    <row r="709" spans="3:4" x14ac:dyDescent="0.2">
      <c r="C709" s="20"/>
      <c r="D709" s="20"/>
    </row>
    <row r="710" spans="3:4" x14ac:dyDescent="0.2">
      <c r="C710" s="20"/>
      <c r="D710" s="20"/>
    </row>
    <row r="711" spans="3:4" x14ac:dyDescent="0.2">
      <c r="C711" s="20"/>
      <c r="D711" s="20"/>
    </row>
    <row r="712" spans="3:4" x14ac:dyDescent="0.2">
      <c r="C712" s="20"/>
      <c r="D712" s="20"/>
    </row>
    <row r="713" spans="3:4" x14ac:dyDescent="0.2">
      <c r="C713" s="20"/>
      <c r="D713" s="20"/>
    </row>
    <row r="714" spans="3:4" x14ac:dyDescent="0.2">
      <c r="C714" s="20"/>
      <c r="D714" s="20"/>
    </row>
    <row r="715" spans="3:4" x14ac:dyDescent="0.2">
      <c r="C715" s="20"/>
      <c r="D715" s="20"/>
    </row>
    <row r="716" spans="3:4" x14ac:dyDescent="0.2">
      <c r="C716" s="20"/>
      <c r="D716" s="20"/>
    </row>
    <row r="717" spans="3:4" x14ac:dyDescent="0.2">
      <c r="C717" s="20"/>
      <c r="D717" s="20"/>
    </row>
    <row r="718" spans="3:4" x14ac:dyDescent="0.2">
      <c r="C718" s="20"/>
      <c r="D718" s="20"/>
    </row>
    <row r="719" spans="3:4" x14ac:dyDescent="0.2">
      <c r="C719" s="20"/>
      <c r="D719" s="20"/>
    </row>
    <row r="720" spans="3:4" x14ac:dyDescent="0.2">
      <c r="C720" s="20"/>
      <c r="D720" s="20"/>
    </row>
    <row r="721" spans="3:4" x14ac:dyDescent="0.2">
      <c r="C721" s="20"/>
      <c r="D721" s="20"/>
    </row>
    <row r="722" spans="3:4" x14ac:dyDescent="0.2">
      <c r="C722" s="20"/>
      <c r="D722" s="20"/>
    </row>
    <row r="723" spans="3:4" x14ac:dyDescent="0.2">
      <c r="C723" s="20"/>
      <c r="D723" s="20"/>
    </row>
    <row r="724" spans="3:4" x14ac:dyDescent="0.2">
      <c r="C724" s="20"/>
      <c r="D724" s="20"/>
    </row>
    <row r="725" spans="3:4" x14ac:dyDescent="0.2">
      <c r="C725" s="20"/>
      <c r="D725" s="20"/>
    </row>
    <row r="726" spans="3:4" x14ac:dyDescent="0.2">
      <c r="C726" s="20"/>
      <c r="D726" s="20"/>
    </row>
    <row r="727" spans="3:4" x14ac:dyDescent="0.2">
      <c r="C727" s="20"/>
      <c r="D727" s="20"/>
    </row>
    <row r="728" spans="3:4" x14ac:dyDescent="0.2">
      <c r="C728" s="20"/>
      <c r="D728" s="20"/>
    </row>
    <row r="729" spans="3:4" x14ac:dyDescent="0.2">
      <c r="C729" s="20"/>
      <c r="D729" s="20"/>
    </row>
    <row r="730" spans="3:4" x14ac:dyDescent="0.2">
      <c r="C730" s="20"/>
      <c r="D730" s="20"/>
    </row>
    <row r="731" spans="3:4" x14ac:dyDescent="0.2">
      <c r="C731" s="20"/>
      <c r="D731" s="20"/>
    </row>
    <row r="732" spans="3:4" x14ac:dyDescent="0.2">
      <c r="C732" s="20"/>
      <c r="D732" s="20"/>
    </row>
    <row r="733" spans="3:4" x14ac:dyDescent="0.2">
      <c r="C733" s="20"/>
      <c r="D733" s="20"/>
    </row>
    <row r="734" spans="3:4" x14ac:dyDescent="0.2">
      <c r="C734" s="20"/>
      <c r="D734" s="20"/>
    </row>
    <row r="735" spans="3:4" x14ac:dyDescent="0.2">
      <c r="C735" s="20"/>
      <c r="D735" s="20"/>
    </row>
    <row r="736" spans="3:4" x14ac:dyDescent="0.2">
      <c r="C736" s="20"/>
      <c r="D736" s="20"/>
    </row>
    <row r="737" spans="3:4" x14ac:dyDescent="0.2">
      <c r="C737" s="20"/>
      <c r="D737" s="20"/>
    </row>
    <row r="738" spans="3:4" x14ac:dyDescent="0.2">
      <c r="C738" s="20"/>
      <c r="D738" s="20"/>
    </row>
    <row r="739" spans="3:4" x14ac:dyDescent="0.2">
      <c r="C739" s="20"/>
      <c r="D739" s="20"/>
    </row>
    <row r="740" spans="3:4" x14ac:dyDescent="0.2">
      <c r="C740" s="20"/>
      <c r="D740" s="20"/>
    </row>
    <row r="741" spans="3:4" x14ac:dyDescent="0.2">
      <c r="C741" s="20"/>
      <c r="D741" s="20"/>
    </row>
    <row r="742" spans="3:4" x14ac:dyDescent="0.2">
      <c r="C742" s="20"/>
      <c r="D742" s="20"/>
    </row>
    <row r="743" spans="3:4" x14ac:dyDescent="0.2">
      <c r="C743" s="20"/>
      <c r="D743" s="20"/>
    </row>
    <row r="744" spans="3:4" x14ac:dyDescent="0.2">
      <c r="C744" s="20"/>
      <c r="D744" s="20"/>
    </row>
    <row r="745" spans="3:4" x14ac:dyDescent="0.2">
      <c r="C745" s="20"/>
      <c r="D745" s="20"/>
    </row>
    <row r="746" spans="3:4" x14ac:dyDescent="0.2">
      <c r="C746" s="20"/>
      <c r="D746" s="20"/>
    </row>
    <row r="747" spans="3:4" x14ac:dyDescent="0.2">
      <c r="C747" s="20"/>
      <c r="D747" s="20"/>
    </row>
    <row r="748" spans="3:4" x14ac:dyDescent="0.2">
      <c r="C748" s="20"/>
      <c r="D748" s="20"/>
    </row>
    <row r="749" spans="3:4" x14ac:dyDescent="0.2">
      <c r="C749" s="20"/>
      <c r="D749" s="20"/>
    </row>
    <row r="750" spans="3:4" x14ac:dyDescent="0.2">
      <c r="C750" s="20"/>
      <c r="D750" s="20"/>
    </row>
    <row r="751" spans="3:4" x14ac:dyDescent="0.2">
      <c r="C751" s="20"/>
      <c r="D751" s="20"/>
    </row>
    <row r="752" spans="3:4" x14ac:dyDescent="0.2">
      <c r="C752" s="20"/>
      <c r="D752" s="20"/>
    </row>
    <row r="753" spans="3:4" x14ac:dyDescent="0.2">
      <c r="C753" s="20"/>
      <c r="D753" s="20"/>
    </row>
    <row r="754" spans="3:4" x14ac:dyDescent="0.2">
      <c r="C754" s="20"/>
      <c r="D754" s="20"/>
    </row>
    <row r="755" spans="3:4" x14ac:dyDescent="0.2">
      <c r="C755" s="20"/>
      <c r="D755" s="20"/>
    </row>
    <row r="756" spans="3:4" x14ac:dyDescent="0.2">
      <c r="C756" s="20"/>
      <c r="D756" s="20"/>
    </row>
    <row r="757" spans="3:4" x14ac:dyDescent="0.2">
      <c r="C757" s="20"/>
      <c r="D757" s="20"/>
    </row>
    <row r="758" spans="3:4" x14ac:dyDescent="0.2">
      <c r="C758" s="20"/>
      <c r="D758" s="20"/>
    </row>
    <row r="759" spans="3:4" x14ac:dyDescent="0.2">
      <c r="C759" s="20"/>
      <c r="D759" s="20"/>
    </row>
    <row r="760" spans="3:4" x14ac:dyDescent="0.2">
      <c r="C760" s="20"/>
      <c r="D760" s="20"/>
    </row>
    <row r="761" spans="3:4" x14ac:dyDescent="0.2">
      <c r="C761" s="20"/>
      <c r="D761" s="20"/>
    </row>
    <row r="762" spans="3:4" x14ac:dyDescent="0.2">
      <c r="C762" s="20"/>
      <c r="D762" s="20"/>
    </row>
    <row r="763" spans="3:4" x14ac:dyDescent="0.2">
      <c r="C763" s="20"/>
      <c r="D763" s="20"/>
    </row>
    <row r="764" spans="3:4" x14ac:dyDescent="0.2">
      <c r="C764" s="20"/>
      <c r="D764" s="20"/>
    </row>
    <row r="765" spans="3:4" x14ac:dyDescent="0.2">
      <c r="C765" s="20"/>
      <c r="D765" s="20"/>
    </row>
    <row r="766" spans="3:4" x14ac:dyDescent="0.2">
      <c r="C766" s="20"/>
      <c r="D766" s="20"/>
    </row>
    <row r="767" spans="3:4" x14ac:dyDescent="0.2">
      <c r="C767" s="20"/>
      <c r="D767" s="20"/>
    </row>
    <row r="768" spans="3:4" x14ac:dyDescent="0.2">
      <c r="C768" s="20"/>
      <c r="D768" s="20"/>
    </row>
    <row r="769" spans="3:4" x14ac:dyDescent="0.2">
      <c r="C769" s="20"/>
      <c r="D769" s="20"/>
    </row>
    <row r="770" spans="3:4" x14ac:dyDescent="0.2">
      <c r="C770" s="20"/>
      <c r="D770" s="20"/>
    </row>
    <row r="771" spans="3:4" x14ac:dyDescent="0.2">
      <c r="C771" s="20"/>
      <c r="D771" s="20"/>
    </row>
    <row r="772" spans="3:4" x14ac:dyDescent="0.2">
      <c r="C772" s="20"/>
      <c r="D772" s="20"/>
    </row>
    <row r="773" spans="3:4" x14ac:dyDescent="0.2">
      <c r="C773" s="20"/>
      <c r="D773" s="20"/>
    </row>
    <row r="774" spans="3:4" x14ac:dyDescent="0.2">
      <c r="C774" s="20"/>
      <c r="D774" s="20"/>
    </row>
    <row r="775" spans="3:4" x14ac:dyDescent="0.2">
      <c r="C775" s="20"/>
      <c r="D775" s="20"/>
    </row>
    <row r="776" spans="3:4" x14ac:dyDescent="0.2">
      <c r="C776" s="20"/>
      <c r="D776" s="20"/>
    </row>
    <row r="777" spans="3:4" x14ac:dyDescent="0.2">
      <c r="C777" s="20"/>
      <c r="D777" s="20"/>
    </row>
    <row r="778" spans="3:4" x14ac:dyDescent="0.2">
      <c r="C778" s="20"/>
      <c r="D778" s="20"/>
    </row>
    <row r="779" spans="3:4" x14ac:dyDescent="0.2">
      <c r="C779" s="20"/>
      <c r="D779" s="20"/>
    </row>
    <row r="780" spans="3:4" x14ac:dyDescent="0.2">
      <c r="C780" s="20"/>
      <c r="D780" s="20"/>
    </row>
    <row r="781" spans="3:4" x14ac:dyDescent="0.2">
      <c r="C781" s="20"/>
      <c r="D781" s="20"/>
    </row>
    <row r="782" spans="3:4" x14ac:dyDescent="0.2">
      <c r="C782" s="20"/>
      <c r="D782" s="20"/>
    </row>
    <row r="783" spans="3:4" x14ac:dyDescent="0.2">
      <c r="C783" s="20"/>
      <c r="D783" s="20"/>
    </row>
    <row r="784" spans="3:4" x14ac:dyDescent="0.2">
      <c r="C784" s="20"/>
      <c r="D784" s="20"/>
    </row>
    <row r="785" spans="3:4" x14ac:dyDescent="0.2">
      <c r="C785" s="20"/>
      <c r="D785" s="20"/>
    </row>
    <row r="786" spans="3:4" x14ac:dyDescent="0.2">
      <c r="C786" s="20"/>
      <c r="D786" s="20"/>
    </row>
    <row r="787" spans="3:4" x14ac:dyDescent="0.2">
      <c r="C787" s="20"/>
      <c r="D787" s="20"/>
    </row>
    <row r="788" spans="3:4" x14ac:dyDescent="0.2">
      <c r="C788" s="20"/>
      <c r="D788" s="20"/>
    </row>
    <row r="789" spans="3:4" x14ac:dyDescent="0.2">
      <c r="C789" s="20"/>
      <c r="D789" s="20"/>
    </row>
    <row r="790" spans="3:4" x14ac:dyDescent="0.2">
      <c r="C790" s="20"/>
      <c r="D790" s="20"/>
    </row>
    <row r="791" spans="3:4" x14ac:dyDescent="0.2">
      <c r="C791" s="20"/>
      <c r="D791" s="20"/>
    </row>
    <row r="792" spans="3:4" x14ac:dyDescent="0.2">
      <c r="C792" s="20"/>
      <c r="D792" s="20"/>
    </row>
    <row r="793" spans="3:4" x14ac:dyDescent="0.2">
      <c r="C793" s="20"/>
      <c r="D793" s="20"/>
    </row>
    <row r="794" spans="3:4" x14ac:dyDescent="0.2">
      <c r="C794" s="20"/>
      <c r="D794" s="20"/>
    </row>
    <row r="795" spans="3:4" x14ac:dyDescent="0.2">
      <c r="C795" s="20"/>
      <c r="D795" s="20"/>
    </row>
    <row r="796" spans="3:4" x14ac:dyDescent="0.2">
      <c r="C796" s="20"/>
      <c r="D796" s="20"/>
    </row>
    <row r="797" spans="3:4" x14ac:dyDescent="0.2">
      <c r="C797" s="20"/>
      <c r="D797" s="20"/>
    </row>
    <row r="798" spans="3:4" x14ac:dyDescent="0.2">
      <c r="C798" s="20"/>
      <c r="D798" s="20"/>
    </row>
    <row r="799" spans="3:4" x14ac:dyDescent="0.2">
      <c r="C799" s="20"/>
      <c r="D799" s="20"/>
    </row>
    <row r="800" spans="3:4" x14ac:dyDescent="0.2">
      <c r="C800" s="20"/>
      <c r="D800" s="20"/>
    </row>
    <row r="801" spans="3:4" x14ac:dyDescent="0.2">
      <c r="C801" s="20"/>
      <c r="D801" s="20"/>
    </row>
    <row r="802" spans="3:4" x14ac:dyDescent="0.2">
      <c r="C802" s="20"/>
      <c r="D802" s="20"/>
    </row>
    <row r="803" spans="3:4" x14ac:dyDescent="0.2">
      <c r="C803" s="20"/>
      <c r="D803" s="20"/>
    </row>
    <row r="804" spans="3:4" x14ac:dyDescent="0.2">
      <c r="C804" s="20"/>
      <c r="D804" s="20"/>
    </row>
    <row r="805" spans="3:4" x14ac:dyDescent="0.2">
      <c r="C805" s="20"/>
      <c r="D805" s="20"/>
    </row>
    <row r="806" spans="3:4" x14ac:dyDescent="0.2">
      <c r="C806" s="20"/>
      <c r="D806" s="20"/>
    </row>
    <row r="807" spans="3:4" x14ac:dyDescent="0.2">
      <c r="C807" s="20"/>
      <c r="D807" s="20"/>
    </row>
    <row r="808" spans="3:4" x14ac:dyDescent="0.2">
      <c r="C808" s="20"/>
      <c r="D808" s="20"/>
    </row>
    <row r="809" spans="3:4" x14ac:dyDescent="0.2">
      <c r="C809" s="20"/>
      <c r="D809" s="20"/>
    </row>
    <row r="810" spans="3:4" x14ac:dyDescent="0.2">
      <c r="C810" s="20"/>
      <c r="D810" s="20"/>
    </row>
    <row r="811" spans="3:4" x14ac:dyDescent="0.2">
      <c r="C811" s="20"/>
      <c r="D811" s="20"/>
    </row>
    <row r="812" spans="3:4" x14ac:dyDescent="0.2">
      <c r="C812" s="20"/>
      <c r="D812" s="20"/>
    </row>
    <row r="813" spans="3:4" x14ac:dyDescent="0.2">
      <c r="C813" s="20"/>
      <c r="D813" s="20"/>
    </row>
    <row r="814" spans="3:4" x14ac:dyDescent="0.2">
      <c r="C814" s="20"/>
      <c r="D814" s="20"/>
    </row>
    <row r="815" spans="3:4" x14ac:dyDescent="0.2">
      <c r="C815" s="20"/>
      <c r="D815" s="20"/>
    </row>
    <row r="816" spans="3:4" x14ac:dyDescent="0.2">
      <c r="C816" s="20"/>
      <c r="D816" s="20"/>
    </row>
    <row r="817" spans="3:4" x14ac:dyDescent="0.2">
      <c r="C817" s="20"/>
      <c r="D817" s="20"/>
    </row>
    <row r="818" spans="3:4" x14ac:dyDescent="0.2">
      <c r="C818" s="20"/>
      <c r="D818" s="20"/>
    </row>
    <row r="819" spans="3:4" x14ac:dyDescent="0.2">
      <c r="C819" s="20"/>
      <c r="D819" s="20"/>
    </row>
    <row r="820" spans="3:4" x14ac:dyDescent="0.2">
      <c r="C820" s="20"/>
      <c r="D820" s="20"/>
    </row>
    <row r="821" spans="3:4" x14ac:dyDescent="0.2">
      <c r="C821" s="20"/>
      <c r="D821" s="20"/>
    </row>
    <row r="822" spans="3:4" x14ac:dyDescent="0.2">
      <c r="C822" s="20"/>
      <c r="D822" s="20"/>
    </row>
    <row r="823" spans="3:4" x14ac:dyDescent="0.2">
      <c r="C823" s="20"/>
      <c r="D823" s="20"/>
    </row>
    <row r="824" spans="3:4" x14ac:dyDescent="0.2">
      <c r="C824" s="20"/>
      <c r="D824" s="20"/>
    </row>
    <row r="825" spans="3:4" x14ac:dyDescent="0.2">
      <c r="C825" s="20"/>
      <c r="D825" s="20"/>
    </row>
    <row r="826" spans="3:4" x14ac:dyDescent="0.2">
      <c r="C826" s="20"/>
      <c r="D826" s="20"/>
    </row>
    <row r="827" spans="3:4" x14ac:dyDescent="0.2">
      <c r="C827" s="20"/>
      <c r="D827" s="20"/>
    </row>
    <row r="828" spans="3:4" x14ac:dyDescent="0.2">
      <c r="C828" s="20"/>
      <c r="D828" s="20"/>
    </row>
    <row r="829" spans="3:4" x14ac:dyDescent="0.2">
      <c r="C829" s="20"/>
      <c r="D829" s="20"/>
    </row>
    <row r="830" spans="3:4" x14ac:dyDescent="0.2">
      <c r="C830" s="20"/>
      <c r="D830" s="20"/>
    </row>
    <row r="831" spans="3:4" x14ac:dyDescent="0.2">
      <c r="C831" s="20"/>
      <c r="D831" s="20"/>
    </row>
    <row r="832" spans="3:4" x14ac:dyDescent="0.2">
      <c r="C832" s="20"/>
      <c r="D832" s="20"/>
    </row>
    <row r="833" spans="3:4" x14ac:dyDescent="0.2">
      <c r="C833" s="20"/>
      <c r="D833" s="20"/>
    </row>
    <row r="834" spans="3:4" x14ac:dyDescent="0.2">
      <c r="C834" s="20"/>
      <c r="D834" s="20"/>
    </row>
    <row r="835" spans="3:4" x14ac:dyDescent="0.2">
      <c r="C835" s="20"/>
      <c r="D835" s="20"/>
    </row>
    <row r="836" spans="3:4" x14ac:dyDescent="0.2">
      <c r="C836" s="20"/>
      <c r="D836" s="20"/>
    </row>
    <row r="837" spans="3:4" x14ac:dyDescent="0.2">
      <c r="C837" s="20"/>
      <c r="D837" s="20"/>
    </row>
    <row r="838" spans="3:4" x14ac:dyDescent="0.2">
      <c r="C838" s="20"/>
      <c r="D838" s="20"/>
    </row>
    <row r="839" spans="3:4" x14ac:dyDescent="0.2">
      <c r="C839" s="20"/>
      <c r="D839" s="20"/>
    </row>
    <row r="840" spans="3:4" x14ac:dyDescent="0.2">
      <c r="C840" s="20"/>
      <c r="D840" s="20"/>
    </row>
    <row r="841" spans="3:4" x14ac:dyDescent="0.2">
      <c r="C841" s="20"/>
      <c r="D841" s="20"/>
    </row>
    <row r="842" spans="3:4" x14ac:dyDescent="0.2">
      <c r="C842" s="20"/>
      <c r="D842" s="20"/>
    </row>
    <row r="843" spans="3:4" x14ac:dyDescent="0.2">
      <c r="C843" s="20"/>
      <c r="D843" s="20"/>
    </row>
    <row r="844" spans="3:4" x14ac:dyDescent="0.2">
      <c r="C844" s="20"/>
      <c r="D844" s="20"/>
    </row>
    <row r="845" spans="3:4" x14ac:dyDescent="0.2">
      <c r="C845" s="20"/>
      <c r="D845" s="20"/>
    </row>
    <row r="846" spans="3:4" x14ac:dyDescent="0.2">
      <c r="C846" s="20"/>
      <c r="D846" s="20"/>
    </row>
    <row r="847" spans="3:4" x14ac:dyDescent="0.2">
      <c r="C847" s="20"/>
      <c r="D847" s="20"/>
    </row>
    <row r="848" spans="3:4" x14ac:dyDescent="0.2">
      <c r="C848" s="20"/>
      <c r="D848" s="20"/>
    </row>
    <row r="849" spans="3:4" x14ac:dyDescent="0.2">
      <c r="C849" s="20"/>
      <c r="D849" s="20"/>
    </row>
    <row r="850" spans="3:4" x14ac:dyDescent="0.2">
      <c r="C850" s="20"/>
      <c r="D850" s="20"/>
    </row>
    <row r="851" spans="3:4" x14ac:dyDescent="0.2">
      <c r="C851" s="20"/>
      <c r="D851" s="20"/>
    </row>
    <row r="852" spans="3:4" x14ac:dyDescent="0.2">
      <c r="C852" s="20"/>
      <c r="D852" s="20"/>
    </row>
    <row r="853" spans="3:4" x14ac:dyDescent="0.2">
      <c r="C853" s="20"/>
      <c r="D853" s="20"/>
    </row>
    <row r="854" spans="3:4" x14ac:dyDescent="0.2">
      <c r="C854" s="20"/>
      <c r="D854" s="20"/>
    </row>
    <row r="855" spans="3:4" x14ac:dyDescent="0.2">
      <c r="C855" s="20"/>
      <c r="D855" s="20"/>
    </row>
    <row r="856" spans="3:4" x14ac:dyDescent="0.2">
      <c r="C856" s="20"/>
      <c r="D856" s="20"/>
    </row>
    <row r="857" spans="3:4" x14ac:dyDescent="0.2">
      <c r="C857" s="20"/>
      <c r="D857" s="20"/>
    </row>
    <row r="858" spans="3:4" x14ac:dyDescent="0.2">
      <c r="C858" s="20"/>
      <c r="D858" s="20"/>
    </row>
    <row r="859" spans="3:4" x14ac:dyDescent="0.2">
      <c r="C859" s="20"/>
      <c r="D859" s="20"/>
    </row>
    <row r="860" spans="3:4" x14ac:dyDescent="0.2">
      <c r="C860" s="20"/>
      <c r="D860" s="20"/>
    </row>
    <row r="861" spans="3:4" x14ac:dyDescent="0.2">
      <c r="C861" s="20"/>
      <c r="D861" s="20"/>
    </row>
    <row r="862" spans="3:4" x14ac:dyDescent="0.2">
      <c r="C862" s="20"/>
      <c r="D862" s="20"/>
    </row>
    <row r="863" spans="3:4" x14ac:dyDescent="0.2">
      <c r="C863" s="20"/>
      <c r="D863" s="20"/>
    </row>
    <row r="864" spans="3:4" x14ac:dyDescent="0.2">
      <c r="C864" s="20"/>
      <c r="D864" s="20"/>
    </row>
    <row r="865" spans="3:4" x14ac:dyDescent="0.2">
      <c r="C865" s="20"/>
      <c r="D865" s="20"/>
    </row>
    <row r="866" spans="3:4" x14ac:dyDescent="0.2">
      <c r="C866" s="20"/>
      <c r="D866" s="20"/>
    </row>
    <row r="867" spans="3:4" x14ac:dyDescent="0.2">
      <c r="C867" s="20"/>
      <c r="D867" s="20"/>
    </row>
    <row r="868" spans="3:4" x14ac:dyDescent="0.2">
      <c r="C868" s="20"/>
      <c r="D868" s="20"/>
    </row>
    <row r="869" spans="3:4" x14ac:dyDescent="0.2">
      <c r="C869" s="20"/>
      <c r="D869" s="20"/>
    </row>
    <row r="870" spans="3:4" x14ac:dyDescent="0.2">
      <c r="C870" s="20"/>
      <c r="D870" s="20"/>
    </row>
    <row r="871" spans="3:4" x14ac:dyDescent="0.2">
      <c r="C871" s="20"/>
      <c r="D871" s="20"/>
    </row>
    <row r="872" spans="3:4" x14ac:dyDescent="0.2">
      <c r="C872" s="20"/>
      <c r="D872" s="20"/>
    </row>
    <row r="873" spans="3:4" x14ac:dyDescent="0.2">
      <c r="C873" s="20"/>
      <c r="D873" s="20"/>
    </row>
    <row r="874" spans="3:4" x14ac:dyDescent="0.2">
      <c r="C874" s="20"/>
      <c r="D874" s="20"/>
    </row>
    <row r="875" spans="3:4" x14ac:dyDescent="0.2">
      <c r="C875" s="20"/>
      <c r="D875" s="20"/>
    </row>
    <row r="876" spans="3:4" x14ac:dyDescent="0.2">
      <c r="C876" s="20"/>
      <c r="D876" s="20"/>
    </row>
    <row r="877" spans="3:4" x14ac:dyDescent="0.2">
      <c r="C877" s="20"/>
      <c r="D877" s="20"/>
    </row>
    <row r="878" spans="3:4" x14ac:dyDescent="0.2">
      <c r="C878" s="20"/>
      <c r="D878" s="20"/>
    </row>
    <row r="879" spans="3:4" x14ac:dyDescent="0.2">
      <c r="C879" s="20"/>
      <c r="D879" s="20"/>
    </row>
    <row r="880" spans="3:4" x14ac:dyDescent="0.2">
      <c r="C880" s="20"/>
      <c r="D880" s="20"/>
    </row>
    <row r="881" spans="3:4" x14ac:dyDescent="0.2">
      <c r="C881" s="20"/>
      <c r="D881" s="20"/>
    </row>
    <row r="882" spans="3:4" x14ac:dyDescent="0.2">
      <c r="C882" s="20"/>
      <c r="D882" s="20"/>
    </row>
    <row r="883" spans="3:4" x14ac:dyDescent="0.2">
      <c r="C883" s="20"/>
      <c r="D883" s="20"/>
    </row>
    <row r="884" spans="3:4" x14ac:dyDescent="0.2">
      <c r="C884" s="20"/>
      <c r="D884" s="20"/>
    </row>
    <row r="885" spans="3:4" x14ac:dyDescent="0.2">
      <c r="C885" s="20"/>
      <c r="D885" s="20"/>
    </row>
    <row r="886" spans="3:4" x14ac:dyDescent="0.2">
      <c r="C886" s="20"/>
      <c r="D886" s="20"/>
    </row>
    <row r="887" spans="3:4" x14ac:dyDescent="0.2">
      <c r="C887" s="20"/>
      <c r="D887" s="20"/>
    </row>
    <row r="888" spans="3:4" x14ac:dyDescent="0.2">
      <c r="C888" s="20"/>
      <c r="D888" s="20"/>
    </row>
    <row r="889" spans="3:4" x14ac:dyDescent="0.2">
      <c r="C889" s="20"/>
      <c r="D889" s="20"/>
    </row>
    <row r="890" spans="3:4" x14ac:dyDescent="0.2">
      <c r="C890" s="20"/>
      <c r="D890" s="20"/>
    </row>
    <row r="891" spans="3:4" x14ac:dyDescent="0.2">
      <c r="C891" s="20"/>
      <c r="D891" s="20"/>
    </row>
    <row r="892" spans="3:4" x14ac:dyDescent="0.2">
      <c r="C892" s="20"/>
      <c r="D892" s="20"/>
    </row>
    <row r="893" spans="3:4" x14ac:dyDescent="0.2">
      <c r="C893" s="20"/>
      <c r="D893" s="20"/>
    </row>
    <row r="894" spans="3:4" x14ac:dyDescent="0.2">
      <c r="C894" s="20"/>
      <c r="D894" s="20"/>
    </row>
    <row r="895" spans="3:4" x14ac:dyDescent="0.2">
      <c r="C895" s="20"/>
      <c r="D895" s="20"/>
    </row>
    <row r="896" spans="3:4" x14ac:dyDescent="0.2">
      <c r="C896" s="20"/>
      <c r="D896" s="20"/>
    </row>
    <row r="897" spans="3:4" x14ac:dyDescent="0.2">
      <c r="C897" s="20"/>
      <c r="D897" s="20"/>
    </row>
    <row r="898" spans="3:4" x14ac:dyDescent="0.2">
      <c r="C898" s="20"/>
      <c r="D898" s="20"/>
    </row>
    <row r="899" spans="3:4" x14ac:dyDescent="0.2">
      <c r="C899" s="20"/>
      <c r="D899" s="20"/>
    </row>
    <row r="900" spans="3:4" x14ac:dyDescent="0.2">
      <c r="C900" s="20"/>
      <c r="D900" s="20"/>
    </row>
    <row r="901" spans="3:4" x14ac:dyDescent="0.2">
      <c r="C901" s="20"/>
      <c r="D901" s="20"/>
    </row>
    <row r="902" spans="3:4" x14ac:dyDescent="0.2">
      <c r="C902" s="20"/>
      <c r="D902" s="20"/>
    </row>
    <row r="903" spans="3:4" x14ac:dyDescent="0.2">
      <c r="C903" s="20"/>
      <c r="D903" s="20"/>
    </row>
    <row r="904" spans="3:4" x14ac:dyDescent="0.2">
      <c r="C904" s="20"/>
      <c r="D904" s="20"/>
    </row>
    <row r="905" spans="3:4" x14ac:dyDescent="0.2">
      <c r="C905" s="20"/>
      <c r="D905" s="20"/>
    </row>
    <row r="906" spans="3:4" x14ac:dyDescent="0.2">
      <c r="C906" s="20"/>
      <c r="D906" s="20"/>
    </row>
    <row r="907" spans="3:4" x14ac:dyDescent="0.2">
      <c r="C907" s="20"/>
      <c r="D907" s="20"/>
    </row>
    <row r="908" spans="3:4" x14ac:dyDescent="0.2">
      <c r="C908" s="20"/>
      <c r="D908" s="20"/>
    </row>
    <row r="909" spans="3:4" x14ac:dyDescent="0.2">
      <c r="C909" s="20"/>
      <c r="D909" s="20"/>
    </row>
    <row r="910" spans="3:4" x14ac:dyDescent="0.2">
      <c r="C910" s="20"/>
      <c r="D910" s="20"/>
    </row>
    <row r="911" spans="3:4" x14ac:dyDescent="0.2">
      <c r="C911" s="20"/>
      <c r="D911" s="20"/>
    </row>
    <row r="912" spans="3:4" x14ac:dyDescent="0.2">
      <c r="C912" s="20"/>
      <c r="D912" s="20"/>
    </row>
    <row r="913" spans="3:4" x14ac:dyDescent="0.2">
      <c r="C913" s="20"/>
      <c r="D913" s="20"/>
    </row>
    <row r="914" spans="3:4" x14ac:dyDescent="0.2">
      <c r="C914" s="20"/>
      <c r="D914" s="20"/>
    </row>
    <row r="915" spans="3:4" x14ac:dyDescent="0.2">
      <c r="C915" s="20"/>
      <c r="D915" s="20"/>
    </row>
    <row r="916" spans="3:4" x14ac:dyDescent="0.2">
      <c r="C916" s="20"/>
      <c r="D916" s="20"/>
    </row>
    <row r="917" spans="3:4" x14ac:dyDescent="0.2">
      <c r="C917" s="20"/>
      <c r="D917" s="20"/>
    </row>
    <row r="918" spans="3:4" x14ac:dyDescent="0.2">
      <c r="C918" s="20"/>
      <c r="D918" s="20"/>
    </row>
    <row r="919" spans="3:4" x14ac:dyDescent="0.2">
      <c r="C919" s="20"/>
      <c r="D919" s="20"/>
    </row>
    <row r="920" spans="3:4" x14ac:dyDescent="0.2">
      <c r="C920" s="20"/>
      <c r="D920" s="20"/>
    </row>
    <row r="921" spans="3:4" x14ac:dyDescent="0.2">
      <c r="C921" s="20"/>
      <c r="D921" s="20"/>
    </row>
    <row r="922" spans="3:4" x14ac:dyDescent="0.2">
      <c r="C922" s="20"/>
      <c r="D922" s="20"/>
    </row>
    <row r="923" spans="3:4" x14ac:dyDescent="0.2">
      <c r="C923" s="20"/>
      <c r="D923" s="20"/>
    </row>
    <row r="924" spans="3:4" x14ac:dyDescent="0.2">
      <c r="C924" s="20"/>
      <c r="D924" s="20"/>
    </row>
    <row r="925" spans="3:4" x14ac:dyDescent="0.2">
      <c r="C925" s="20"/>
      <c r="D925" s="20"/>
    </row>
    <row r="926" spans="3:4" x14ac:dyDescent="0.2">
      <c r="C926" s="20"/>
      <c r="D926" s="20"/>
    </row>
    <row r="927" spans="3:4" x14ac:dyDescent="0.2">
      <c r="C927" s="20"/>
      <c r="D927" s="20"/>
    </row>
    <row r="928" spans="3:4" x14ac:dyDescent="0.2">
      <c r="C928" s="20"/>
      <c r="D928" s="20"/>
    </row>
    <row r="929" spans="3:4" x14ac:dyDescent="0.2">
      <c r="C929" s="20"/>
      <c r="D929" s="20"/>
    </row>
    <row r="930" spans="3:4" x14ac:dyDescent="0.2">
      <c r="C930" s="20"/>
      <c r="D930" s="20"/>
    </row>
    <row r="931" spans="3:4" x14ac:dyDescent="0.2">
      <c r="C931" s="20"/>
      <c r="D931" s="20"/>
    </row>
    <row r="932" spans="3:4" x14ac:dyDescent="0.2">
      <c r="C932" s="20"/>
      <c r="D932" s="20"/>
    </row>
    <row r="933" spans="3:4" x14ac:dyDescent="0.2">
      <c r="C933" s="20"/>
      <c r="D933" s="20"/>
    </row>
    <row r="934" spans="3:4" x14ac:dyDescent="0.2">
      <c r="C934" s="20"/>
      <c r="D934" s="20"/>
    </row>
    <row r="935" spans="3:4" x14ac:dyDescent="0.2">
      <c r="C935" s="20"/>
      <c r="D935" s="20"/>
    </row>
    <row r="936" spans="3:4" x14ac:dyDescent="0.2">
      <c r="C936" s="20"/>
      <c r="D936" s="20"/>
    </row>
    <row r="937" spans="3:4" x14ac:dyDescent="0.2">
      <c r="C937" s="20"/>
      <c r="D937" s="20"/>
    </row>
    <row r="938" spans="3:4" x14ac:dyDescent="0.2">
      <c r="C938" s="20"/>
      <c r="D938" s="20"/>
    </row>
    <row r="939" spans="3:4" x14ac:dyDescent="0.2">
      <c r="C939" s="20"/>
      <c r="D939" s="20"/>
    </row>
    <row r="940" spans="3:4" x14ac:dyDescent="0.2">
      <c r="C940" s="20"/>
      <c r="D940" s="20"/>
    </row>
    <row r="941" spans="3:4" x14ac:dyDescent="0.2">
      <c r="C941" s="20"/>
      <c r="D941" s="20"/>
    </row>
    <row r="942" spans="3:4" x14ac:dyDescent="0.2">
      <c r="C942" s="20"/>
      <c r="D942" s="20"/>
    </row>
    <row r="943" spans="3:4" x14ac:dyDescent="0.2">
      <c r="C943" s="20"/>
      <c r="D943" s="20"/>
    </row>
    <row r="944" spans="3:4" x14ac:dyDescent="0.2">
      <c r="C944" s="20"/>
      <c r="D944" s="20"/>
    </row>
    <row r="945" spans="3:4" x14ac:dyDescent="0.2">
      <c r="C945" s="20"/>
      <c r="D945" s="20"/>
    </row>
    <row r="946" spans="3:4" x14ac:dyDescent="0.2">
      <c r="C946" s="20"/>
      <c r="D946" s="20"/>
    </row>
    <row r="947" spans="3:4" x14ac:dyDescent="0.2">
      <c r="C947" s="20"/>
      <c r="D947" s="20"/>
    </row>
    <row r="948" spans="3:4" x14ac:dyDescent="0.2">
      <c r="C948" s="20"/>
      <c r="D948" s="20"/>
    </row>
    <row r="949" spans="3:4" x14ac:dyDescent="0.2">
      <c r="C949" s="20"/>
      <c r="D949" s="20"/>
    </row>
    <row r="950" spans="3:4" x14ac:dyDescent="0.2">
      <c r="C950" s="20"/>
      <c r="D950" s="20"/>
    </row>
    <row r="951" spans="3:4" x14ac:dyDescent="0.2">
      <c r="C951" s="20"/>
      <c r="D951" s="20"/>
    </row>
    <row r="952" spans="3:4" x14ac:dyDescent="0.2">
      <c r="C952" s="20"/>
      <c r="D952" s="20"/>
    </row>
    <row r="953" spans="3:4" x14ac:dyDescent="0.2">
      <c r="C953" s="20"/>
      <c r="D953" s="20"/>
    </row>
    <row r="954" spans="3:4" x14ac:dyDescent="0.2">
      <c r="C954" s="20"/>
      <c r="D954" s="20"/>
    </row>
    <row r="955" spans="3:4" x14ac:dyDescent="0.2">
      <c r="C955" s="20"/>
      <c r="D955" s="20"/>
    </row>
    <row r="956" spans="3:4" x14ac:dyDescent="0.2">
      <c r="C956" s="20"/>
      <c r="D956" s="20"/>
    </row>
    <row r="957" spans="3:4" x14ac:dyDescent="0.2">
      <c r="C957" s="20"/>
      <c r="D957" s="20"/>
    </row>
    <row r="958" spans="3:4" x14ac:dyDescent="0.2">
      <c r="C958" s="20"/>
      <c r="D958" s="20"/>
    </row>
    <row r="959" spans="3:4" x14ac:dyDescent="0.2">
      <c r="C959" s="20"/>
      <c r="D959" s="20"/>
    </row>
    <row r="960" spans="3:4" x14ac:dyDescent="0.2">
      <c r="C960" s="20"/>
      <c r="D960" s="20"/>
    </row>
    <row r="961" spans="3:4" x14ac:dyDescent="0.2">
      <c r="C961" s="20"/>
      <c r="D961" s="20"/>
    </row>
    <row r="962" spans="3:4" x14ac:dyDescent="0.2">
      <c r="C962" s="20"/>
      <c r="D962" s="20"/>
    </row>
    <row r="963" spans="3:4" x14ac:dyDescent="0.2">
      <c r="C963" s="20"/>
      <c r="D963" s="20"/>
    </row>
    <row r="964" spans="3:4" x14ac:dyDescent="0.2">
      <c r="C964" s="20"/>
      <c r="D964" s="20"/>
    </row>
    <row r="965" spans="3:4" x14ac:dyDescent="0.2">
      <c r="C965" s="20"/>
      <c r="D965" s="20"/>
    </row>
    <row r="966" spans="3:4" x14ac:dyDescent="0.2">
      <c r="C966" s="20"/>
      <c r="D966" s="20"/>
    </row>
    <row r="967" spans="3:4" x14ac:dyDescent="0.2">
      <c r="C967" s="20"/>
      <c r="D967" s="20"/>
    </row>
    <row r="968" spans="3:4" x14ac:dyDescent="0.2">
      <c r="C968" s="20"/>
      <c r="D968" s="20"/>
    </row>
    <row r="969" spans="3:4" x14ac:dyDescent="0.2">
      <c r="C969" s="20"/>
      <c r="D969" s="20"/>
    </row>
    <row r="970" spans="3:4" x14ac:dyDescent="0.2">
      <c r="C970" s="20"/>
      <c r="D970" s="20"/>
    </row>
    <row r="971" spans="3:4" x14ac:dyDescent="0.2">
      <c r="C971" s="20"/>
      <c r="D971" s="20"/>
    </row>
    <row r="972" spans="3:4" x14ac:dyDescent="0.2">
      <c r="C972" s="20"/>
      <c r="D972" s="20"/>
    </row>
    <row r="973" spans="3:4" x14ac:dyDescent="0.2">
      <c r="C973" s="20"/>
      <c r="D973" s="20"/>
    </row>
    <row r="974" spans="3:4" x14ac:dyDescent="0.2">
      <c r="C974" s="20"/>
      <c r="D974" s="20"/>
    </row>
    <row r="975" spans="3:4" x14ac:dyDescent="0.2">
      <c r="C975" s="20"/>
      <c r="D975" s="20"/>
    </row>
    <row r="976" spans="3:4" x14ac:dyDescent="0.2">
      <c r="C976" s="20"/>
      <c r="D976" s="20"/>
    </row>
    <row r="977" spans="3:4" x14ac:dyDescent="0.2">
      <c r="C977" s="20"/>
      <c r="D977" s="20"/>
    </row>
    <row r="978" spans="3:4" x14ac:dyDescent="0.2">
      <c r="C978" s="20"/>
      <c r="D978" s="20"/>
    </row>
    <row r="979" spans="3:4" x14ac:dyDescent="0.2">
      <c r="C979" s="20"/>
      <c r="D979" s="20"/>
    </row>
    <row r="980" spans="3:4" x14ac:dyDescent="0.2">
      <c r="C980" s="20"/>
      <c r="D980" s="20"/>
    </row>
    <row r="981" spans="3:4" x14ac:dyDescent="0.2">
      <c r="C981" s="20"/>
      <c r="D981" s="20"/>
    </row>
    <row r="982" spans="3:4" x14ac:dyDescent="0.2">
      <c r="C982" s="20"/>
      <c r="D982" s="20"/>
    </row>
    <row r="983" spans="3:4" x14ac:dyDescent="0.2">
      <c r="C983" s="20"/>
      <c r="D983" s="20"/>
    </row>
    <row r="984" spans="3:4" x14ac:dyDescent="0.2">
      <c r="C984" s="20"/>
      <c r="D984" s="20"/>
    </row>
    <row r="985" spans="3:4" x14ac:dyDescent="0.2">
      <c r="C985" s="20"/>
      <c r="D985" s="20"/>
    </row>
    <row r="986" spans="3:4" x14ac:dyDescent="0.2">
      <c r="C986" s="20"/>
      <c r="D986" s="20"/>
    </row>
    <row r="987" spans="3:4" x14ac:dyDescent="0.2">
      <c r="C987" s="20"/>
      <c r="D987" s="20"/>
    </row>
    <row r="988" spans="3:4" x14ac:dyDescent="0.2">
      <c r="C988" s="20"/>
      <c r="D988" s="20"/>
    </row>
    <row r="989" spans="3:4" x14ac:dyDescent="0.2">
      <c r="C989" s="20"/>
      <c r="D989" s="20"/>
    </row>
    <row r="990" spans="3:4" x14ac:dyDescent="0.2">
      <c r="C990" s="20"/>
      <c r="D990" s="20"/>
    </row>
    <row r="991" spans="3:4" x14ac:dyDescent="0.2">
      <c r="C991" s="20"/>
      <c r="D991" s="20"/>
    </row>
    <row r="992" spans="3:4" x14ac:dyDescent="0.2">
      <c r="C992" s="20"/>
      <c r="D992" s="20"/>
    </row>
    <row r="993" spans="3:4" x14ac:dyDescent="0.2">
      <c r="C993" s="20"/>
      <c r="D993" s="20"/>
    </row>
    <row r="994" spans="3:4" x14ac:dyDescent="0.2">
      <c r="C994" s="20"/>
      <c r="D994" s="20"/>
    </row>
    <row r="995" spans="3:4" x14ac:dyDescent="0.2">
      <c r="C995" s="20"/>
      <c r="D995" s="20"/>
    </row>
    <row r="996" spans="3:4" x14ac:dyDescent="0.2">
      <c r="C996" s="20"/>
      <c r="D996" s="20"/>
    </row>
    <row r="997" spans="3:4" x14ac:dyDescent="0.2">
      <c r="C997" s="20"/>
      <c r="D997" s="20"/>
    </row>
    <row r="998" spans="3:4" x14ac:dyDescent="0.2">
      <c r="C998" s="20"/>
      <c r="D998" s="20"/>
    </row>
    <row r="999" spans="3:4" x14ac:dyDescent="0.2">
      <c r="C999" s="20"/>
      <c r="D999" s="20"/>
    </row>
    <row r="1000" spans="3:4" x14ac:dyDescent="0.2">
      <c r="C1000" s="20"/>
      <c r="D1000" s="20"/>
    </row>
    <row r="1001" spans="3:4" x14ac:dyDescent="0.2">
      <c r="C1001" s="20"/>
      <c r="D1001" s="20"/>
    </row>
    <row r="1002" spans="3:4" x14ac:dyDescent="0.2">
      <c r="C1002" s="20"/>
      <c r="D1002" s="20"/>
    </row>
    <row r="1003" spans="3:4" x14ac:dyDescent="0.2">
      <c r="C1003" s="20"/>
      <c r="D1003" s="20"/>
    </row>
    <row r="1004" spans="3:4" x14ac:dyDescent="0.2">
      <c r="C1004" s="20"/>
      <c r="D1004" s="20"/>
    </row>
    <row r="1005" spans="3:4" x14ac:dyDescent="0.2">
      <c r="C1005" s="20"/>
      <c r="D1005" s="20"/>
    </row>
    <row r="1006" spans="3:4" x14ac:dyDescent="0.2">
      <c r="C1006" s="20"/>
      <c r="D1006" s="20"/>
    </row>
    <row r="1007" spans="3:4" x14ac:dyDescent="0.2">
      <c r="C1007" s="20"/>
      <c r="D1007" s="20"/>
    </row>
    <row r="1008" spans="3:4" x14ac:dyDescent="0.2">
      <c r="C1008" s="20"/>
      <c r="D1008" s="20"/>
    </row>
    <row r="1009" spans="3:4" x14ac:dyDescent="0.2">
      <c r="C1009" s="20"/>
      <c r="D1009" s="20"/>
    </row>
    <row r="1010" spans="3:4" x14ac:dyDescent="0.2">
      <c r="C1010" s="20"/>
      <c r="D1010" s="20"/>
    </row>
    <row r="1011" spans="3:4" x14ac:dyDescent="0.2">
      <c r="C1011" s="20"/>
      <c r="D1011" s="20"/>
    </row>
    <row r="1012" spans="3:4" x14ac:dyDescent="0.2">
      <c r="C1012" s="20"/>
      <c r="D1012" s="20"/>
    </row>
    <row r="1013" spans="3:4" x14ac:dyDescent="0.2">
      <c r="C1013" s="20"/>
      <c r="D1013" s="20"/>
    </row>
    <row r="1014" spans="3:4" x14ac:dyDescent="0.2">
      <c r="C1014" s="20"/>
      <c r="D1014" s="20"/>
    </row>
    <row r="1015" spans="3:4" x14ac:dyDescent="0.2">
      <c r="C1015" s="20"/>
      <c r="D1015" s="20"/>
    </row>
    <row r="1016" spans="3:4" x14ac:dyDescent="0.2">
      <c r="C1016" s="20"/>
      <c r="D1016" s="20"/>
    </row>
    <row r="1017" spans="3:4" x14ac:dyDescent="0.2">
      <c r="C1017" s="20"/>
      <c r="D1017" s="20"/>
    </row>
    <row r="1018" spans="3:4" x14ac:dyDescent="0.2">
      <c r="C1018" s="20"/>
      <c r="D1018" s="20"/>
    </row>
    <row r="1019" spans="3:4" x14ac:dyDescent="0.2">
      <c r="C1019" s="20"/>
      <c r="D1019" s="20"/>
    </row>
    <row r="1020" spans="3:4" x14ac:dyDescent="0.2">
      <c r="C1020" s="20"/>
      <c r="D1020" s="20"/>
    </row>
    <row r="1021" spans="3:4" x14ac:dyDescent="0.2">
      <c r="C1021" s="20"/>
      <c r="D1021" s="20"/>
    </row>
    <row r="1022" spans="3:4" x14ac:dyDescent="0.2">
      <c r="C1022" s="20"/>
      <c r="D1022" s="20"/>
    </row>
    <row r="1023" spans="3:4" x14ac:dyDescent="0.2">
      <c r="C1023" s="20"/>
      <c r="D1023" s="20"/>
    </row>
    <row r="1024" spans="3:4" x14ac:dyDescent="0.2">
      <c r="C1024" s="20"/>
      <c r="D1024" s="20"/>
    </row>
    <row r="1025" spans="3:4" x14ac:dyDescent="0.2">
      <c r="C1025" s="20"/>
      <c r="D1025" s="20"/>
    </row>
    <row r="1026" spans="3:4" x14ac:dyDescent="0.2">
      <c r="C1026" s="20"/>
      <c r="D1026" s="20"/>
    </row>
    <row r="1027" spans="3:4" x14ac:dyDescent="0.2">
      <c r="C1027" s="20"/>
      <c r="D1027" s="20"/>
    </row>
    <row r="1028" spans="3:4" x14ac:dyDescent="0.2">
      <c r="C1028" s="20"/>
      <c r="D1028" s="20"/>
    </row>
    <row r="1029" spans="3:4" x14ac:dyDescent="0.2">
      <c r="C1029" s="20"/>
      <c r="D1029" s="20"/>
    </row>
    <row r="1030" spans="3:4" x14ac:dyDescent="0.2">
      <c r="C1030" s="20"/>
      <c r="D1030" s="20"/>
    </row>
    <row r="1031" spans="3:4" x14ac:dyDescent="0.2">
      <c r="C1031" s="20"/>
      <c r="D1031" s="20"/>
    </row>
    <row r="1032" spans="3:4" x14ac:dyDescent="0.2">
      <c r="C1032" s="20"/>
      <c r="D1032" s="20"/>
    </row>
    <row r="1033" spans="3:4" x14ac:dyDescent="0.2">
      <c r="C1033" s="20"/>
      <c r="D1033" s="20"/>
    </row>
    <row r="1034" spans="3:4" x14ac:dyDescent="0.2">
      <c r="C1034" s="20"/>
      <c r="D1034" s="20"/>
    </row>
    <row r="1035" spans="3:4" x14ac:dyDescent="0.2">
      <c r="C1035" s="20"/>
      <c r="D1035" s="20"/>
    </row>
    <row r="1036" spans="3:4" x14ac:dyDescent="0.2">
      <c r="C1036" s="20"/>
      <c r="D1036" s="20"/>
    </row>
    <row r="1037" spans="3:4" x14ac:dyDescent="0.2">
      <c r="C1037" s="20"/>
      <c r="D1037" s="20"/>
    </row>
    <row r="1038" spans="3:4" x14ac:dyDescent="0.2">
      <c r="C1038" s="20"/>
      <c r="D1038" s="20"/>
    </row>
    <row r="1039" spans="3:4" x14ac:dyDescent="0.2">
      <c r="C1039" s="20"/>
      <c r="D1039" s="20"/>
    </row>
    <row r="1040" spans="3:4" x14ac:dyDescent="0.2">
      <c r="C1040" s="20"/>
      <c r="D1040" s="20"/>
    </row>
    <row r="1041" spans="3:4" x14ac:dyDescent="0.2">
      <c r="C1041" s="20"/>
      <c r="D1041" s="20"/>
    </row>
    <row r="1042" spans="3:4" x14ac:dyDescent="0.2">
      <c r="C1042" s="20"/>
      <c r="D1042" s="20"/>
    </row>
    <row r="1043" spans="3:4" x14ac:dyDescent="0.2">
      <c r="C1043" s="20"/>
      <c r="D1043" s="20"/>
    </row>
    <row r="1044" spans="3:4" x14ac:dyDescent="0.2">
      <c r="C1044" s="20"/>
      <c r="D1044" s="20"/>
    </row>
    <row r="1045" spans="3:4" x14ac:dyDescent="0.2">
      <c r="C1045" s="20"/>
      <c r="D1045" s="20"/>
    </row>
    <row r="1046" spans="3:4" x14ac:dyDescent="0.2">
      <c r="C1046" s="20"/>
      <c r="D1046" s="20"/>
    </row>
    <row r="1047" spans="3:4" x14ac:dyDescent="0.2">
      <c r="C1047" s="20"/>
      <c r="D1047" s="20"/>
    </row>
    <row r="1048" spans="3:4" x14ac:dyDescent="0.2">
      <c r="C1048" s="20"/>
      <c r="D1048" s="20"/>
    </row>
    <row r="1049" spans="3:4" x14ac:dyDescent="0.2">
      <c r="C1049" s="20"/>
      <c r="D1049" s="20"/>
    </row>
    <row r="1050" spans="3:4" x14ac:dyDescent="0.2">
      <c r="C1050" s="20"/>
      <c r="D1050" s="20"/>
    </row>
    <row r="1051" spans="3:4" x14ac:dyDescent="0.2">
      <c r="C1051" s="20"/>
      <c r="D1051" s="20"/>
    </row>
    <row r="1052" spans="3:4" x14ac:dyDescent="0.2">
      <c r="C1052" s="20"/>
      <c r="D1052" s="20"/>
    </row>
    <row r="1053" spans="3:4" x14ac:dyDescent="0.2">
      <c r="C1053" s="20"/>
      <c r="D1053" s="20"/>
    </row>
    <row r="1054" spans="3:4" x14ac:dyDescent="0.2">
      <c r="C1054" s="20"/>
      <c r="D1054" s="20"/>
    </row>
    <row r="1055" spans="3:4" x14ac:dyDescent="0.2">
      <c r="C1055" s="20"/>
      <c r="D1055" s="20"/>
    </row>
    <row r="1056" spans="3:4" x14ac:dyDescent="0.2">
      <c r="C1056" s="20"/>
      <c r="D1056" s="20"/>
    </row>
    <row r="1057" spans="3:4" x14ac:dyDescent="0.2">
      <c r="C1057" s="20"/>
      <c r="D1057" s="20"/>
    </row>
    <row r="1058" spans="3:4" x14ac:dyDescent="0.2">
      <c r="C1058" s="20"/>
      <c r="D1058" s="20"/>
    </row>
    <row r="1059" spans="3:4" x14ac:dyDescent="0.2">
      <c r="C1059" s="20"/>
      <c r="D1059" s="20"/>
    </row>
    <row r="1060" spans="3:4" x14ac:dyDescent="0.2">
      <c r="C1060" s="20"/>
      <c r="D1060" s="20"/>
    </row>
    <row r="1061" spans="3:4" x14ac:dyDescent="0.2">
      <c r="C1061" s="20"/>
      <c r="D1061" s="20"/>
    </row>
    <row r="1062" spans="3:4" x14ac:dyDescent="0.2">
      <c r="C1062" s="20"/>
      <c r="D1062" s="20"/>
    </row>
    <row r="1063" spans="3:4" x14ac:dyDescent="0.2">
      <c r="C1063" s="20"/>
      <c r="D1063" s="20"/>
    </row>
    <row r="1064" spans="3:4" x14ac:dyDescent="0.2">
      <c r="C1064" s="20"/>
      <c r="D1064" s="20"/>
    </row>
    <row r="1065" spans="3:4" x14ac:dyDescent="0.2">
      <c r="C1065" s="20"/>
      <c r="D1065" s="20"/>
    </row>
    <row r="1066" spans="3:4" x14ac:dyDescent="0.2">
      <c r="C1066" s="20"/>
      <c r="D1066" s="20"/>
    </row>
    <row r="1067" spans="3:4" x14ac:dyDescent="0.2">
      <c r="C1067" s="20"/>
      <c r="D1067" s="20"/>
    </row>
    <row r="1068" spans="3:4" x14ac:dyDescent="0.2">
      <c r="C1068" s="20"/>
      <c r="D1068" s="20"/>
    </row>
    <row r="1069" spans="3:4" x14ac:dyDescent="0.2">
      <c r="C1069" s="20"/>
      <c r="D1069" s="20"/>
    </row>
    <row r="1070" spans="3:4" x14ac:dyDescent="0.2">
      <c r="C1070" s="20"/>
      <c r="D1070" s="20"/>
    </row>
    <row r="1071" spans="3:4" x14ac:dyDescent="0.2">
      <c r="C1071" s="20"/>
      <c r="D1071" s="20"/>
    </row>
    <row r="1072" spans="3:4" x14ac:dyDescent="0.2">
      <c r="C1072" s="20"/>
      <c r="D1072" s="20"/>
    </row>
    <row r="1073" spans="3:4" x14ac:dyDescent="0.2">
      <c r="C1073" s="20"/>
      <c r="D1073" s="20"/>
    </row>
    <row r="1074" spans="3:4" x14ac:dyDescent="0.2">
      <c r="C1074" s="20"/>
      <c r="D1074" s="20"/>
    </row>
    <row r="1075" spans="3:4" x14ac:dyDescent="0.2">
      <c r="C1075" s="20"/>
      <c r="D1075" s="20"/>
    </row>
    <row r="1076" spans="3:4" x14ac:dyDescent="0.2">
      <c r="C1076" s="20"/>
      <c r="D1076" s="20"/>
    </row>
    <row r="1077" spans="3:4" x14ac:dyDescent="0.2">
      <c r="C1077" s="20"/>
      <c r="D1077" s="20"/>
    </row>
    <row r="1078" spans="3:4" x14ac:dyDescent="0.2">
      <c r="C1078" s="20"/>
      <c r="D1078" s="20"/>
    </row>
    <row r="1079" spans="3:4" x14ac:dyDescent="0.2">
      <c r="C1079" s="20"/>
      <c r="D1079" s="20"/>
    </row>
    <row r="1080" spans="3:4" x14ac:dyDescent="0.2">
      <c r="C1080" s="20"/>
      <c r="D1080" s="20"/>
    </row>
    <row r="1081" spans="3:4" x14ac:dyDescent="0.2">
      <c r="C1081" s="20"/>
      <c r="D1081" s="20"/>
    </row>
    <row r="1082" spans="3:4" x14ac:dyDescent="0.2">
      <c r="C1082" s="20"/>
      <c r="D1082" s="20"/>
    </row>
    <row r="1083" spans="3:4" x14ac:dyDescent="0.2">
      <c r="C1083" s="20"/>
      <c r="D1083" s="20"/>
    </row>
    <row r="1084" spans="3:4" x14ac:dyDescent="0.2">
      <c r="C1084" s="20"/>
      <c r="D1084" s="20"/>
    </row>
    <row r="1085" spans="3:4" x14ac:dyDescent="0.2">
      <c r="C1085" s="20"/>
      <c r="D1085" s="20"/>
    </row>
    <row r="1086" spans="3:4" x14ac:dyDescent="0.2">
      <c r="C1086" s="20"/>
      <c r="D1086" s="20"/>
    </row>
    <row r="1087" spans="3:4" x14ac:dyDescent="0.2">
      <c r="C1087" s="20"/>
      <c r="D1087" s="20"/>
    </row>
    <row r="1088" spans="3:4" x14ac:dyDescent="0.2">
      <c r="C1088" s="20"/>
      <c r="D1088" s="20"/>
    </row>
    <row r="1089" spans="3:4" x14ac:dyDescent="0.2">
      <c r="C1089" s="20"/>
      <c r="D1089" s="20"/>
    </row>
    <row r="1090" spans="3:4" x14ac:dyDescent="0.2">
      <c r="C1090" s="20"/>
      <c r="D1090" s="20"/>
    </row>
    <row r="1091" spans="3:4" x14ac:dyDescent="0.2">
      <c r="C1091" s="20"/>
      <c r="D1091" s="20"/>
    </row>
    <row r="1092" spans="3:4" x14ac:dyDescent="0.2">
      <c r="C1092" s="20"/>
      <c r="D1092" s="20"/>
    </row>
    <row r="1093" spans="3:4" x14ac:dyDescent="0.2">
      <c r="C1093" s="20"/>
      <c r="D1093" s="20"/>
    </row>
    <row r="1094" spans="3:4" x14ac:dyDescent="0.2">
      <c r="C1094" s="20"/>
      <c r="D1094" s="20"/>
    </row>
    <row r="1095" spans="3:4" x14ac:dyDescent="0.2">
      <c r="C1095" s="20"/>
      <c r="D1095" s="20"/>
    </row>
    <row r="1096" spans="3:4" x14ac:dyDescent="0.2">
      <c r="C1096" s="20"/>
      <c r="D1096" s="20"/>
    </row>
    <row r="1097" spans="3:4" x14ac:dyDescent="0.2">
      <c r="C1097" s="20"/>
      <c r="D1097" s="20"/>
    </row>
    <row r="1098" spans="3:4" x14ac:dyDescent="0.2">
      <c r="C1098" s="20"/>
      <c r="D1098" s="20"/>
    </row>
    <row r="1099" spans="3:4" x14ac:dyDescent="0.2">
      <c r="C1099" s="20"/>
      <c r="D1099" s="20"/>
    </row>
    <row r="1100" spans="3:4" x14ac:dyDescent="0.2">
      <c r="C1100" s="20"/>
      <c r="D1100" s="20"/>
    </row>
    <row r="1101" spans="3:4" x14ac:dyDescent="0.2">
      <c r="C1101" s="20"/>
      <c r="D1101" s="20"/>
    </row>
    <row r="1102" spans="3:4" x14ac:dyDescent="0.2">
      <c r="C1102" s="20"/>
      <c r="D1102" s="20"/>
    </row>
    <row r="1103" spans="3:4" x14ac:dyDescent="0.2">
      <c r="C1103" s="20"/>
      <c r="D1103" s="20"/>
    </row>
    <row r="1104" spans="3:4" x14ac:dyDescent="0.2">
      <c r="C1104" s="20"/>
      <c r="D1104" s="20"/>
    </row>
    <row r="1105" spans="3:4" x14ac:dyDescent="0.2">
      <c r="C1105" s="20"/>
      <c r="D1105" s="20"/>
    </row>
    <row r="1106" spans="3:4" x14ac:dyDescent="0.2">
      <c r="C1106" s="20"/>
      <c r="D1106" s="20"/>
    </row>
    <row r="1107" spans="3:4" x14ac:dyDescent="0.2">
      <c r="C1107" s="20"/>
      <c r="D1107" s="20"/>
    </row>
    <row r="1108" spans="3:4" x14ac:dyDescent="0.2">
      <c r="C1108" s="20"/>
      <c r="D1108" s="20"/>
    </row>
    <row r="1109" spans="3:4" x14ac:dyDescent="0.2">
      <c r="C1109" s="20"/>
      <c r="D1109" s="20"/>
    </row>
    <row r="1110" spans="3:4" x14ac:dyDescent="0.2">
      <c r="C1110" s="20"/>
      <c r="D1110" s="20"/>
    </row>
    <row r="1111" spans="3:4" x14ac:dyDescent="0.2">
      <c r="C1111" s="20"/>
      <c r="D1111" s="20"/>
    </row>
    <row r="1112" spans="3:4" x14ac:dyDescent="0.2">
      <c r="C1112" s="20"/>
      <c r="D1112" s="20"/>
    </row>
    <row r="1113" spans="3:4" x14ac:dyDescent="0.2">
      <c r="C1113" s="20"/>
      <c r="D1113" s="20"/>
    </row>
    <row r="1114" spans="3:4" x14ac:dyDescent="0.2">
      <c r="C1114" s="20"/>
      <c r="D1114" s="20"/>
    </row>
    <row r="1115" spans="3:4" x14ac:dyDescent="0.2">
      <c r="C1115" s="20"/>
      <c r="D1115" s="20"/>
    </row>
    <row r="1116" spans="3:4" x14ac:dyDescent="0.2">
      <c r="C1116" s="20"/>
      <c r="D1116" s="20"/>
    </row>
    <row r="1117" spans="3:4" x14ac:dyDescent="0.2">
      <c r="C1117" s="20"/>
      <c r="D1117" s="20"/>
    </row>
    <row r="1118" spans="3:4" x14ac:dyDescent="0.2">
      <c r="C1118" s="20"/>
      <c r="D1118" s="20"/>
    </row>
    <row r="1119" spans="3:4" x14ac:dyDescent="0.2">
      <c r="C1119" s="20"/>
      <c r="D1119" s="20"/>
    </row>
    <row r="1120" spans="3:4" x14ac:dyDescent="0.2">
      <c r="C1120" s="20"/>
      <c r="D1120" s="20"/>
    </row>
    <row r="1121" spans="3:4" x14ac:dyDescent="0.2">
      <c r="C1121" s="20"/>
      <c r="D1121" s="20"/>
    </row>
    <row r="1122" spans="3:4" x14ac:dyDescent="0.2">
      <c r="C1122" s="20"/>
      <c r="D1122" s="20"/>
    </row>
    <row r="1123" spans="3:4" x14ac:dyDescent="0.2">
      <c r="C1123" s="20"/>
      <c r="D1123" s="20"/>
    </row>
    <row r="1124" spans="3:4" x14ac:dyDescent="0.2">
      <c r="C1124" s="20"/>
      <c r="D1124" s="20"/>
    </row>
    <row r="1125" spans="3:4" x14ac:dyDescent="0.2">
      <c r="C1125" s="20"/>
      <c r="D1125" s="20"/>
    </row>
    <row r="1126" spans="3:4" x14ac:dyDescent="0.2">
      <c r="C1126" s="20"/>
      <c r="D1126" s="20"/>
    </row>
    <row r="1127" spans="3:4" x14ac:dyDescent="0.2">
      <c r="C1127" s="20"/>
      <c r="D1127" s="20"/>
    </row>
    <row r="1128" spans="3:4" x14ac:dyDescent="0.2">
      <c r="C1128" s="20"/>
      <c r="D1128" s="20"/>
    </row>
    <row r="1129" spans="3:4" x14ac:dyDescent="0.2">
      <c r="C1129" s="20"/>
      <c r="D1129" s="20"/>
    </row>
    <row r="1130" spans="3:4" x14ac:dyDescent="0.2">
      <c r="C1130" s="20"/>
      <c r="D1130" s="20"/>
    </row>
    <row r="1131" spans="3:4" x14ac:dyDescent="0.2">
      <c r="C1131" s="20"/>
      <c r="D1131" s="20"/>
    </row>
    <row r="1132" spans="3:4" x14ac:dyDescent="0.2">
      <c r="C1132" s="20"/>
      <c r="D1132" s="20"/>
    </row>
    <row r="1133" spans="3:4" x14ac:dyDescent="0.2">
      <c r="C1133" s="20"/>
      <c r="D1133" s="20"/>
    </row>
    <row r="1134" spans="3:4" x14ac:dyDescent="0.2">
      <c r="C1134" s="20"/>
      <c r="D1134" s="20"/>
    </row>
    <row r="1135" spans="3:4" x14ac:dyDescent="0.2">
      <c r="C1135" s="20"/>
      <c r="D1135" s="20"/>
    </row>
    <row r="1136" spans="3:4" x14ac:dyDescent="0.2">
      <c r="C1136" s="20"/>
      <c r="D1136" s="20"/>
    </row>
    <row r="1137" spans="3:4" x14ac:dyDescent="0.2">
      <c r="C1137" s="20"/>
      <c r="D1137" s="20"/>
    </row>
    <row r="1138" spans="3:4" x14ac:dyDescent="0.2">
      <c r="C1138" s="20"/>
      <c r="D1138" s="20"/>
    </row>
    <row r="1139" spans="3:4" x14ac:dyDescent="0.2">
      <c r="C1139" s="20"/>
      <c r="D1139" s="20"/>
    </row>
    <row r="1140" spans="3:4" x14ac:dyDescent="0.2">
      <c r="C1140" s="20"/>
      <c r="D1140" s="20"/>
    </row>
    <row r="1141" spans="3:4" x14ac:dyDescent="0.2">
      <c r="C1141" s="20"/>
      <c r="D1141" s="20"/>
    </row>
    <row r="1142" spans="3:4" x14ac:dyDescent="0.2">
      <c r="C1142" s="20"/>
      <c r="D1142" s="20"/>
    </row>
    <row r="1143" spans="3:4" x14ac:dyDescent="0.2">
      <c r="C1143" s="20"/>
      <c r="D1143" s="20"/>
    </row>
    <row r="1144" spans="3:4" x14ac:dyDescent="0.2">
      <c r="C1144" s="20"/>
      <c r="D1144" s="20"/>
    </row>
    <row r="1145" spans="3:4" x14ac:dyDescent="0.2">
      <c r="C1145" s="20"/>
      <c r="D1145" s="20"/>
    </row>
    <row r="1146" spans="3:4" x14ac:dyDescent="0.2">
      <c r="C1146" s="20"/>
      <c r="D1146" s="20"/>
    </row>
    <row r="1147" spans="3:4" x14ac:dyDescent="0.2">
      <c r="C1147" s="20"/>
      <c r="D1147" s="20"/>
    </row>
    <row r="1148" spans="3:4" x14ac:dyDescent="0.2">
      <c r="C1148" s="20"/>
      <c r="D1148" s="20"/>
    </row>
    <row r="1149" spans="3:4" x14ac:dyDescent="0.2">
      <c r="C1149" s="20"/>
      <c r="D1149" s="20"/>
    </row>
    <row r="1150" spans="3:4" x14ac:dyDescent="0.2">
      <c r="C1150" s="20"/>
      <c r="D1150" s="20"/>
    </row>
    <row r="1151" spans="3:4" x14ac:dyDescent="0.2">
      <c r="C1151" s="20"/>
      <c r="D1151" s="20"/>
    </row>
    <row r="1152" spans="3:4" x14ac:dyDescent="0.2">
      <c r="C1152" s="20"/>
      <c r="D1152" s="20"/>
    </row>
    <row r="1153" spans="3:4" x14ac:dyDescent="0.2">
      <c r="C1153" s="20"/>
      <c r="D1153" s="20"/>
    </row>
    <row r="1154" spans="3:4" x14ac:dyDescent="0.2">
      <c r="C1154" s="20"/>
      <c r="D1154" s="20"/>
    </row>
    <row r="1155" spans="3:4" x14ac:dyDescent="0.2">
      <c r="C1155" s="20"/>
      <c r="D1155" s="20"/>
    </row>
    <row r="1156" spans="3:4" x14ac:dyDescent="0.2">
      <c r="C1156" s="20"/>
      <c r="D1156" s="20"/>
    </row>
    <row r="1157" spans="3:4" x14ac:dyDescent="0.2">
      <c r="C1157" s="20"/>
      <c r="D1157" s="20"/>
    </row>
    <row r="1158" spans="3:4" x14ac:dyDescent="0.2">
      <c r="C1158" s="20"/>
      <c r="D1158" s="20"/>
    </row>
    <row r="1159" spans="3:4" x14ac:dyDescent="0.2">
      <c r="C1159" s="20"/>
      <c r="D1159" s="20"/>
    </row>
    <row r="1160" spans="3:4" x14ac:dyDescent="0.2">
      <c r="C1160" s="20"/>
      <c r="D1160" s="20"/>
    </row>
    <row r="1161" spans="3:4" x14ac:dyDescent="0.2">
      <c r="C1161" s="20"/>
      <c r="D1161" s="20"/>
    </row>
    <row r="1162" spans="3:4" x14ac:dyDescent="0.2">
      <c r="C1162" s="20"/>
      <c r="D1162" s="20"/>
    </row>
    <row r="1163" spans="3:4" x14ac:dyDescent="0.2">
      <c r="C1163" s="20"/>
      <c r="D1163" s="20"/>
    </row>
    <row r="1164" spans="3:4" x14ac:dyDescent="0.2">
      <c r="C1164" s="20"/>
      <c r="D1164" s="20"/>
    </row>
    <row r="1165" spans="3:4" x14ac:dyDescent="0.2">
      <c r="C1165" s="20"/>
      <c r="D1165" s="20"/>
    </row>
    <row r="1166" spans="3:4" x14ac:dyDescent="0.2">
      <c r="C1166" s="20"/>
      <c r="D1166" s="20"/>
    </row>
    <row r="1167" spans="3:4" x14ac:dyDescent="0.2">
      <c r="C1167" s="20"/>
      <c r="D1167" s="20"/>
    </row>
    <row r="1168" spans="3:4" x14ac:dyDescent="0.2">
      <c r="C1168" s="20"/>
      <c r="D1168" s="20"/>
    </row>
    <row r="1169" spans="3:4" x14ac:dyDescent="0.2">
      <c r="C1169" s="20"/>
      <c r="D1169" s="20"/>
    </row>
    <row r="1170" spans="3:4" x14ac:dyDescent="0.2">
      <c r="C1170" s="20"/>
      <c r="D1170" s="20"/>
    </row>
    <row r="1171" spans="3:4" x14ac:dyDescent="0.2">
      <c r="C1171" s="20"/>
      <c r="D1171" s="20"/>
    </row>
    <row r="1172" spans="3:4" x14ac:dyDescent="0.2">
      <c r="C1172" s="20"/>
      <c r="D1172" s="20"/>
    </row>
    <row r="1173" spans="3:4" x14ac:dyDescent="0.2">
      <c r="C1173" s="20"/>
      <c r="D1173" s="20"/>
    </row>
    <row r="1174" spans="3:4" x14ac:dyDescent="0.2">
      <c r="C1174" s="20"/>
      <c r="D1174" s="20"/>
    </row>
    <row r="1175" spans="3:4" x14ac:dyDescent="0.2">
      <c r="C1175" s="20"/>
      <c r="D1175" s="20"/>
    </row>
    <row r="1176" spans="3:4" x14ac:dyDescent="0.2">
      <c r="C1176" s="20"/>
      <c r="D1176" s="20"/>
    </row>
    <row r="1177" spans="3:4" x14ac:dyDescent="0.2">
      <c r="C1177" s="20"/>
      <c r="D1177" s="20"/>
    </row>
    <row r="1178" spans="3:4" x14ac:dyDescent="0.2">
      <c r="C1178" s="20"/>
      <c r="D1178" s="20"/>
    </row>
    <row r="1179" spans="3:4" x14ac:dyDescent="0.2">
      <c r="C1179" s="20"/>
      <c r="D1179" s="20"/>
    </row>
    <row r="1180" spans="3:4" x14ac:dyDescent="0.2">
      <c r="C1180" s="20"/>
      <c r="D1180" s="20"/>
    </row>
    <row r="1181" spans="3:4" x14ac:dyDescent="0.2">
      <c r="C1181" s="20"/>
      <c r="D1181" s="20"/>
    </row>
    <row r="1182" spans="3:4" x14ac:dyDescent="0.2">
      <c r="C1182" s="20"/>
      <c r="D1182" s="20"/>
    </row>
    <row r="1183" spans="3:4" x14ac:dyDescent="0.2">
      <c r="C1183" s="20"/>
      <c r="D1183" s="20"/>
    </row>
    <row r="1184" spans="3:4" x14ac:dyDescent="0.2">
      <c r="C1184" s="20"/>
      <c r="D1184" s="20"/>
    </row>
    <row r="1185" spans="3:4" x14ac:dyDescent="0.2">
      <c r="C1185" s="20"/>
      <c r="D1185" s="20"/>
    </row>
    <row r="1186" spans="3:4" x14ac:dyDescent="0.2">
      <c r="C1186" s="20"/>
      <c r="D1186" s="20"/>
    </row>
    <row r="1187" spans="3:4" x14ac:dyDescent="0.2">
      <c r="C1187" s="20"/>
      <c r="D1187" s="20"/>
    </row>
    <row r="1188" spans="3:4" x14ac:dyDescent="0.2">
      <c r="C1188" s="20"/>
      <c r="D1188" s="20"/>
    </row>
    <row r="1189" spans="3:4" x14ac:dyDescent="0.2">
      <c r="C1189" s="20"/>
      <c r="D1189" s="20"/>
    </row>
    <row r="1190" spans="3:4" x14ac:dyDescent="0.2">
      <c r="C1190" s="20"/>
      <c r="D1190" s="20"/>
    </row>
    <row r="1191" spans="3:4" x14ac:dyDescent="0.2">
      <c r="C1191" s="20"/>
      <c r="D1191" s="20"/>
    </row>
    <row r="1192" spans="3:4" x14ac:dyDescent="0.2">
      <c r="C1192" s="20"/>
      <c r="D1192" s="20"/>
    </row>
    <row r="1193" spans="3:4" x14ac:dyDescent="0.2">
      <c r="C1193" s="20"/>
      <c r="D1193" s="20"/>
    </row>
    <row r="1194" spans="3:4" x14ac:dyDescent="0.2">
      <c r="C1194" s="20"/>
      <c r="D1194" s="20"/>
    </row>
    <row r="1195" spans="3:4" x14ac:dyDescent="0.2">
      <c r="C1195" s="20"/>
      <c r="D1195" s="20"/>
    </row>
    <row r="1196" spans="3:4" x14ac:dyDescent="0.2">
      <c r="C1196" s="20"/>
      <c r="D1196" s="20"/>
    </row>
    <row r="1197" spans="3:4" x14ac:dyDescent="0.2">
      <c r="C1197" s="20"/>
      <c r="D1197" s="20"/>
    </row>
    <row r="1198" spans="3:4" x14ac:dyDescent="0.2">
      <c r="C1198" s="20"/>
      <c r="D1198" s="20"/>
    </row>
    <row r="1199" spans="3:4" x14ac:dyDescent="0.2">
      <c r="C1199" s="20"/>
      <c r="D1199" s="20"/>
    </row>
    <row r="1200" spans="3:4" x14ac:dyDescent="0.2">
      <c r="C1200" s="20"/>
      <c r="D1200" s="20"/>
    </row>
    <row r="1201" spans="3:4" x14ac:dyDescent="0.2">
      <c r="C1201" s="20"/>
      <c r="D1201" s="20"/>
    </row>
    <row r="1202" spans="3:4" x14ac:dyDescent="0.2">
      <c r="C1202" s="20"/>
      <c r="D1202" s="20"/>
    </row>
    <row r="1203" spans="3:4" x14ac:dyDescent="0.2">
      <c r="C1203" s="20"/>
      <c r="D1203" s="20"/>
    </row>
    <row r="1204" spans="3:4" x14ac:dyDescent="0.2">
      <c r="C1204" s="20"/>
      <c r="D1204" s="20"/>
    </row>
    <row r="1205" spans="3:4" x14ac:dyDescent="0.2">
      <c r="C1205" s="20"/>
      <c r="D1205" s="20"/>
    </row>
    <row r="1206" spans="3:4" x14ac:dyDescent="0.2">
      <c r="C1206" s="20"/>
      <c r="D1206" s="20"/>
    </row>
    <row r="1207" spans="3:4" x14ac:dyDescent="0.2">
      <c r="C1207" s="20"/>
      <c r="D1207" s="20"/>
    </row>
    <row r="1208" spans="3:4" x14ac:dyDescent="0.2">
      <c r="C1208" s="20"/>
      <c r="D1208" s="20"/>
    </row>
    <row r="1209" spans="3:4" x14ac:dyDescent="0.2">
      <c r="C1209" s="20"/>
      <c r="D1209" s="20"/>
    </row>
    <row r="1210" spans="3:4" x14ac:dyDescent="0.2">
      <c r="C1210" s="20"/>
      <c r="D1210" s="20"/>
    </row>
    <row r="1211" spans="3:4" x14ac:dyDescent="0.2">
      <c r="C1211" s="20"/>
      <c r="D1211" s="20"/>
    </row>
    <row r="1212" spans="3:4" x14ac:dyDescent="0.2">
      <c r="C1212" s="20"/>
      <c r="D1212" s="20"/>
    </row>
    <row r="1213" spans="3:4" x14ac:dyDescent="0.2">
      <c r="C1213" s="20"/>
      <c r="D1213" s="20"/>
    </row>
    <row r="1214" spans="3:4" x14ac:dyDescent="0.2">
      <c r="C1214" s="20"/>
      <c r="D1214" s="20"/>
    </row>
    <row r="1215" spans="3:4" x14ac:dyDescent="0.2">
      <c r="C1215" s="20"/>
      <c r="D1215" s="20"/>
    </row>
    <row r="1216" spans="3:4" x14ac:dyDescent="0.2">
      <c r="C1216" s="20"/>
      <c r="D1216" s="20"/>
    </row>
    <row r="1217" spans="3:4" x14ac:dyDescent="0.2">
      <c r="C1217" s="20"/>
      <c r="D1217" s="20"/>
    </row>
    <row r="1218" spans="3:4" x14ac:dyDescent="0.2">
      <c r="C1218" s="20"/>
      <c r="D1218" s="20"/>
    </row>
    <row r="1219" spans="3:4" x14ac:dyDescent="0.2">
      <c r="C1219" s="20"/>
      <c r="D1219" s="20"/>
    </row>
    <row r="1220" spans="3:4" x14ac:dyDescent="0.2">
      <c r="C1220" s="20"/>
      <c r="D1220" s="20"/>
    </row>
    <row r="1221" spans="3:4" x14ac:dyDescent="0.2">
      <c r="C1221" s="20"/>
      <c r="D1221" s="20"/>
    </row>
    <row r="1222" spans="3:4" x14ac:dyDescent="0.2">
      <c r="C1222" s="20"/>
      <c r="D1222" s="20"/>
    </row>
    <row r="1223" spans="3:4" x14ac:dyDescent="0.2">
      <c r="C1223" s="20"/>
      <c r="D1223" s="20"/>
    </row>
    <row r="1224" spans="3:4" x14ac:dyDescent="0.2">
      <c r="C1224" s="20"/>
      <c r="D1224" s="20"/>
    </row>
    <row r="1225" spans="3:4" x14ac:dyDescent="0.2">
      <c r="C1225" s="20"/>
      <c r="D1225" s="20"/>
    </row>
    <row r="1226" spans="3:4" x14ac:dyDescent="0.2">
      <c r="C1226" s="20"/>
      <c r="D1226" s="20"/>
    </row>
    <row r="1227" spans="3:4" x14ac:dyDescent="0.2">
      <c r="C1227" s="20"/>
      <c r="D1227" s="20"/>
    </row>
    <row r="1228" spans="3:4" x14ac:dyDescent="0.2">
      <c r="C1228" s="20"/>
      <c r="D1228" s="20"/>
    </row>
    <row r="1229" spans="3:4" x14ac:dyDescent="0.2">
      <c r="C1229" s="20"/>
      <c r="D1229" s="20"/>
    </row>
    <row r="1230" spans="3:4" x14ac:dyDescent="0.2">
      <c r="C1230" s="20"/>
      <c r="D1230" s="20"/>
    </row>
    <row r="1231" spans="3:4" x14ac:dyDescent="0.2">
      <c r="C1231" s="20"/>
      <c r="D1231" s="20"/>
    </row>
    <row r="1232" spans="3:4" x14ac:dyDescent="0.2">
      <c r="C1232" s="20"/>
      <c r="D1232" s="20"/>
    </row>
    <row r="1233" spans="3:4" x14ac:dyDescent="0.2">
      <c r="C1233" s="20"/>
      <c r="D1233" s="20"/>
    </row>
    <row r="1234" spans="3:4" x14ac:dyDescent="0.2">
      <c r="C1234" s="20"/>
      <c r="D1234" s="20"/>
    </row>
    <row r="1235" spans="3:4" x14ac:dyDescent="0.2">
      <c r="C1235" s="20"/>
      <c r="D1235" s="20"/>
    </row>
    <row r="1236" spans="3:4" x14ac:dyDescent="0.2">
      <c r="C1236" s="20"/>
      <c r="D1236" s="20"/>
    </row>
    <row r="1237" spans="3:4" x14ac:dyDescent="0.2">
      <c r="C1237" s="20"/>
      <c r="D1237" s="20"/>
    </row>
    <row r="1238" spans="3:4" x14ac:dyDescent="0.2">
      <c r="C1238" s="20"/>
      <c r="D1238" s="20"/>
    </row>
    <row r="1239" spans="3:4" x14ac:dyDescent="0.2">
      <c r="C1239" s="20"/>
      <c r="D1239" s="20"/>
    </row>
    <row r="1240" spans="3:4" x14ac:dyDescent="0.2">
      <c r="C1240" s="20"/>
      <c r="D1240" s="20"/>
    </row>
    <row r="1241" spans="3:4" x14ac:dyDescent="0.2">
      <c r="C1241" s="20"/>
      <c r="D1241" s="20"/>
    </row>
    <row r="1242" spans="3:4" x14ac:dyDescent="0.2">
      <c r="C1242" s="20"/>
      <c r="D1242" s="20"/>
    </row>
    <row r="1243" spans="3:4" x14ac:dyDescent="0.2">
      <c r="C1243" s="20"/>
      <c r="D1243" s="20"/>
    </row>
    <row r="1244" spans="3:4" x14ac:dyDescent="0.2">
      <c r="C1244" s="20"/>
      <c r="D1244" s="20"/>
    </row>
    <row r="1245" spans="3:4" x14ac:dyDescent="0.2">
      <c r="C1245" s="20"/>
      <c r="D1245" s="20"/>
    </row>
    <row r="1246" spans="3:4" x14ac:dyDescent="0.2">
      <c r="C1246" s="20"/>
      <c r="D1246" s="20"/>
    </row>
    <row r="1247" spans="3:4" x14ac:dyDescent="0.2">
      <c r="C1247" s="20"/>
      <c r="D1247" s="20"/>
    </row>
    <row r="1248" spans="3:4" x14ac:dyDescent="0.2">
      <c r="C1248" s="20"/>
      <c r="D1248" s="20"/>
    </row>
    <row r="1249" spans="3:4" x14ac:dyDescent="0.2">
      <c r="C1249" s="20"/>
      <c r="D1249" s="20"/>
    </row>
    <row r="1250" spans="3:4" x14ac:dyDescent="0.2">
      <c r="C1250" s="20"/>
      <c r="D1250" s="20"/>
    </row>
    <row r="1251" spans="3:4" x14ac:dyDescent="0.2">
      <c r="C1251" s="20"/>
      <c r="D1251" s="20"/>
    </row>
    <row r="1252" spans="3:4" x14ac:dyDescent="0.2">
      <c r="C1252" s="20"/>
      <c r="D1252" s="20"/>
    </row>
    <row r="1253" spans="3:4" x14ac:dyDescent="0.2">
      <c r="C1253" s="20"/>
      <c r="D1253" s="20"/>
    </row>
    <row r="1254" spans="3:4" x14ac:dyDescent="0.2">
      <c r="C1254" s="20"/>
      <c r="D1254" s="20"/>
    </row>
    <row r="1255" spans="3:4" x14ac:dyDescent="0.2">
      <c r="C1255" s="20"/>
      <c r="D1255" s="20"/>
    </row>
    <row r="1256" spans="3:4" x14ac:dyDescent="0.2">
      <c r="C1256" s="20"/>
      <c r="D1256" s="20"/>
    </row>
    <row r="1257" spans="3:4" x14ac:dyDescent="0.2">
      <c r="C1257" s="20"/>
      <c r="D1257" s="20"/>
    </row>
    <row r="1258" spans="3:4" x14ac:dyDescent="0.2">
      <c r="C1258" s="20"/>
      <c r="D1258" s="20"/>
    </row>
    <row r="1259" spans="3:4" x14ac:dyDescent="0.2">
      <c r="C1259" s="20"/>
      <c r="D1259" s="20"/>
    </row>
    <row r="1260" spans="3:4" x14ac:dyDescent="0.2">
      <c r="C1260" s="20"/>
      <c r="D1260" s="20"/>
    </row>
    <row r="1261" spans="3:4" x14ac:dyDescent="0.2">
      <c r="C1261" s="20"/>
      <c r="D1261" s="20"/>
    </row>
    <row r="1262" spans="3:4" x14ac:dyDescent="0.2">
      <c r="C1262" s="20"/>
      <c r="D1262" s="20"/>
    </row>
    <row r="1263" spans="3:4" x14ac:dyDescent="0.2">
      <c r="C1263" s="20"/>
      <c r="D1263" s="20"/>
    </row>
    <row r="1264" spans="3:4" x14ac:dyDescent="0.2">
      <c r="C1264" s="20"/>
      <c r="D1264" s="20"/>
    </row>
    <row r="1265" spans="3:4" x14ac:dyDescent="0.2">
      <c r="C1265" s="20"/>
      <c r="D1265" s="20"/>
    </row>
    <row r="1266" spans="3:4" x14ac:dyDescent="0.2">
      <c r="C1266" s="20"/>
      <c r="D1266" s="20"/>
    </row>
    <row r="1267" spans="3:4" x14ac:dyDescent="0.2">
      <c r="C1267" s="20"/>
      <c r="D1267" s="20"/>
    </row>
    <row r="1268" spans="3:4" x14ac:dyDescent="0.2">
      <c r="C1268" s="20"/>
      <c r="D1268" s="20"/>
    </row>
    <row r="1269" spans="3:4" x14ac:dyDescent="0.2">
      <c r="C1269" s="20"/>
      <c r="D1269" s="20"/>
    </row>
    <row r="1270" spans="3:4" x14ac:dyDescent="0.2">
      <c r="C1270" s="20"/>
      <c r="D1270" s="20"/>
    </row>
    <row r="1271" spans="3:4" x14ac:dyDescent="0.2">
      <c r="C1271" s="20"/>
      <c r="D1271" s="20"/>
    </row>
    <row r="1272" spans="3:4" x14ac:dyDescent="0.2">
      <c r="C1272" s="20"/>
      <c r="D1272" s="20"/>
    </row>
    <row r="1273" spans="3:4" x14ac:dyDescent="0.2">
      <c r="C1273" s="20"/>
      <c r="D1273" s="20"/>
    </row>
    <row r="1274" spans="3:4" x14ac:dyDescent="0.2">
      <c r="C1274" s="20"/>
      <c r="D1274" s="20"/>
    </row>
    <row r="1275" spans="3:4" x14ac:dyDescent="0.2">
      <c r="C1275" s="20"/>
      <c r="D1275" s="20"/>
    </row>
    <row r="1276" spans="3:4" x14ac:dyDescent="0.2">
      <c r="C1276" s="20"/>
      <c r="D1276" s="20"/>
    </row>
    <row r="1277" spans="3:4" x14ac:dyDescent="0.2">
      <c r="C1277" s="20"/>
      <c r="D1277" s="20"/>
    </row>
    <row r="1278" spans="3:4" x14ac:dyDescent="0.2">
      <c r="C1278" s="20"/>
      <c r="D1278" s="20"/>
    </row>
    <row r="1279" spans="3:4" x14ac:dyDescent="0.2">
      <c r="C1279" s="20"/>
      <c r="D1279" s="20"/>
    </row>
    <row r="1280" spans="3:4" x14ac:dyDescent="0.2">
      <c r="C1280" s="20"/>
      <c r="D1280" s="20"/>
    </row>
    <row r="1281" spans="3:4" x14ac:dyDescent="0.2">
      <c r="C1281" s="20"/>
      <c r="D1281" s="20"/>
    </row>
    <row r="1282" spans="3:4" x14ac:dyDescent="0.2">
      <c r="C1282" s="20"/>
      <c r="D1282" s="20"/>
    </row>
    <row r="1283" spans="3:4" x14ac:dyDescent="0.2">
      <c r="C1283" s="20"/>
      <c r="D1283" s="20"/>
    </row>
    <row r="1284" spans="3:4" x14ac:dyDescent="0.2">
      <c r="C1284" s="20"/>
      <c r="D1284" s="20"/>
    </row>
    <row r="1285" spans="3:4" x14ac:dyDescent="0.2">
      <c r="C1285" s="20"/>
      <c r="D1285" s="20"/>
    </row>
    <row r="1286" spans="3:4" x14ac:dyDescent="0.2">
      <c r="C1286" s="20"/>
      <c r="D1286" s="20"/>
    </row>
    <row r="1287" spans="3:4" x14ac:dyDescent="0.2">
      <c r="C1287" s="20"/>
      <c r="D1287" s="20"/>
    </row>
    <row r="1288" spans="3:4" x14ac:dyDescent="0.2">
      <c r="C1288" s="20"/>
      <c r="D1288" s="20"/>
    </row>
    <row r="1289" spans="3:4" x14ac:dyDescent="0.2">
      <c r="C1289" s="20"/>
      <c r="D1289" s="20"/>
    </row>
    <row r="1290" spans="3:4" x14ac:dyDescent="0.2">
      <c r="C1290" s="20"/>
      <c r="D1290" s="20"/>
    </row>
    <row r="1291" spans="3:4" x14ac:dyDescent="0.2">
      <c r="C1291" s="20"/>
      <c r="D1291" s="20"/>
    </row>
    <row r="1292" spans="3:4" x14ac:dyDescent="0.2">
      <c r="C1292" s="20"/>
      <c r="D1292" s="20"/>
    </row>
    <row r="1293" spans="3:4" x14ac:dyDescent="0.2">
      <c r="C1293" s="20"/>
      <c r="D1293" s="20"/>
    </row>
    <row r="1294" spans="3:4" x14ac:dyDescent="0.2">
      <c r="C1294" s="20"/>
      <c r="D1294" s="20"/>
    </row>
    <row r="1295" spans="3:4" x14ac:dyDescent="0.2">
      <c r="C1295" s="20"/>
      <c r="D1295" s="20"/>
    </row>
    <row r="1296" spans="3:4" x14ac:dyDescent="0.2">
      <c r="C1296" s="20"/>
      <c r="D1296" s="20"/>
    </row>
    <row r="1297" spans="3:4" x14ac:dyDescent="0.2">
      <c r="C1297" s="20"/>
      <c r="D1297" s="20"/>
    </row>
    <row r="1298" spans="3:4" x14ac:dyDescent="0.2">
      <c r="C1298" s="20"/>
      <c r="D1298" s="20"/>
    </row>
    <row r="1299" spans="3:4" x14ac:dyDescent="0.2">
      <c r="C1299" s="20"/>
      <c r="D1299" s="20"/>
    </row>
    <row r="1300" spans="3:4" x14ac:dyDescent="0.2">
      <c r="C1300" s="20"/>
      <c r="D1300" s="20"/>
    </row>
    <row r="1301" spans="3:4" x14ac:dyDescent="0.2">
      <c r="C1301" s="20"/>
      <c r="D1301" s="20"/>
    </row>
    <row r="1302" spans="3:4" x14ac:dyDescent="0.2">
      <c r="C1302" s="20"/>
      <c r="D1302" s="20"/>
    </row>
    <row r="1303" spans="3:4" x14ac:dyDescent="0.2">
      <c r="C1303" s="20"/>
      <c r="D1303" s="20"/>
    </row>
    <row r="1304" spans="3:4" x14ac:dyDescent="0.2">
      <c r="C1304" s="20"/>
      <c r="D1304" s="20"/>
    </row>
    <row r="1305" spans="3:4" x14ac:dyDescent="0.2">
      <c r="C1305" s="20"/>
      <c r="D1305" s="20"/>
    </row>
    <row r="1306" spans="3:4" x14ac:dyDescent="0.2">
      <c r="C1306" s="20"/>
      <c r="D1306" s="20"/>
    </row>
    <row r="1307" spans="3:4" x14ac:dyDescent="0.2">
      <c r="C1307" s="20"/>
      <c r="D1307" s="20"/>
    </row>
    <row r="1308" spans="3:4" x14ac:dyDescent="0.2">
      <c r="C1308" s="20"/>
      <c r="D1308" s="20"/>
    </row>
    <row r="1309" spans="3:4" x14ac:dyDescent="0.2">
      <c r="C1309" s="20"/>
      <c r="D1309" s="20"/>
    </row>
    <row r="1310" spans="3:4" x14ac:dyDescent="0.2">
      <c r="C1310" s="20"/>
      <c r="D1310" s="20"/>
    </row>
    <row r="1311" spans="3:4" x14ac:dyDescent="0.2">
      <c r="C1311" s="20"/>
      <c r="D1311" s="20"/>
    </row>
    <row r="1312" spans="3:4" x14ac:dyDescent="0.2">
      <c r="C1312" s="20"/>
      <c r="D1312" s="20"/>
    </row>
    <row r="1313" spans="3:4" x14ac:dyDescent="0.2">
      <c r="C1313" s="20"/>
      <c r="D1313" s="20"/>
    </row>
    <row r="1314" spans="3:4" x14ac:dyDescent="0.2">
      <c r="C1314" s="20"/>
      <c r="D1314" s="20"/>
    </row>
    <row r="1315" spans="3:4" x14ac:dyDescent="0.2">
      <c r="C1315" s="20"/>
      <c r="D1315" s="20"/>
    </row>
    <row r="1316" spans="3:4" x14ac:dyDescent="0.2">
      <c r="C1316" s="20"/>
      <c r="D1316" s="20"/>
    </row>
    <row r="1317" spans="3:4" x14ac:dyDescent="0.2">
      <c r="C1317" s="20"/>
      <c r="D1317" s="20"/>
    </row>
    <row r="1318" spans="3:4" x14ac:dyDescent="0.2">
      <c r="C1318" s="20"/>
      <c r="D1318" s="20"/>
    </row>
    <row r="1319" spans="3:4" x14ac:dyDescent="0.2">
      <c r="C1319" s="20"/>
      <c r="D1319" s="20"/>
    </row>
    <row r="1320" spans="3:4" x14ac:dyDescent="0.2">
      <c r="C1320" s="20"/>
      <c r="D1320" s="20"/>
    </row>
    <row r="1321" spans="3:4" x14ac:dyDescent="0.2">
      <c r="C1321" s="20"/>
      <c r="D1321" s="20"/>
    </row>
    <row r="1322" spans="3:4" x14ac:dyDescent="0.2">
      <c r="C1322" s="20"/>
      <c r="D1322" s="20"/>
    </row>
    <row r="1323" spans="3:4" x14ac:dyDescent="0.2">
      <c r="C1323" s="20"/>
      <c r="D1323" s="20"/>
    </row>
    <row r="1324" spans="3:4" x14ac:dyDescent="0.2">
      <c r="C1324" s="20"/>
      <c r="D1324" s="20"/>
    </row>
    <row r="1325" spans="3:4" x14ac:dyDescent="0.2">
      <c r="C1325" s="20"/>
      <c r="D1325" s="20"/>
    </row>
    <row r="1326" spans="3:4" x14ac:dyDescent="0.2">
      <c r="C1326" s="20"/>
      <c r="D1326" s="20"/>
    </row>
    <row r="1327" spans="3:4" x14ac:dyDescent="0.2">
      <c r="C1327" s="20"/>
      <c r="D1327" s="20"/>
    </row>
    <row r="1328" spans="3:4" x14ac:dyDescent="0.2">
      <c r="C1328" s="20"/>
      <c r="D1328" s="20"/>
    </row>
    <row r="1329" spans="3:4" x14ac:dyDescent="0.2">
      <c r="C1329" s="20"/>
      <c r="D1329" s="20"/>
    </row>
    <row r="1330" spans="3:4" x14ac:dyDescent="0.2">
      <c r="C1330" s="20"/>
      <c r="D1330" s="20"/>
    </row>
    <row r="1331" spans="3:4" x14ac:dyDescent="0.2">
      <c r="C1331" s="20"/>
      <c r="D1331" s="20"/>
    </row>
    <row r="1332" spans="3:4" x14ac:dyDescent="0.2">
      <c r="C1332" s="20"/>
      <c r="D1332" s="20"/>
    </row>
    <row r="1333" spans="3:4" x14ac:dyDescent="0.2">
      <c r="C1333" s="20"/>
      <c r="D1333" s="20"/>
    </row>
    <row r="1334" spans="3:4" x14ac:dyDescent="0.2">
      <c r="C1334" s="20"/>
      <c r="D1334" s="20"/>
    </row>
    <row r="1335" spans="3:4" x14ac:dyDescent="0.2">
      <c r="C1335" s="20"/>
      <c r="D1335" s="20"/>
    </row>
    <row r="1336" spans="3:4" x14ac:dyDescent="0.2">
      <c r="C1336" s="20"/>
      <c r="D1336" s="20"/>
    </row>
    <row r="1337" spans="3:4" x14ac:dyDescent="0.2">
      <c r="C1337" s="20"/>
      <c r="D1337" s="20"/>
    </row>
    <row r="1338" spans="3:4" x14ac:dyDescent="0.2">
      <c r="C1338" s="20"/>
      <c r="D1338" s="20"/>
    </row>
    <row r="1339" spans="3:4" x14ac:dyDescent="0.2">
      <c r="C1339" s="20"/>
      <c r="D1339" s="20"/>
    </row>
    <row r="1340" spans="3:4" x14ac:dyDescent="0.2">
      <c r="C1340" s="20"/>
      <c r="D1340" s="20"/>
    </row>
    <row r="1341" spans="3:4" x14ac:dyDescent="0.2">
      <c r="C1341" s="20"/>
      <c r="D1341" s="20"/>
    </row>
    <row r="1342" spans="3:4" x14ac:dyDescent="0.2">
      <c r="C1342" s="20"/>
      <c r="D1342" s="20"/>
    </row>
    <row r="1343" spans="3:4" x14ac:dyDescent="0.2">
      <c r="C1343" s="20"/>
      <c r="D1343" s="20"/>
    </row>
    <row r="1344" spans="3:4" x14ac:dyDescent="0.2">
      <c r="C1344" s="20"/>
      <c r="D1344" s="20"/>
    </row>
    <row r="1345" spans="3:4" x14ac:dyDescent="0.2">
      <c r="C1345" s="20"/>
      <c r="D1345" s="20"/>
    </row>
    <row r="1346" spans="3:4" x14ac:dyDescent="0.2">
      <c r="C1346" s="20"/>
      <c r="D1346" s="20"/>
    </row>
    <row r="1347" spans="3:4" x14ac:dyDescent="0.2">
      <c r="C1347" s="20"/>
      <c r="D1347" s="20"/>
    </row>
    <row r="1348" spans="3:4" x14ac:dyDescent="0.2">
      <c r="C1348" s="20"/>
      <c r="D1348" s="20"/>
    </row>
    <row r="1349" spans="3:4" x14ac:dyDescent="0.2">
      <c r="C1349" s="20"/>
      <c r="D1349" s="20"/>
    </row>
    <row r="1350" spans="3:4" x14ac:dyDescent="0.2">
      <c r="C1350" s="20"/>
      <c r="D1350" s="20"/>
    </row>
    <row r="1351" spans="3:4" x14ac:dyDescent="0.2">
      <c r="C1351" s="20"/>
      <c r="D1351" s="20"/>
    </row>
    <row r="1352" spans="3:4" x14ac:dyDescent="0.2">
      <c r="C1352" s="20"/>
      <c r="D1352" s="20"/>
    </row>
    <row r="1353" spans="3:4" x14ac:dyDescent="0.2">
      <c r="C1353" s="20"/>
      <c r="D1353" s="20"/>
    </row>
    <row r="1354" spans="3:4" x14ac:dyDescent="0.2">
      <c r="C1354" s="20"/>
      <c r="D1354" s="20"/>
    </row>
    <row r="1355" spans="3:4" x14ac:dyDescent="0.2">
      <c r="C1355" s="20"/>
      <c r="D1355" s="20"/>
    </row>
    <row r="1356" spans="3:4" x14ac:dyDescent="0.2">
      <c r="C1356" s="20"/>
      <c r="D1356" s="20"/>
    </row>
    <row r="1357" spans="3:4" x14ac:dyDescent="0.2">
      <c r="C1357" s="20"/>
      <c r="D1357" s="20"/>
    </row>
    <row r="1358" spans="3:4" x14ac:dyDescent="0.2">
      <c r="C1358" s="20"/>
      <c r="D1358" s="20"/>
    </row>
    <row r="1359" spans="3:4" x14ac:dyDescent="0.2">
      <c r="C1359" s="20"/>
      <c r="D1359" s="20"/>
    </row>
    <row r="1360" spans="3:4" x14ac:dyDescent="0.2">
      <c r="C1360" s="20"/>
      <c r="D1360" s="20"/>
    </row>
    <row r="1361" spans="3:4" x14ac:dyDescent="0.2">
      <c r="C1361" s="20"/>
      <c r="D1361" s="20"/>
    </row>
    <row r="1362" spans="3:4" x14ac:dyDescent="0.2">
      <c r="C1362" s="20"/>
      <c r="D1362" s="20"/>
    </row>
    <row r="1363" spans="3:4" x14ac:dyDescent="0.2">
      <c r="C1363" s="20"/>
      <c r="D1363" s="20"/>
    </row>
    <row r="1364" spans="3:4" x14ac:dyDescent="0.2">
      <c r="C1364" s="20"/>
      <c r="D1364" s="20"/>
    </row>
    <row r="1365" spans="3:4" x14ac:dyDescent="0.2">
      <c r="C1365" s="20"/>
      <c r="D1365" s="20"/>
    </row>
    <row r="1366" spans="3:4" x14ac:dyDescent="0.2">
      <c r="C1366" s="20"/>
      <c r="D1366" s="20"/>
    </row>
    <row r="1367" spans="3:4" x14ac:dyDescent="0.2">
      <c r="C1367" s="20"/>
      <c r="D1367" s="20"/>
    </row>
    <row r="1368" spans="3:4" x14ac:dyDescent="0.2">
      <c r="C1368" s="20"/>
      <c r="D1368" s="20"/>
    </row>
    <row r="1369" spans="3:4" x14ac:dyDescent="0.2">
      <c r="C1369" s="20"/>
      <c r="D1369" s="20"/>
    </row>
    <row r="1370" spans="3:4" x14ac:dyDescent="0.2">
      <c r="C1370" s="20"/>
      <c r="D1370" s="20"/>
    </row>
    <row r="1371" spans="3:4" x14ac:dyDescent="0.2">
      <c r="C1371" s="20"/>
      <c r="D1371" s="20"/>
    </row>
    <row r="1372" spans="3:4" x14ac:dyDescent="0.2">
      <c r="C1372" s="20"/>
      <c r="D1372" s="20"/>
    </row>
    <row r="1373" spans="3:4" x14ac:dyDescent="0.2">
      <c r="C1373" s="20"/>
      <c r="D1373" s="20"/>
    </row>
    <row r="1374" spans="3:4" x14ac:dyDescent="0.2">
      <c r="C1374" s="20"/>
      <c r="D1374" s="20"/>
    </row>
    <row r="1375" spans="3:4" x14ac:dyDescent="0.2">
      <c r="C1375" s="20"/>
      <c r="D1375" s="20"/>
    </row>
    <row r="1376" spans="3:4" x14ac:dyDescent="0.2">
      <c r="C1376" s="20"/>
      <c r="D1376" s="20"/>
    </row>
    <row r="1377" spans="3:4" x14ac:dyDescent="0.2">
      <c r="C1377" s="20"/>
      <c r="D1377" s="20"/>
    </row>
    <row r="1378" spans="3:4" x14ac:dyDescent="0.2">
      <c r="C1378" s="20"/>
      <c r="D1378" s="20"/>
    </row>
    <row r="1379" spans="3:4" x14ac:dyDescent="0.2">
      <c r="C1379" s="20"/>
      <c r="D1379" s="20"/>
    </row>
    <row r="1380" spans="3:4" x14ac:dyDescent="0.2">
      <c r="C1380" s="20"/>
      <c r="D1380" s="20"/>
    </row>
    <row r="1381" spans="3:4" x14ac:dyDescent="0.2">
      <c r="C1381" s="20"/>
      <c r="D1381" s="20"/>
    </row>
    <row r="1382" spans="3:4" x14ac:dyDescent="0.2">
      <c r="C1382" s="20"/>
      <c r="D1382" s="20"/>
    </row>
    <row r="1383" spans="3:4" x14ac:dyDescent="0.2">
      <c r="C1383" s="20"/>
      <c r="D1383" s="20"/>
    </row>
    <row r="1384" spans="3:4" x14ac:dyDescent="0.2">
      <c r="C1384" s="20"/>
      <c r="D1384" s="20"/>
    </row>
    <row r="1385" spans="3:4" x14ac:dyDescent="0.2">
      <c r="C1385" s="20"/>
      <c r="D1385" s="20"/>
    </row>
    <row r="1386" spans="3:4" x14ac:dyDescent="0.2">
      <c r="C1386" s="20"/>
      <c r="D1386" s="20"/>
    </row>
    <row r="1387" spans="3:4" x14ac:dyDescent="0.2">
      <c r="C1387" s="20"/>
      <c r="D1387" s="20"/>
    </row>
    <row r="1388" spans="3:4" x14ac:dyDescent="0.2">
      <c r="C1388" s="20"/>
      <c r="D1388" s="20"/>
    </row>
    <row r="1389" spans="3:4" x14ac:dyDescent="0.2">
      <c r="C1389" s="20"/>
      <c r="D1389" s="20"/>
    </row>
    <row r="1390" spans="3:4" x14ac:dyDescent="0.2">
      <c r="C1390" s="20"/>
      <c r="D1390" s="20"/>
    </row>
    <row r="1391" spans="3:4" x14ac:dyDescent="0.2">
      <c r="C1391" s="20"/>
      <c r="D1391" s="20"/>
    </row>
    <row r="1392" spans="3:4" x14ac:dyDescent="0.2">
      <c r="C1392" s="20"/>
      <c r="D1392" s="20"/>
    </row>
    <row r="1393" spans="3:4" x14ac:dyDescent="0.2">
      <c r="C1393" s="20"/>
      <c r="D1393" s="20"/>
    </row>
    <row r="1394" spans="3:4" x14ac:dyDescent="0.2">
      <c r="C1394" s="20"/>
      <c r="D1394" s="20"/>
    </row>
    <row r="1395" spans="3:4" x14ac:dyDescent="0.2">
      <c r="C1395" s="20"/>
      <c r="D1395" s="20"/>
    </row>
    <row r="1396" spans="3:4" x14ac:dyDescent="0.2">
      <c r="C1396" s="20"/>
      <c r="D1396" s="20"/>
    </row>
    <row r="1397" spans="3:4" x14ac:dyDescent="0.2">
      <c r="C1397" s="20"/>
      <c r="D1397" s="20"/>
    </row>
    <row r="1398" spans="3:4" x14ac:dyDescent="0.2">
      <c r="C1398" s="20"/>
      <c r="D1398" s="20"/>
    </row>
    <row r="1399" spans="3:4" x14ac:dyDescent="0.2">
      <c r="C1399" s="20"/>
      <c r="D1399" s="20"/>
    </row>
    <row r="1400" spans="3:4" x14ac:dyDescent="0.2">
      <c r="C1400" s="20"/>
      <c r="D1400" s="20"/>
    </row>
    <row r="1401" spans="3:4" x14ac:dyDescent="0.2">
      <c r="C1401" s="20"/>
      <c r="D1401" s="20"/>
    </row>
    <row r="1402" spans="3:4" x14ac:dyDescent="0.2">
      <c r="C1402" s="20"/>
      <c r="D1402" s="20"/>
    </row>
    <row r="1403" spans="3:4" x14ac:dyDescent="0.2">
      <c r="C1403" s="20"/>
      <c r="D1403" s="20"/>
    </row>
    <row r="1404" spans="3:4" x14ac:dyDescent="0.2">
      <c r="C1404" s="20"/>
      <c r="D1404" s="20"/>
    </row>
    <row r="1405" spans="3:4" x14ac:dyDescent="0.2">
      <c r="C1405" s="20"/>
      <c r="D1405" s="20"/>
    </row>
    <row r="1406" spans="3:4" x14ac:dyDescent="0.2">
      <c r="C1406" s="20"/>
      <c r="D1406" s="20"/>
    </row>
    <row r="1407" spans="3:4" x14ac:dyDescent="0.2">
      <c r="C1407" s="20"/>
      <c r="D1407" s="20"/>
    </row>
    <row r="1408" spans="3:4" x14ac:dyDescent="0.2">
      <c r="C1408" s="20"/>
      <c r="D1408" s="20"/>
    </row>
    <row r="1409" spans="3:4" x14ac:dyDescent="0.2">
      <c r="C1409" s="20"/>
      <c r="D1409" s="20"/>
    </row>
    <row r="1410" spans="3:4" x14ac:dyDescent="0.2">
      <c r="C1410" s="20"/>
      <c r="D1410" s="20"/>
    </row>
    <row r="1411" spans="3:4" x14ac:dyDescent="0.2">
      <c r="C1411" s="20"/>
      <c r="D1411" s="20"/>
    </row>
    <row r="1412" spans="3:4" x14ac:dyDescent="0.2">
      <c r="C1412" s="20"/>
      <c r="D1412" s="20"/>
    </row>
    <row r="1413" spans="3:4" x14ac:dyDescent="0.2">
      <c r="C1413" s="20"/>
      <c r="D1413" s="20"/>
    </row>
    <row r="1414" spans="3:4" x14ac:dyDescent="0.2">
      <c r="C1414" s="20"/>
      <c r="D1414" s="20"/>
    </row>
    <row r="1415" spans="3:4" x14ac:dyDescent="0.2">
      <c r="C1415" s="20"/>
      <c r="D1415" s="20"/>
    </row>
    <row r="1416" spans="3:4" x14ac:dyDescent="0.2">
      <c r="C1416" s="20"/>
      <c r="D1416" s="20"/>
    </row>
    <row r="1417" spans="3:4" x14ac:dyDescent="0.2">
      <c r="C1417" s="20"/>
      <c r="D1417" s="20"/>
    </row>
    <row r="1418" spans="3:4" x14ac:dyDescent="0.2">
      <c r="C1418" s="20"/>
      <c r="D1418" s="20"/>
    </row>
    <row r="1419" spans="3:4" x14ac:dyDescent="0.2">
      <c r="C1419" s="20"/>
      <c r="D1419" s="20"/>
    </row>
    <row r="1420" spans="3:4" x14ac:dyDescent="0.2">
      <c r="C1420" s="20"/>
      <c r="D1420" s="20"/>
    </row>
    <row r="1421" spans="3:4" x14ac:dyDescent="0.2">
      <c r="C1421" s="20"/>
      <c r="D1421" s="20"/>
    </row>
    <row r="1422" spans="3:4" x14ac:dyDescent="0.2">
      <c r="C1422" s="20"/>
      <c r="D1422" s="20"/>
    </row>
    <row r="1423" spans="3:4" x14ac:dyDescent="0.2">
      <c r="C1423" s="20"/>
      <c r="D1423" s="20"/>
    </row>
    <row r="1424" spans="3:4" x14ac:dyDescent="0.2">
      <c r="C1424" s="20"/>
      <c r="D1424" s="20"/>
    </row>
    <row r="1425" spans="3:4" x14ac:dyDescent="0.2">
      <c r="C1425" s="20"/>
      <c r="D1425" s="20"/>
    </row>
    <row r="1426" spans="3:4" x14ac:dyDescent="0.2">
      <c r="C1426" s="20"/>
      <c r="D1426" s="20"/>
    </row>
    <row r="1427" spans="3:4" x14ac:dyDescent="0.2">
      <c r="C1427" s="20"/>
      <c r="D1427" s="20"/>
    </row>
    <row r="1428" spans="3:4" x14ac:dyDescent="0.2">
      <c r="C1428" s="20"/>
      <c r="D1428" s="20"/>
    </row>
    <row r="1429" spans="3:4" x14ac:dyDescent="0.2">
      <c r="C1429" s="20"/>
      <c r="D1429" s="20"/>
    </row>
    <row r="1430" spans="3:4" x14ac:dyDescent="0.2">
      <c r="C1430" s="20"/>
      <c r="D1430" s="20"/>
    </row>
    <row r="1431" spans="3:4" x14ac:dyDescent="0.2">
      <c r="C1431" s="20"/>
      <c r="D1431" s="20"/>
    </row>
    <row r="1432" spans="3:4" x14ac:dyDescent="0.2">
      <c r="C1432" s="20"/>
      <c r="D1432" s="20"/>
    </row>
    <row r="1433" spans="3:4" x14ac:dyDescent="0.2">
      <c r="C1433" s="20"/>
      <c r="D1433" s="20"/>
    </row>
    <row r="1434" spans="3:4" x14ac:dyDescent="0.2">
      <c r="C1434" s="20"/>
      <c r="D1434" s="20"/>
    </row>
    <row r="1435" spans="3:4" x14ac:dyDescent="0.2">
      <c r="C1435" s="20"/>
      <c r="D1435" s="20"/>
    </row>
    <row r="1436" spans="3:4" x14ac:dyDescent="0.2">
      <c r="C1436" s="20"/>
      <c r="D1436" s="20"/>
    </row>
    <row r="1437" spans="3:4" x14ac:dyDescent="0.2">
      <c r="C1437" s="20"/>
      <c r="D1437" s="20"/>
    </row>
    <row r="1438" spans="3:4" x14ac:dyDescent="0.2">
      <c r="C1438" s="20"/>
      <c r="D1438" s="20"/>
    </row>
    <row r="1439" spans="3:4" x14ac:dyDescent="0.2">
      <c r="C1439" s="20"/>
      <c r="D1439" s="20"/>
    </row>
    <row r="1440" spans="3:4" x14ac:dyDescent="0.2">
      <c r="C1440" s="20"/>
      <c r="D1440" s="20"/>
    </row>
    <row r="1441" spans="3:4" x14ac:dyDescent="0.2">
      <c r="C1441" s="20"/>
      <c r="D1441" s="20"/>
    </row>
    <row r="1442" spans="3:4" x14ac:dyDescent="0.2">
      <c r="C1442" s="20"/>
      <c r="D1442" s="20"/>
    </row>
    <row r="1443" spans="3:4" x14ac:dyDescent="0.2">
      <c r="C1443" s="20"/>
      <c r="D1443" s="20"/>
    </row>
    <row r="1444" spans="3:4" x14ac:dyDescent="0.2">
      <c r="C1444" s="20"/>
      <c r="D1444" s="20"/>
    </row>
    <row r="1445" spans="3:4" x14ac:dyDescent="0.2">
      <c r="C1445" s="20"/>
      <c r="D1445" s="20"/>
    </row>
    <row r="1446" spans="3:4" x14ac:dyDescent="0.2">
      <c r="C1446" s="20"/>
      <c r="D1446" s="20"/>
    </row>
    <row r="1447" spans="3:4" x14ac:dyDescent="0.2">
      <c r="C1447" s="20"/>
      <c r="D1447" s="20"/>
    </row>
    <row r="1448" spans="3:4" x14ac:dyDescent="0.2">
      <c r="C1448" s="20"/>
      <c r="D1448" s="20"/>
    </row>
    <row r="1449" spans="3:4" x14ac:dyDescent="0.2">
      <c r="C1449" s="20"/>
      <c r="D1449" s="20"/>
    </row>
    <row r="1450" spans="3:4" x14ac:dyDescent="0.2">
      <c r="C1450" s="20"/>
      <c r="D1450" s="20"/>
    </row>
    <row r="1451" spans="3:4" x14ac:dyDescent="0.2">
      <c r="C1451" s="20"/>
      <c r="D1451" s="20"/>
    </row>
    <row r="1452" spans="3:4" x14ac:dyDescent="0.2">
      <c r="C1452" s="20"/>
      <c r="D1452" s="20"/>
    </row>
    <row r="1453" spans="3:4" x14ac:dyDescent="0.2">
      <c r="C1453" s="20"/>
      <c r="D1453" s="20"/>
    </row>
    <row r="1454" spans="3:4" x14ac:dyDescent="0.2">
      <c r="C1454" s="20"/>
      <c r="D1454" s="20"/>
    </row>
    <row r="1455" spans="3:4" x14ac:dyDescent="0.2">
      <c r="C1455" s="20"/>
      <c r="D1455" s="20"/>
    </row>
    <row r="1456" spans="3:4" x14ac:dyDescent="0.2">
      <c r="C1456" s="20"/>
      <c r="D1456" s="20"/>
    </row>
    <row r="1457" spans="3:4" x14ac:dyDescent="0.2">
      <c r="C1457" s="20"/>
      <c r="D1457" s="20"/>
    </row>
    <row r="1458" spans="3:4" x14ac:dyDescent="0.2">
      <c r="C1458" s="20"/>
      <c r="D1458" s="20"/>
    </row>
    <row r="1459" spans="3:4" x14ac:dyDescent="0.2">
      <c r="C1459" s="20"/>
      <c r="D1459" s="20"/>
    </row>
    <row r="1460" spans="3:4" x14ac:dyDescent="0.2">
      <c r="C1460" s="20"/>
      <c r="D1460" s="20"/>
    </row>
    <row r="1461" spans="3:4" x14ac:dyDescent="0.2">
      <c r="C1461" s="20"/>
      <c r="D1461" s="20"/>
    </row>
    <row r="1462" spans="3:4" x14ac:dyDescent="0.2">
      <c r="C1462" s="20"/>
      <c r="D1462" s="20"/>
    </row>
    <row r="1463" spans="3:4" x14ac:dyDescent="0.2">
      <c r="C1463" s="20"/>
      <c r="D1463" s="20"/>
    </row>
    <row r="1464" spans="3:4" x14ac:dyDescent="0.2">
      <c r="C1464" s="20"/>
      <c r="D1464" s="20"/>
    </row>
    <row r="1465" spans="3:4" x14ac:dyDescent="0.2">
      <c r="C1465" s="20"/>
      <c r="D1465" s="20"/>
    </row>
    <row r="1466" spans="3:4" x14ac:dyDescent="0.2">
      <c r="C1466" s="20"/>
      <c r="D1466" s="20"/>
    </row>
    <row r="1467" spans="3:4" x14ac:dyDescent="0.2">
      <c r="C1467" s="20"/>
      <c r="D1467" s="20"/>
    </row>
    <row r="1468" spans="3:4" x14ac:dyDescent="0.2">
      <c r="C1468" s="20"/>
      <c r="D1468" s="20"/>
    </row>
    <row r="1469" spans="3:4" x14ac:dyDescent="0.2">
      <c r="C1469" s="20"/>
      <c r="D1469" s="20"/>
    </row>
    <row r="1470" spans="3:4" x14ac:dyDescent="0.2">
      <c r="C1470" s="20"/>
      <c r="D1470" s="20"/>
    </row>
    <row r="1471" spans="3:4" x14ac:dyDescent="0.2">
      <c r="C1471" s="20"/>
      <c r="D1471" s="20"/>
    </row>
    <row r="1472" spans="3:4" x14ac:dyDescent="0.2">
      <c r="C1472" s="20"/>
      <c r="D1472" s="20"/>
    </row>
    <row r="1473" spans="3:4" x14ac:dyDescent="0.2">
      <c r="C1473" s="20"/>
      <c r="D1473" s="20"/>
    </row>
    <row r="1474" spans="3:4" x14ac:dyDescent="0.2">
      <c r="C1474" s="20"/>
      <c r="D1474" s="20"/>
    </row>
    <row r="1475" spans="3:4" x14ac:dyDescent="0.2">
      <c r="C1475" s="20"/>
      <c r="D1475" s="20"/>
    </row>
    <row r="1476" spans="3:4" x14ac:dyDescent="0.2">
      <c r="C1476" s="20"/>
      <c r="D1476" s="20"/>
    </row>
    <row r="1477" spans="3:4" x14ac:dyDescent="0.2">
      <c r="C1477" s="20"/>
      <c r="D1477" s="20"/>
    </row>
    <row r="1478" spans="3:4" x14ac:dyDescent="0.2">
      <c r="C1478" s="20"/>
      <c r="D1478" s="20"/>
    </row>
    <row r="1479" spans="3:4" x14ac:dyDescent="0.2">
      <c r="C1479" s="20"/>
      <c r="D1479" s="20"/>
    </row>
    <row r="1480" spans="3:4" x14ac:dyDescent="0.2">
      <c r="C1480" s="20"/>
      <c r="D1480" s="20"/>
    </row>
    <row r="1481" spans="3:4" x14ac:dyDescent="0.2">
      <c r="C1481" s="20"/>
      <c r="D1481" s="20"/>
    </row>
    <row r="1482" spans="3:4" x14ac:dyDescent="0.2">
      <c r="C1482" s="20"/>
      <c r="D1482" s="20"/>
    </row>
    <row r="1483" spans="3:4" x14ac:dyDescent="0.2">
      <c r="C1483" s="20"/>
      <c r="D1483" s="20"/>
    </row>
    <row r="1484" spans="3:4" x14ac:dyDescent="0.2">
      <c r="C1484" s="20"/>
      <c r="D1484" s="20"/>
    </row>
    <row r="1485" spans="3:4" x14ac:dyDescent="0.2">
      <c r="C1485" s="20"/>
      <c r="D1485" s="20"/>
    </row>
    <row r="1486" spans="3:4" x14ac:dyDescent="0.2">
      <c r="C1486" s="20"/>
      <c r="D1486" s="20"/>
    </row>
    <row r="1487" spans="3:4" x14ac:dyDescent="0.2">
      <c r="C1487" s="20"/>
      <c r="D1487" s="20"/>
    </row>
    <row r="1488" spans="3:4" x14ac:dyDescent="0.2">
      <c r="C1488" s="20"/>
      <c r="D1488" s="20"/>
    </row>
    <row r="1489" spans="3:4" x14ac:dyDescent="0.2">
      <c r="C1489" s="20"/>
      <c r="D1489" s="20"/>
    </row>
    <row r="1490" spans="3:4" x14ac:dyDescent="0.2">
      <c r="C1490" s="20"/>
      <c r="D1490" s="20"/>
    </row>
    <row r="1491" spans="3:4" x14ac:dyDescent="0.2">
      <c r="C1491" s="20"/>
      <c r="D1491" s="20"/>
    </row>
    <row r="1492" spans="3:4" x14ac:dyDescent="0.2">
      <c r="C1492" s="20"/>
      <c r="D1492" s="20"/>
    </row>
    <row r="1493" spans="3:4" x14ac:dyDescent="0.2">
      <c r="C1493" s="20"/>
      <c r="D1493" s="20"/>
    </row>
    <row r="1494" spans="3:4" x14ac:dyDescent="0.2">
      <c r="C1494" s="20"/>
      <c r="D1494" s="20"/>
    </row>
    <row r="1495" spans="3:4" x14ac:dyDescent="0.2">
      <c r="C1495" s="20"/>
      <c r="D1495" s="20"/>
    </row>
    <row r="1496" spans="3:4" x14ac:dyDescent="0.2">
      <c r="C1496" s="20"/>
      <c r="D1496" s="20"/>
    </row>
    <row r="1497" spans="3:4" x14ac:dyDescent="0.2">
      <c r="C1497" s="20"/>
      <c r="D1497" s="20"/>
    </row>
    <row r="1498" spans="3:4" x14ac:dyDescent="0.2">
      <c r="C1498" s="20"/>
      <c r="D1498" s="20"/>
    </row>
    <row r="1499" spans="3:4" x14ac:dyDescent="0.2">
      <c r="C1499" s="20"/>
      <c r="D1499" s="20"/>
    </row>
    <row r="1500" spans="3:4" x14ac:dyDescent="0.2">
      <c r="C1500" s="20"/>
      <c r="D1500" s="20"/>
    </row>
    <row r="1501" spans="3:4" x14ac:dyDescent="0.2">
      <c r="C1501" s="20"/>
      <c r="D1501" s="20"/>
    </row>
    <row r="1502" spans="3:4" x14ac:dyDescent="0.2">
      <c r="C1502" s="20"/>
      <c r="D1502" s="20"/>
    </row>
    <row r="1503" spans="3:4" x14ac:dyDescent="0.2">
      <c r="C1503" s="20"/>
      <c r="D1503" s="20"/>
    </row>
    <row r="1504" spans="3:4" x14ac:dyDescent="0.2">
      <c r="C1504" s="20"/>
      <c r="D1504" s="20"/>
    </row>
    <row r="1505" spans="3:4" x14ac:dyDescent="0.2">
      <c r="C1505" s="20"/>
      <c r="D1505" s="20"/>
    </row>
    <row r="1506" spans="3:4" x14ac:dyDescent="0.2">
      <c r="C1506" s="20"/>
      <c r="D1506" s="20"/>
    </row>
    <row r="1507" spans="3:4" x14ac:dyDescent="0.2">
      <c r="C1507" s="20"/>
      <c r="D1507" s="20"/>
    </row>
    <row r="1508" spans="3:4" x14ac:dyDescent="0.2">
      <c r="C1508" s="20"/>
      <c r="D1508" s="20"/>
    </row>
    <row r="1509" spans="3:4" x14ac:dyDescent="0.2">
      <c r="C1509" s="20"/>
      <c r="D1509" s="20"/>
    </row>
    <row r="1510" spans="3:4" x14ac:dyDescent="0.2">
      <c r="C1510" s="20"/>
      <c r="D1510" s="20"/>
    </row>
    <row r="1511" spans="3:4" x14ac:dyDescent="0.2">
      <c r="C1511" s="20"/>
      <c r="D1511" s="20"/>
    </row>
    <row r="1512" spans="3:4" x14ac:dyDescent="0.2">
      <c r="C1512" s="20"/>
      <c r="D1512" s="20"/>
    </row>
    <row r="1513" spans="3:4" x14ac:dyDescent="0.2">
      <c r="C1513" s="20"/>
      <c r="D1513" s="20"/>
    </row>
    <row r="1514" spans="3:4" x14ac:dyDescent="0.2">
      <c r="C1514" s="20"/>
      <c r="D1514" s="20"/>
    </row>
    <row r="1515" spans="3:4" x14ac:dyDescent="0.2">
      <c r="C1515" s="20"/>
      <c r="D1515" s="20"/>
    </row>
    <row r="1516" spans="3:4" x14ac:dyDescent="0.2">
      <c r="C1516" s="20"/>
      <c r="D1516" s="20"/>
    </row>
    <row r="1517" spans="3:4" x14ac:dyDescent="0.2">
      <c r="C1517" s="20"/>
      <c r="D1517" s="20"/>
    </row>
    <row r="1518" spans="3:4" x14ac:dyDescent="0.2">
      <c r="C1518" s="20"/>
      <c r="D1518" s="20"/>
    </row>
    <row r="1519" spans="3:4" x14ac:dyDescent="0.2">
      <c r="C1519" s="20"/>
      <c r="D1519" s="20"/>
    </row>
    <row r="1520" spans="3:4" x14ac:dyDescent="0.2">
      <c r="C1520" s="20"/>
      <c r="D1520" s="20"/>
    </row>
    <row r="1521" spans="3:4" x14ac:dyDescent="0.2">
      <c r="C1521" s="20"/>
      <c r="D1521" s="20"/>
    </row>
    <row r="1522" spans="3:4" x14ac:dyDescent="0.2">
      <c r="C1522" s="20"/>
      <c r="D1522" s="20"/>
    </row>
    <row r="1523" spans="3:4" x14ac:dyDescent="0.2">
      <c r="C1523" s="20"/>
      <c r="D1523" s="20"/>
    </row>
    <row r="1524" spans="3:4" x14ac:dyDescent="0.2">
      <c r="C1524" s="20"/>
      <c r="D1524" s="20"/>
    </row>
    <row r="1525" spans="3:4" x14ac:dyDescent="0.2">
      <c r="C1525" s="20"/>
      <c r="D1525" s="20"/>
    </row>
    <row r="1526" spans="3:4" x14ac:dyDescent="0.2">
      <c r="C1526" s="20"/>
      <c r="D1526" s="20"/>
    </row>
    <row r="1527" spans="3:4" x14ac:dyDescent="0.2">
      <c r="C1527" s="20"/>
      <c r="D1527" s="20"/>
    </row>
    <row r="1528" spans="3:4" x14ac:dyDescent="0.2">
      <c r="C1528" s="20"/>
      <c r="D1528" s="20"/>
    </row>
    <row r="1529" spans="3:4" x14ac:dyDescent="0.2">
      <c r="C1529" s="20"/>
      <c r="D1529" s="20"/>
    </row>
    <row r="1530" spans="3:4" x14ac:dyDescent="0.2">
      <c r="C1530" s="20"/>
      <c r="D1530" s="20"/>
    </row>
    <row r="1531" spans="3:4" x14ac:dyDescent="0.2">
      <c r="C1531" s="20"/>
      <c r="D1531" s="20"/>
    </row>
    <row r="1532" spans="3:4" x14ac:dyDescent="0.2">
      <c r="C1532" s="20"/>
      <c r="D1532" s="20"/>
    </row>
    <row r="1533" spans="3:4" x14ac:dyDescent="0.2">
      <c r="C1533" s="20"/>
      <c r="D1533" s="20"/>
    </row>
    <row r="1534" spans="3:4" x14ac:dyDescent="0.2">
      <c r="C1534" s="20"/>
      <c r="D1534" s="20"/>
    </row>
    <row r="1535" spans="3:4" x14ac:dyDescent="0.2">
      <c r="C1535" s="20"/>
      <c r="D1535" s="20"/>
    </row>
    <row r="1536" spans="3:4" x14ac:dyDescent="0.2">
      <c r="C1536" s="20"/>
      <c r="D1536" s="20"/>
    </row>
    <row r="1537" spans="3:4" x14ac:dyDescent="0.2">
      <c r="C1537" s="20"/>
      <c r="D1537" s="20"/>
    </row>
    <row r="1538" spans="3:4" x14ac:dyDescent="0.2">
      <c r="C1538" s="20"/>
      <c r="D1538" s="20"/>
    </row>
    <row r="1539" spans="3:4" x14ac:dyDescent="0.2">
      <c r="C1539" s="20"/>
      <c r="D1539" s="20"/>
    </row>
    <row r="1540" spans="3:4" x14ac:dyDescent="0.2">
      <c r="C1540" s="20"/>
      <c r="D1540" s="20"/>
    </row>
    <row r="1541" spans="3:4" x14ac:dyDescent="0.2">
      <c r="C1541" s="20"/>
      <c r="D1541" s="20"/>
    </row>
    <row r="1542" spans="3:4" x14ac:dyDescent="0.2">
      <c r="C1542" s="20"/>
      <c r="D1542" s="20"/>
    </row>
    <row r="1543" spans="3:4" x14ac:dyDescent="0.2">
      <c r="C1543" s="20"/>
      <c r="D1543" s="20"/>
    </row>
    <row r="1544" spans="3:4" x14ac:dyDescent="0.2">
      <c r="C1544" s="20"/>
      <c r="D1544" s="20"/>
    </row>
    <row r="1545" spans="3:4" x14ac:dyDescent="0.2">
      <c r="C1545" s="20"/>
      <c r="D1545" s="20"/>
    </row>
    <row r="1546" spans="3:4" x14ac:dyDescent="0.2">
      <c r="C1546" s="20"/>
      <c r="D1546" s="20"/>
    </row>
    <row r="1547" spans="3:4" x14ac:dyDescent="0.2">
      <c r="C1547" s="20"/>
      <c r="D1547" s="20"/>
    </row>
    <row r="1548" spans="3:4" x14ac:dyDescent="0.2">
      <c r="C1548" s="20"/>
      <c r="D1548" s="20"/>
    </row>
    <row r="1549" spans="3:4" x14ac:dyDescent="0.2">
      <c r="C1549" s="20"/>
      <c r="D1549" s="20"/>
    </row>
    <row r="1550" spans="3:4" x14ac:dyDescent="0.2">
      <c r="C1550" s="20"/>
      <c r="D1550" s="20"/>
    </row>
    <row r="1551" spans="3:4" x14ac:dyDescent="0.2">
      <c r="C1551" s="20"/>
      <c r="D1551" s="20"/>
    </row>
    <row r="1552" spans="3:4" x14ac:dyDescent="0.2">
      <c r="C1552" s="20"/>
      <c r="D1552" s="20"/>
    </row>
    <row r="1553" spans="3:4" x14ac:dyDescent="0.2">
      <c r="C1553" s="20"/>
      <c r="D1553" s="20"/>
    </row>
    <row r="1554" spans="3:4" x14ac:dyDescent="0.2">
      <c r="C1554" s="20"/>
      <c r="D1554" s="20"/>
    </row>
    <row r="1555" spans="3:4" x14ac:dyDescent="0.2">
      <c r="C1555" s="20"/>
      <c r="D1555" s="20"/>
    </row>
    <row r="1556" spans="3:4" x14ac:dyDescent="0.2">
      <c r="C1556" s="20"/>
      <c r="D1556" s="20"/>
    </row>
    <row r="1557" spans="3:4" x14ac:dyDescent="0.2">
      <c r="C1557" s="20"/>
      <c r="D1557" s="20"/>
    </row>
    <row r="1558" spans="3:4" x14ac:dyDescent="0.2">
      <c r="C1558" s="20"/>
      <c r="D1558" s="20"/>
    </row>
    <row r="1559" spans="3:4" x14ac:dyDescent="0.2">
      <c r="C1559" s="20"/>
      <c r="D1559" s="20"/>
    </row>
    <row r="1560" spans="3:4" x14ac:dyDescent="0.2">
      <c r="C1560" s="20"/>
      <c r="D1560" s="20"/>
    </row>
    <row r="1561" spans="3:4" x14ac:dyDescent="0.2">
      <c r="C1561" s="20"/>
      <c r="D1561" s="20"/>
    </row>
    <row r="1562" spans="3:4" x14ac:dyDescent="0.2">
      <c r="C1562" s="20"/>
      <c r="D1562" s="20"/>
    </row>
    <row r="1563" spans="3:4" x14ac:dyDescent="0.2">
      <c r="C1563" s="20"/>
      <c r="D1563" s="20"/>
    </row>
    <row r="1564" spans="3:4" x14ac:dyDescent="0.2">
      <c r="C1564" s="20"/>
      <c r="D1564" s="20"/>
    </row>
    <row r="1565" spans="3:4" x14ac:dyDescent="0.2">
      <c r="C1565" s="20"/>
      <c r="D1565" s="20"/>
    </row>
    <row r="1566" spans="3:4" x14ac:dyDescent="0.2">
      <c r="C1566" s="20"/>
      <c r="D1566" s="20"/>
    </row>
    <row r="1567" spans="3:4" x14ac:dyDescent="0.2">
      <c r="C1567" s="20"/>
      <c r="D1567" s="20"/>
    </row>
    <row r="1568" spans="3:4" x14ac:dyDescent="0.2">
      <c r="C1568" s="20"/>
      <c r="D1568" s="20"/>
    </row>
    <row r="1569" spans="3:4" x14ac:dyDescent="0.2">
      <c r="C1569" s="20"/>
      <c r="D1569" s="20"/>
    </row>
    <row r="1570" spans="3:4" x14ac:dyDescent="0.2">
      <c r="C1570" s="20"/>
      <c r="D1570" s="20"/>
    </row>
    <row r="1571" spans="3:4" x14ac:dyDescent="0.2">
      <c r="C1571" s="20"/>
      <c r="D1571" s="20"/>
    </row>
    <row r="1572" spans="3:4" x14ac:dyDescent="0.2">
      <c r="C1572" s="20"/>
      <c r="D1572" s="20"/>
    </row>
    <row r="1573" spans="3:4" x14ac:dyDescent="0.2">
      <c r="C1573" s="20"/>
      <c r="D1573" s="20"/>
    </row>
    <row r="1574" spans="3:4" x14ac:dyDescent="0.2">
      <c r="C1574" s="20"/>
      <c r="D1574" s="20"/>
    </row>
    <row r="1575" spans="3:4" x14ac:dyDescent="0.2">
      <c r="C1575" s="20"/>
      <c r="D1575" s="20"/>
    </row>
    <row r="1576" spans="3:4" x14ac:dyDescent="0.2">
      <c r="C1576" s="20"/>
      <c r="D1576" s="20"/>
    </row>
    <row r="1577" spans="3:4" x14ac:dyDescent="0.2">
      <c r="C1577" s="20"/>
      <c r="D1577" s="20"/>
    </row>
    <row r="1578" spans="3:4" x14ac:dyDescent="0.2">
      <c r="C1578" s="20"/>
      <c r="D1578" s="20"/>
    </row>
    <row r="1579" spans="3:4" x14ac:dyDescent="0.2">
      <c r="C1579" s="20"/>
      <c r="D1579" s="20"/>
    </row>
    <row r="1580" spans="3:4" x14ac:dyDescent="0.2">
      <c r="C1580" s="20"/>
      <c r="D1580" s="20"/>
    </row>
    <row r="1581" spans="3:4" x14ac:dyDescent="0.2">
      <c r="C1581" s="20"/>
      <c r="D1581" s="20"/>
    </row>
    <row r="1582" spans="3:4" x14ac:dyDescent="0.2">
      <c r="C1582" s="20"/>
      <c r="D1582" s="20"/>
    </row>
    <row r="1583" spans="3:4" x14ac:dyDescent="0.2">
      <c r="C1583" s="20"/>
      <c r="D1583" s="20"/>
    </row>
    <row r="1584" spans="3:4" x14ac:dyDescent="0.2">
      <c r="C1584" s="20"/>
      <c r="D1584" s="20"/>
    </row>
    <row r="1585" spans="3:4" x14ac:dyDescent="0.2">
      <c r="C1585" s="20"/>
      <c r="D1585" s="20"/>
    </row>
    <row r="1586" spans="3:4" x14ac:dyDescent="0.2">
      <c r="C1586" s="20"/>
      <c r="D1586" s="20"/>
    </row>
    <row r="1587" spans="3:4" x14ac:dyDescent="0.2">
      <c r="C1587" s="20"/>
      <c r="D1587" s="20"/>
    </row>
    <row r="1588" spans="3:4" x14ac:dyDescent="0.2">
      <c r="C1588" s="20"/>
      <c r="D1588" s="20"/>
    </row>
    <row r="1589" spans="3:4" x14ac:dyDescent="0.2">
      <c r="C1589" s="20"/>
      <c r="D1589" s="20"/>
    </row>
    <row r="1590" spans="3:4" x14ac:dyDescent="0.2">
      <c r="C1590" s="20"/>
      <c r="D1590" s="20"/>
    </row>
    <row r="1591" spans="3:4" x14ac:dyDescent="0.2">
      <c r="C1591" s="20"/>
      <c r="D1591" s="20"/>
    </row>
    <row r="1592" spans="3:4" x14ac:dyDescent="0.2">
      <c r="C1592" s="20"/>
      <c r="D1592" s="20"/>
    </row>
    <row r="1593" spans="3:4" x14ac:dyDescent="0.2">
      <c r="C1593" s="20"/>
      <c r="D1593" s="20"/>
    </row>
    <row r="1594" spans="3:4" x14ac:dyDescent="0.2">
      <c r="C1594" s="20"/>
      <c r="D1594" s="20"/>
    </row>
    <row r="1595" spans="3:4" x14ac:dyDescent="0.2">
      <c r="C1595" s="20"/>
      <c r="D1595" s="20"/>
    </row>
    <row r="1596" spans="3:4" x14ac:dyDescent="0.2">
      <c r="C1596" s="20"/>
      <c r="D1596" s="20"/>
    </row>
    <row r="1597" spans="3:4" x14ac:dyDescent="0.2">
      <c r="C1597" s="20"/>
      <c r="D1597" s="20"/>
    </row>
    <row r="1598" spans="3:4" x14ac:dyDescent="0.2">
      <c r="C1598" s="20"/>
      <c r="D1598" s="20"/>
    </row>
    <row r="1599" spans="3:4" x14ac:dyDescent="0.2">
      <c r="C1599" s="20"/>
      <c r="D1599" s="20"/>
    </row>
    <row r="1600" spans="3:4" x14ac:dyDescent="0.2">
      <c r="C1600" s="20"/>
      <c r="D1600" s="20"/>
    </row>
    <row r="1601" spans="3:4" x14ac:dyDescent="0.2">
      <c r="C1601" s="20"/>
      <c r="D1601" s="20"/>
    </row>
    <row r="1602" spans="3:4" x14ac:dyDescent="0.2">
      <c r="C1602" s="20"/>
      <c r="D1602" s="20"/>
    </row>
    <row r="1603" spans="3:4" x14ac:dyDescent="0.2">
      <c r="C1603" s="20"/>
      <c r="D1603" s="20"/>
    </row>
    <row r="1604" spans="3:4" x14ac:dyDescent="0.2">
      <c r="C1604" s="20"/>
      <c r="D1604" s="20"/>
    </row>
    <row r="1605" spans="3:4" x14ac:dyDescent="0.2">
      <c r="C1605" s="20"/>
      <c r="D1605" s="20"/>
    </row>
    <row r="1606" spans="3:4" x14ac:dyDescent="0.2">
      <c r="C1606" s="20"/>
      <c r="D1606" s="20"/>
    </row>
    <row r="1607" spans="3:4" x14ac:dyDescent="0.2">
      <c r="C1607" s="20"/>
      <c r="D1607" s="20"/>
    </row>
    <row r="1608" spans="3:4" x14ac:dyDescent="0.2">
      <c r="C1608" s="20"/>
      <c r="D1608" s="20"/>
    </row>
    <row r="1609" spans="3:4" x14ac:dyDescent="0.2">
      <c r="C1609" s="20"/>
      <c r="D1609" s="20"/>
    </row>
    <row r="1610" spans="3:4" x14ac:dyDescent="0.2">
      <c r="C1610" s="20"/>
      <c r="D1610" s="20"/>
    </row>
    <row r="1611" spans="3:4" x14ac:dyDescent="0.2">
      <c r="C1611" s="20"/>
      <c r="D1611" s="20"/>
    </row>
    <row r="1612" spans="3:4" x14ac:dyDescent="0.2">
      <c r="C1612" s="20"/>
      <c r="D1612" s="20"/>
    </row>
    <row r="1613" spans="3:4" x14ac:dyDescent="0.2">
      <c r="C1613" s="20"/>
      <c r="D1613" s="20"/>
    </row>
    <row r="1614" spans="3:4" x14ac:dyDescent="0.2">
      <c r="C1614" s="20"/>
      <c r="D1614" s="20"/>
    </row>
    <row r="1615" spans="3:4" x14ac:dyDescent="0.2">
      <c r="C1615" s="20"/>
      <c r="D1615" s="20"/>
    </row>
    <row r="1616" spans="3:4" x14ac:dyDescent="0.2">
      <c r="C1616" s="20"/>
      <c r="D1616" s="20"/>
    </row>
    <row r="1617" spans="3:4" x14ac:dyDescent="0.2">
      <c r="C1617" s="20"/>
      <c r="D1617" s="20"/>
    </row>
    <row r="1618" spans="3:4" x14ac:dyDescent="0.2">
      <c r="C1618" s="20"/>
      <c r="D1618" s="20"/>
    </row>
    <row r="1619" spans="3:4" x14ac:dyDescent="0.2">
      <c r="C1619" s="20"/>
      <c r="D1619" s="20"/>
    </row>
    <row r="1620" spans="3:4" x14ac:dyDescent="0.2">
      <c r="C1620" s="20"/>
      <c r="D1620" s="20"/>
    </row>
    <row r="1621" spans="3:4" x14ac:dyDescent="0.2">
      <c r="C1621" s="20"/>
      <c r="D1621" s="20"/>
    </row>
    <row r="1622" spans="3:4" x14ac:dyDescent="0.2">
      <c r="C1622" s="20"/>
      <c r="D1622" s="20"/>
    </row>
    <row r="1623" spans="3:4" x14ac:dyDescent="0.2">
      <c r="C1623" s="20"/>
      <c r="D1623" s="20"/>
    </row>
    <row r="1624" spans="3:4" x14ac:dyDescent="0.2">
      <c r="C1624" s="20"/>
      <c r="D1624" s="20"/>
    </row>
    <row r="1625" spans="3:4" x14ac:dyDescent="0.2">
      <c r="C1625" s="20"/>
      <c r="D1625" s="20"/>
    </row>
    <row r="1626" spans="3:4" x14ac:dyDescent="0.2">
      <c r="C1626" s="20"/>
      <c r="D1626" s="20"/>
    </row>
    <row r="1627" spans="3:4" x14ac:dyDescent="0.2">
      <c r="C1627" s="20"/>
      <c r="D1627" s="20"/>
    </row>
    <row r="1628" spans="3:4" x14ac:dyDescent="0.2">
      <c r="C1628" s="20"/>
      <c r="D1628" s="20"/>
    </row>
    <row r="1629" spans="3:4" x14ac:dyDescent="0.2">
      <c r="C1629" s="20"/>
      <c r="D1629" s="20"/>
    </row>
    <row r="1630" spans="3:4" x14ac:dyDescent="0.2">
      <c r="C1630" s="20"/>
      <c r="D1630" s="20"/>
    </row>
    <row r="1631" spans="3:4" x14ac:dyDescent="0.2">
      <c r="C1631" s="20"/>
      <c r="D1631" s="20"/>
    </row>
    <row r="1632" spans="3:4" x14ac:dyDescent="0.2">
      <c r="C1632" s="20"/>
      <c r="D1632" s="20"/>
    </row>
    <row r="1633" spans="3:4" x14ac:dyDescent="0.2">
      <c r="C1633" s="20"/>
      <c r="D1633" s="20"/>
    </row>
    <row r="1634" spans="3:4" x14ac:dyDescent="0.2">
      <c r="C1634" s="20"/>
      <c r="D1634" s="20"/>
    </row>
    <row r="1635" spans="3:4" x14ac:dyDescent="0.2">
      <c r="C1635" s="20"/>
      <c r="D1635" s="20"/>
    </row>
    <row r="1636" spans="3:4" x14ac:dyDescent="0.2">
      <c r="C1636" s="20"/>
      <c r="D1636" s="20"/>
    </row>
    <row r="1637" spans="3:4" x14ac:dyDescent="0.2">
      <c r="C1637" s="20"/>
      <c r="D1637" s="20"/>
    </row>
    <row r="1638" spans="3:4" x14ac:dyDescent="0.2">
      <c r="C1638" s="20"/>
      <c r="D1638" s="20"/>
    </row>
    <row r="1639" spans="3:4" x14ac:dyDescent="0.2">
      <c r="C1639" s="20"/>
      <c r="D1639" s="20"/>
    </row>
    <row r="1640" spans="3:4" x14ac:dyDescent="0.2">
      <c r="C1640" s="20"/>
      <c r="D1640" s="20"/>
    </row>
    <row r="1641" spans="3:4" x14ac:dyDescent="0.2">
      <c r="C1641" s="20"/>
      <c r="D1641" s="20"/>
    </row>
    <row r="1642" spans="3:4" x14ac:dyDescent="0.2">
      <c r="C1642" s="20"/>
      <c r="D1642" s="20"/>
    </row>
    <row r="1643" spans="3:4" x14ac:dyDescent="0.2">
      <c r="C1643" s="20"/>
      <c r="D1643" s="20"/>
    </row>
    <row r="1644" spans="3:4" x14ac:dyDescent="0.2">
      <c r="C1644" s="20"/>
      <c r="D1644" s="20"/>
    </row>
    <row r="1645" spans="3:4" x14ac:dyDescent="0.2">
      <c r="C1645" s="20"/>
      <c r="D1645" s="20"/>
    </row>
    <row r="1646" spans="3:4" x14ac:dyDescent="0.2">
      <c r="C1646" s="20"/>
      <c r="D1646" s="20"/>
    </row>
    <row r="1647" spans="3:4" x14ac:dyDescent="0.2">
      <c r="C1647" s="20"/>
      <c r="D1647" s="20"/>
    </row>
    <row r="1648" spans="3:4" x14ac:dyDescent="0.2">
      <c r="C1648" s="20"/>
      <c r="D1648" s="20"/>
    </row>
    <row r="1649" spans="3:4" x14ac:dyDescent="0.2">
      <c r="C1649" s="20"/>
      <c r="D1649" s="20"/>
    </row>
    <row r="1650" spans="3:4" x14ac:dyDescent="0.2">
      <c r="C1650" s="20"/>
      <c r="D1650" s="20"/>
    </row>
    <row r="1651" spans="3:4" x14ac:dyDescent="0.2">
      <c r="C1651" s="20"/>
      <c r="D1651" s="20"/>
    </row>
    <row r="1652" spans="3:4" x14ac:dyDescent="0.2">
      <c r="C1652" s="20"/>
      <c r="D1652" s="20"/>
    </row>
    <row r="1653" spans="3:4" x14ac:dyDescent="0.2">
      <c r="C1653" s="20"/>
      <c r="D1653" s="20"/>
    </row>
    <row r="1654" spans="3:4" x14ac:dyDescent="0.2">
      <c r="C1654" s="20"/>
      <c r="D1654" s="20"/>
    </row>
    <row r="1655" spans="3:4" x14ac:dyDescent="0.2">
      <c r="C1655" s="20"/>
      <c r="D1655" s="20"/>
    </row>
    <row r="1656" spans="3:4" x14ac:dyDescent="0.2">
      <c r="C1656" s="20"/>
      <c r="D1656" s="20"/>
    </row>
    <row r="1657" spans="3:4" x14ac:dyDescent="0.2">
      <c r="C1657" s="20"/>
      <c r="D1657" s="20"/>
    </row>
    <row r="1658" spans="3:4" x14ac:dyDescent="0.2">
      <c r="C1658" s="20"/>
      <c r="D1658" s="20"/>
    </row>
    <row r="1659" spans="3:4" x14ac:dyDescent="0.2">
      <c r="C1659" s="20"/>
      <c r="D1659" s="20"/>
    </row>
    <row r="1660" spans="3:4" x14ac:dyDescent="0.2">
      <c r="C1660" s="20"/>
      <c r="D1660" s="20"/>
    </row>
    <row r="1661" spans="3:4" x14ac:dyDescent="0.2">
      <c r="C1661" s="20"/>
      <c r="D1661" s="20"/>
    </row>
    <row r="1662" spans="3:4" x14ac:dyDescent="0.2">
      <c r="C1662" s="20"/>
      <c r="D1662" s="20"/>
    </row>
    <row r="1663" spans="3:4" x14ac:dyDescent="0.2">
      <c r="C1663" s="20"/>
      <c r="D1663" s="20"/>
    </row>
    <row r="1664" spans="3:4" x14ac:dyDescent="0.2">
      <c r="C1664" s="20"/>
      <c r="D1664" s="20"/>
    </row>
    <row r="1665" spans="3:4" x14ac:dyDescent="0.2">
      <c r="C1665" s="20"/>
      <c r="D1665" s="20"/>
    </row>
    <row r="1666" spans="3:4" x14ac:dyDescent="0.2">
      <c r="C1666" s="20"/>
      <c r="D1666" s="20"/>
    </row>
    <row r="1667" spans="3:4" x14ac:dyDescent="0.2">
      <c r="C1667" s="20"/>
      <c r="D1667" s="20"/>
    </row>
    <row r="1668" spans="3:4" x14ac:dyDescent="0.2">
      <c r="C1668" s="20"/>
      <c r="D1668" s="20"/>
    </row>
    <row r="1669" spans="3:4" x14ac:dyDescent="0.2">
      <c r="C1669" s="20"/>
      <c r="D1669" s="20"/>
    </row>
    <row r="1670" spans="3:4" x14ac:dyDescent="0.2">
      <c r="C1670" s="20"/>
      <c r="D1670" s="20"/>
    </row>
    <row r="1671" spans="3:4" x14ac:dyDescent="0.2">
      <c r="C1671" s="20"/>
      <c r="D1671" s="20"/>
    </row>
    <row r="1672" spans="3:4" x14ac:dyDescent="0.2">
      <c r="C1672" s="20"/>
      <c r="D1672" s="20"/>
    </row>
    <row r="1673" spans="3:4" x14ac:dyDescent="0.2">
      <c r="C1673" s="20"/>
      <c r="D1673" s="20"/>
    </row>
    <row r="1674" spans="3:4" x14ac:dyDescent="0.2">
      <c r="C1674" s="20"/>
      <c r="D1674" s="20"/>
    </row>
    <row r="1675" spans="3:4" x14ac:dyDescent="0.2">
      <c r="C1675" s="20"/>
      <c r="D1675" s="20"/>
    </row>
    <row r="1676" spans="3:4" x14ac:dyDescent="0.2">
      <c r="C1676" s="20"/>
      <c r="D1676" s="20"/>
    </row>
    <row r="1677" spans="3:4" x14ac:dyDescent="0.2">
      <c r="C1677" s="20"/>
      <c r="D1677" s="20"/>
    </row>
    <row r="1678" spans="3:4" x14ac:dyDescent="0.2">
      <c r="C1678" s="20"/>
      <c r="D1678" s="20"/>
    </row>
    <row r="1679" spans="3:4" x14ac:dyDescent="0.2">
      <c r="C1679" s="20"/>
      <c r="D1679" s="20"/>
    </row>
    <row r="1680" spans="3:4" x14ac:dyDescent="0.2">
      <c r="C1680" s="20"/>
      <c r="D1680" s="20"/>
    </row>
    <row r="1681" spans="3:4" x14ac:dyDescent="0.2">
      <c r="C1681" s="20"/>
      <c r="D1681" s="20"/>
    </row>
    <row r="1682" spans="3:4" x14ac:dyDescent="0.2">
      <c r="C1682" s="20"/>
      <c r="D1682" s="20"/>
    </row>
    <row r="1683" spans="3:4" x14ac:dyDescent="0.2">
      <c r="C1683" s="20"/>
      <c r="D1683" s="20"/>
    </row>
    <row r="1684" spans="3:4" x14ac:dyDescent="0.2">
      <c r="C1684" s="20"/>
      <c r="D1684" s="20"/>
    </row>
    <row r="1685" spans="3:4" x14ac:dyDescent="0.2">
      <c r="C1685" s="20"/>
      <c r="D1685" s="20"/>
    </row>
    <row r="1686" spans="3:4" x14ac:dyDescent="0.2">
      <c r="C1686" s="20"/>
      <c r="D1686" s="20"/>
    </row>
    <row r="1687" spans="3:4" x14ac:dyDescent="0.2">
      <c r="C1687" s="20"/>
      <c r="D1687" s="20"/>
    </row>
    <row r="1688" spans="3:4" x14ac:dyDescent="0.2">
      <c r="C1688" s="20"/>
      <c r="D1688" s="20"/>
    </row>
    <row r="1689" spans="3:4" x14ac:dyDescent="0.2">
      <c r="C1689" s="20"/>
      <c r="D1689" s="20"/>
    </row>
    <row r="1690" spans="3:4" x14ac:dyDescent="0.2">
      <c r="C1690" s="20"/>
      <c r="D1690" s="20"/>
    </row>
    <row r="1691" spans="3:4" x14ac:dyDescent="0.2">
      <c r="C1691" s="20"/>
      <c r="D1691" s="20"/>
    </row>
    <row r="1692" spans="3:4" x14ac:dyDescent="0.2">
      <c r="C1692" s="20"/>
      <c r="D1692" s="20"/>
    </row>
    <row r="1693" spans="3:4" x14ac:dyDescent="0.2">
      <c r="C1693" s="20"/>
      <c r="D1693" s="20"/>
    </row>
    <row r="1694" spans="3:4" x14ac:dyDescent="0.2">
      <c r="C1694" s="20"/>
      <c r="D1694" s="20"/>
    </row>
    <row r="1695" spans="3:4" x14ac:dyDescent="0.2">
      <c r="C1695" s="20"/>
      <c r="D1695" s="20"/>
    </row>
    <row r="1696" spans="3:4" x14ac:dyDescent="0.2">
      <c r="C1696" s="20"/>
      <c r="D1696" s="20"/>
    </row>
    <row r="1697" spans="3:4" x14ac:dyDescent="0.2">
      <c r="C1697" s="20"/>
      <c r="D1697" s="20"/>
    </row>
    <row r="1698" spans="3:4" x14ac:dyDescent="0.2">
      <c r="C1698" s="20"/>
      <c r="D1698" s="20"/>
    </row>
    <row r="1699" spans="3:4" x14ac:dyDescent="0.2">
      <c r="C1699" s="20"/>
      <c r="D1699" s="20"/>
    </row>
    <row r="1700" spans="3:4" x14ac:dyDescent="0.2">
      <c r="C1700" s="20"/>
      <c r="D1700" s="20"/>
    </row>
    <row r="1701" spans="3:4" x14ac:dyDescent="0.2">
      <c r="C1701" s="20"/>
      <c r="D1701" s="20"/>
    </row>
    <row r="1702" spans="3:4" x14ac:dyDescent="0.2">
      <c r="C1702" s="20"/>
      <c r="D1702" s="20"/>
    </row>
    <row r="1703" spans="3:4" x14ac:dyDescent="0.2">
      <c r="C1703" s="20"/>
      <c r="D1703" s="20"/>
    </row>
    <row r="1704" spans="3:4" x14ac:dyDescent="0.2">
      <c r="C1704" s="20"/>
      <c r="D1704" s="20"/>
    </row>
    <row r="1705" spans="3:4" x14ac:dyDescent="0.2">
      <c r="C1705" s="20"/>
      <c r="D1705" s="20"/>
    </row>
    <row r="1706" spans="3:4" x14ac:dyDescent="0.2">
      <c r="C1706" s="20"/>
      <c r="D1706" s="20"/>
    </row>
    <row r="1707" spans="3:4" x14ac:dyDescent="0.2">
      <c r="C1707" s="20"/>
      <c r="D1707" s="20"/>
    </row>
    <row r="1708" spans="3:4" x14ac:dyDescent="0.2">
      <c r="C1708" s="20"/>
      <c r="D1708" s="20"/>
    </row>
    <row r="1709" spans="3:4" x14ac:dyDescent="0.2">
      <c r="C1709" s="20"/>
      <c r="D1709" s="20"/>
    </row>
    <row r="1710" spans="3:4" x14ac:dyDescent="0.2">
      <c r="C1710" s="20"/>
      <c r="D1710" s="20"/>
    </row>
    <row r="1711" spans="3:4" x14ac:dyDescent="0.2">
      <c r="C1711" s="20"/>
      <c r="D1711" s="20"/>
    </row>
    <row r="1712" spans="3:4" x14ac:dyDescent="0.2">
      <c r="C1712" s="20"/>
      <c r="D1712" s="20"/>
    </row>
    <row r="1713" spans="3:4" x14ac:dyDescent="0.2">
      <c r="C1713" s="20"/>
      <c r="D1713" s="20"/>
    </row>
    <row r="1714" spans="3:4" x14ac:dyDescent="0.2">
      <c r="C1714" s="20"/>
      <c r="D1714" s="20"/>
    </row>
    <row r="1715" spans="3:4" x14ac:dyDescent="0.2">
      <c r="C1715" s="20"/>
      <c r="D1715" s="20"/>
    </row>
    <row r="1716" spans="3:4" x14ac:dyDescent="0.2">
      <c r="C1716" s="20"/>
      <c r="D1716" s="20"/>
    </row>
    <row r="1717" spans="3:4" x14ac:dyDescent="0.2">
      <c r="C1717" s="20"/>
      <c r="D1717" s="20"/>
    </row>
    <row r="1718" spans="3:4" x14ac:dyDescent="0.2">
      <c r="C1718" s="20"/>
      <c r="D1718" s="20"/>
    </row>
    <row r="1719" spans="3:4" x14ac:dyDescent="0.2">
      <c r="C1719" s="20"/>
      <c r="D1719" s="20"/>
    </row>
    <row r="1720" spans="3:4" x14ac:dyDescent="0.2">
      <c r="C1720" s="20"/>
      <c r="D1720" s="20"/>
    </row>
    <row r="1721" spans="3:4" x14ac:dyDescent="0.2">
      <c r="C1721" s="20"/>
      <c r="D1721" s="20"/>
    </row>
    <row r="1722" spans="3:4" x14ac:dyDescent="0.2">
      <c r="C1722" s="20"/>
      <c r="D1722" s="20"/>
    </row>
    <row r="1723" spans="3:4" x14ac:dyDescent="0.2">
      <c r="C1723" s="20"/>
      <c r="D1723" s="20"/>
    </row>
    <row r="1724" spans="3:4" x14ac:dyDescent="0.2">
      <c r="C1724" s="20"/>
      <c r="D1724" s="20"/>
    </row>
    <row r="1725" spans="3:4" x14ac:dyDescent="0.2">
      <c r="C1725" s="20"/>
      <c r="D1725" s="20"/>
    </row>
    <row r="1726" spans="3:4" x14ac:dyDescent="0.2">
      <c r="C1726" s="20"/>
      <c r="D1726" s="20"/>
    </row>
    <row r="1727" spans="3:4" x14ac:dyDescent="0.2">
      <c r="C1727" s="20"/>
      <c r="D1727" s="20"/>
    </row>
    <row r="1728" spans="3:4" x14ac:dyDescent="0.2">
      <c r="C1728" s="20"/>
      <c r="D1728" s="20"/>
    </row>
    <row r="1729" spans="3:4" x14ac:dyDescent="0.2">
      <c r="C1729" s="20"/>
      <c r="D1729" s="20"/>
    </row>
    <row r="1730" spans="3:4" x14ac:dyDescent="0.2">
      <c r="C1730" s="20"/>
      <c r="D1730" s="20"/>
    </row>
    <row r="1731" spans="3:4" x14ac:dyDescent="0.2">
      <c r="C1731" s="20"/>
      <c r="D1731" s="20"/>
    </row>
    <row r="1732" spans="3:4" x14ac:dyDescent="0.2">
      <c r="C1732" s="20"/>
      <c r="D1732" s="20"/>
    </row>
    <row r="1733" spans="3:4" x14ac:dyDescent="0.2">
      <c r="C1733" s="20"/>
      <c r="D1733" s="20"/>
    </row>
    <row r="1734" spans="3:4" x14ac:dyDescent="0.2">
      <c r="C1734" s="20"/>
      <c r="D1734" s="20"/>
    </row>
    <row r="1735" spans="3:4" x14ac:dyDescent="0.2">
      <c r="C1735" s="20"/>
      <c r="D1735" s="20"/>
    </row>
    <row r="1736" spans="3:4" x14ac:dyDescent="0.2">
      <c r="C1736" s="20"/>
      <c r="D1736" s="20"/>
    </row>
    <row r="1737" spans="3:4" x14ac:dyDescent="0.2">
      <c r="C1737" s="20"/>
      <c r="D1737" s="20"/>
    </row>
    <row r="1738" spans="3:4" x14ac:dyDescent="0.2">
      <c r="C1738" s="20"/>
      <c r="D1738" s="20"/>
    </row>
    <row r="1739" spans="3:4" x14ac:dyDescent="0.2">
      <c r="C1739" s="20"/>
      <c r="D1739" s="20"/>
    </row>
    <row r="1740" spans="3:4" x14ac:dyDescent="0.2">
      <c r="C1740" s="20"/>
      <c r="D1740" s="20"/>
    </row>
    <row r="1741" spans="3:4" x14ac:dyDescent="0.2">
      <c r="C1741" s="20"/>
      <c r="D1741" s="20"/>
    </row>
    <row r="1742" spans="3:4" x14ac:dyDescent="0.2">
      <c r="C1742" s="20"/>
      <c r="D1742" s="20"/>
    </row>
    <row r="1743" spans="3:4" x14ac:dyDescent="0.2">
      <c r="C1743" s="20"/>
      <c r="D1743" s="20"/>
    </row>
    <row r="1744" spans="3:4" x14ac:dyDescent="0.2">
      <c r="C1744" s="20"/>
      <c r="D1744" s="20"/>
    </row>
    <row r="1745" spans="3:4" x14ac:dyDescent="0.2">
      <c r="C1745" s="20"/>
      <c r="D1745" s="20"/>
    </row>
    <row r="1746" spans="3:4" x14ac:dyDescent="0.2">
      <c r="C1746" s="20"/>
      <c r="D1746" s="20"/>
    </row>
    <row r="1747" spans="3:4" x14ac:dyDescent="0.2">
      <c r="C1747" s="20"/>
      <c r="D1747" s="20"/>
    </row>
    <row r="1748" spans="3:4" x14ac:dyDescent="0.2">
      <c r="C1748" s="20"/>
      <c r="D1748" s="20"/>
    </row>
    <row r="1749" spans="3:4" x14ac:dyDescent="0.2">
      <c r="C1749" s="20"/>
      <c r="D1749" s="20"/>
    </row>
    <row r="1750" spans="3:4" x14ac:dyDescent="0.2">
      <c r="C1750" s="20"/>
      <c r="D1750" s="20"/>
    </row>
    <row r="1751" spans="3:4" x14ac:dyDescent="0.2">
      <c r="C1751" s="20"/>
      <c r="D1751" s="20"/>
    </row>
    <row r="1752" spans="3:4" x14ac:dyDescent="0.2">
      <c r="C1752" s="20"/>
      <c r="D1752" s="20"/>
    </row>
    <row r="1753" spans="3:4" x14ac:dyDescent="0.2">
      <c r="C1753" s="20"/>
      <c r="D1753" s="20"/>
    </row>
    <row r="1754" spans="3:4" x14ac:dyDescent="0.2">
      <c r="C1754" s="20"/>
      <c r="D1754" s="20"/>
    </row>
    <row r="1755" spans="3:4" x14ac:dyDescent="0.2">
      <c r="C1755" s="20"/>
      <c r="D1755" s="20"/>
    </row>
    <row r="1756" spans="3:4" x14ac:dyDescent="0.2">
      <c r="C1756" s="20"/>
      <c r="D1756" s="20"/>
    </row>
    <row r="1757" spans="3:4" x14ac:dyDescent="0.2">
      <c r="C1757" s="20"/>
      <c r="D1757" s="20"/>
    </row>
    <row r="1758" spans="3:4" x14ac:dyDescent="0.2">
      <c r="C1758" s="20"/>
      <c r="D1758" s="20"/>
    </row>
    <row r="1759" spans="3:4" x14ac:dyDescent="0.2">
      <c r="C1759" s="20"/>
      <c r="D1759" s="20"/>
    </row>
    <row r="1760" spans="3:4" x14ac:dyDescent="0.2">
      <c r="C1760" s="20"/>
      <c r="D1760" s="20"/>
    </row>
    <row r="1761" spans="3:4" x14ac:dyDescent="0.2">
      <c r="C1761" s="20"/>
      <c r="D1761" s="20"/>
    </row>
    <row r="1762" spans="3:4" x14ac:dyDescent="0.2">
      <c r="C1762" s="20"/>
      <c r="D1762" s="20"/>
    </row>
    <row r="1763" spans="3:4" x14ac:dyDescent="0.2">
      <c r="C1763" s="20"/>
      <c r="D1763" s="20"/>
    </row>
    <row r="1764" spans="3:4" x14ac:dyDescent="0.2">
      <c r="C1764" s="20"/>
      <c r="D1764" s="20"/>
    </row>
    <row r="1765" spans="3:4" x14ac:dyDescent="0.2">
      <c r="C1765" s="20"/>
      <c r="D1765" s="20"/>
    </row>
    <row r="1766" spans="3:4" x14ac:dyDescent="0.2">
      <c r="C1766" s="20"/>
      <c r="D1766" s="20"/>
    </row>
    <row r="1767" spans="3:4" x14ac:dyDescent="0.2">
      <c r="C1767" s="20"/>
      <c r="D1767" s="20"/>
    </row>
    <row r="1768" spans="3:4" x14ac:dyDescent="0.2">
      <c r="C1768" s="20"/>
      <c r="D1768" s="20"/>
    </row>
    <row r="1769" spans="3:4" x14ac:dyDescent="0.2">
      <c r="C1769" s="20"/>
      <c r="D1769" s="20"/>
    </row>
    <row r="1770" spans="3:4" x14ac:dyDescent="0.2">
      <c r="C1770" s="20"/>
      <c r="D1770" s="20"/>
    </row>
    <row r="1771" spans="3:4" x14ac:dyDescent="0.2">
      <c r="C1771" s="20"/>
      <c r="D1771" s="20"/>
    </row>
    <row r="1772" spans="3:4" x14ac:dyDescent="0.2">
      <c r="C1772" s="20"/>
      <c r="D1772" s="20"/>
    </row>
    <row r="1773" spans="3:4" x14ac:dyDescent="0.2">
      <c r="C1773" s="20"/>
      <c r="D1773" s="20"/>
    </row>
    <row r="1774" spans="3:4" x14ac:dyDescent="0.2">
      <c r="C1774" s="20"/>
      <c r="D1774" s="20"/>
    </row>
    <row r="1775" spans="3:4" x14ac:dyDescent="0.2">
      <c r="C1775" s="20"/>
      <c r="D1775" s="20"/>
    </row>
    <row r="1776" spans="3:4" x14ac:dyDescent="0.2">
      <c r="C1776" s="20"/>
      <c r="D1776" s="20"/>
    </row>
    <row r="1777" spans="3:4" x14ac:dyDescent="0.2">
      <c r="C1777" s="20"/>
      <c r="D1777" s="20"/>
    </row>
    <row r="1778" spans="3:4" x14ac:dyDescent="0.2">
      <c r="C1778" s="20"/>
      <c r="D1778" s="20"/>
    </row>
    <row r="1779" spans="3:4" x14ac:dyDescent="0.2">
      <c r="C1779" s="20"/>
      <c r="D1779" s="20"/>
    </row>
    <row r="1780" spans="3:4" x14ac:dyDescent="0.2">
      <c r="C1780" s="20"/>
      <c r="D1780" s="20"/>
    </row>
    <row r="1781" spans="3:4" x14ac:dyDescent="0.2">
      <c r="C1781" s="20"/>
      <c r="D1781" s="20"/>
    </row>
    <row r="1782" spans="3:4" x14ac:dyDescent="0.2">
      <c r="C1782" s="20"/>
      <c r="D1782" s="20"/>
    </row>
    <row r="1783" spans="3:4" x14ac:dyDescent="0.2">
      <c r="C1783" s="20"/>
      <c r="D1783" s="20"/>
    </row>
    <row r="1784" spans="3:4" x14ac:dyDescent="0.2">
      <c r="C1784" s="20"/>
      <c r="D1784" s="20"/>
    </row>
    <row r="1785" spans="3:4" x14ac:dyDescent="0.2">
      <c r="C1785" s="20"/>
      <c r="D1785" s="20"/>
    </row>
    <row r="1786" spans="3:4" x14ac:dyDescent="0.2">
      <c r="C1786" s="20"/>
      <c r="D1786" s="20"/>
    </row>
    <row r="1787" spans="3:4" x14ac:dyDescent="0.2">
      <c r="C1787" s="20"/>
      <c r="D1787" s="20"/>
    </row>
    <row r="1788" spans="3:4" x14ac:dyDescent="0.2">
      <c r="C1788" s="20"/>
      <c r="D1788" s="20"/>
    </row>
    <row r="1789" spans="3:4" x14ac:dyDescent="0.2">
      <c r="C1789" s="20"/>
      <c r="D1789" s="20"/>
    </row>
    <row r="1790" spans="3:4" x14ac:dyDescent="0.2">
      <c r="C1790" s="20"/>
      <c r="D1790" s="20"/>
    </row>
    <row r="1791" spans="3:4" x14ac:dyDescent="0.2">
      <c r="C1791" s="20"/>
      <c r="D1791" s="20"/>
    </row>
    <row r="1792" spans="3:4" x14ac:dyDescent="0.2">
      <c r="C1792" s="20"/>
      <c r="D1792" s="20"/>
    </row>
    <row r="1793" spans="3:4" x14ac:dyDescent="0.2">
      <c r="C1793" s="20"/>
      <c r="D1793" s="20"/>
    </row>
    <row r="1794" spans="3:4" x14ac:dyDescent="0.2">
      <c r="C1794" s="20"/>
      <c r="D1794" s="20"/>
    </row>
    <row r="1795" spans="3:4" x14ac:dyDescent="0.2">
      <c r="C1795" s="20"/>
      <c r="D1795" s="20"/>
    </row>
    <row r="1796" spans="3:4" x14ac:dyDescent="0.2">
      <c r="C1796" s="20"/>
      <c r="D1796" s="20"/>
    </row>
    <row r="1797" spans="3:4" x14ac:dyDescent="0.2">
      <c r="C1797" s="20"/>
      <c r="D1797" s="20"/>
    </row>
    <row r="1798" spans="3:4" x14ac:dyDescent="0.2">
      <c r="C1798" s="20"/>
      <c r="D1798" s="20"/>
    </row>
    <row r="1799" spans="3:4" x14ac:dyDescent="0.2">
      <c r="C1799" s="20"/>
      <c r="D1799" s="20"/>
    </row>
    <row r="1800" spans="3:4" x14ac:dyDescent="0.2">
      <c r="C1800" s="20"/>
      <c r="D1800" s="20"/>
    </row>
    <row r="1801" spans="3:4" x14ac:dyDescent="0.2">
      <c r="C1801" s="20"/>
      <c r="D1801" s="20"/>
    </row>
    <row r="1802" spans="3:4" x14ac:dyDescent="0.2">
      <c r="C1802" s="20"/>
      <c r="D1802" s="20"/>
    </row>
    <row r="1803" spans="3:4" x14ac:dyDescent="0.2">
      <c r="C1803" s="20"/>
      <c r="D1803" s="20"/>
    </row>
    <row r="1804" spans="3:4" x14ac:dyDescent="0.2">
      <c r="C1804" s="20"/>
      <c r="D1804" s="20"/>
    </row>
    <row r="1805" spans="3:4" x14ac:dyDescent="0.2">
      <c r="C1805" s="20"/>
      <c r="D1805" s="20"/>
    </row>
    <row r="1806" spans="3:4" x14ac:dyDescent="0.2">
      <c r="C1806" s="20"/>
      <c r="D1806" s="20"/>
    </row>
    <row r="1807" spans="3:4" x14ac:dyDescent="0.2">
      <c r="C1807" s="20"/>
      <c r="D1807" s="20"/>
    </row>
    <row r="1808" spans="3:4" x14ac:dyDescent="0.2">
      <c r="C1808" s="20"/>
      <c r="D1808" s="20"/>
    </row>
    <row r="1809" spans="3:4" x14ac:dyDescent="0.2">
      <c r="C1809" s="20"/>
      <c r="D1809" s="20"/>
    </row>
    <row r="1810" spans="3:4" x14ac:dyDescent="0.2">
      <c r="C1810" s="20"/>
      <c r="D1810" s="20"/>
    </row>
    <row r="1811" spans="3:4" x14ac:dyDescent="0.2">
      <c r="C1811" s="20"/>
      <c r="D1811" s="20"/>
    </row>
    <row r="1812" spans="3:4" x14ac:dyDescent="0.2">
      <c r="C1812" s="20"/>
      <c r="D1812" s="20"/>
    </row>
    <row r="1813" spans="3:4" x14ac:dyDescent="0.2">
      <c r="C1813" s="20"/>
      <c r="D1813" s="20"/>
    </row>
    <row r="1814" spans="3:4" x14ac:dyDescent="0.2">
      <c r="C1814" s="20"/>
      <c r="D1814" s="20"/>
    </row>
    <row r="1815" spans="3:4" x14ac:dyDescent="0.2">
      <c r="C1815" s="20"/>
      <c r="D1815" s="20"/>
    </row>
    <row r="1816" spans="3:4" x14ac:dyDescent="0.2">
      <c r="C1816" s="20"/>
      <c r="D1816" s="20"/>
    </row>
    <row r="1817" spans="3:4" x14ac:dyDescent="0.2">
      <c r="C1817" s="20"/>
      <c r="D1817" s="20"/>
    </row>
    <row r="1818" spans="3:4" x14ac:dyDescent="0.2">
      <c r="C1818" s="20"/>
      <c r="D1818" s="20"/>
    </row>
    <row r="1819" spans="3:4" x14ac:dyDescent="0.2">
      <c r="C1819" s="20"/>
      <c r="D1819" s="20"/>
    </row>
    <row r="1820" spans="3:4" x14ac:dyDescent="0.2">
      <c r="C1820" s="20"/>
      <c r="D1820" s="20"/>
    </row>
    <row r="1821" spans="3:4" x14ac:dyDescent="0.2">
      <c r="C1821" s="20"/>
      <c r="D1821" s="20"/>
    </row>
    <row r="1822" spans="3:4" x14ac:dyDescent="0.2">
      <c r="C1822" s="20"/>
      <c r="D1822" s="20"/>
    </row>
    <row r="1823" spans="3:4" x14ac:dyDescent="0.2">
      <c r="C1823" s="20"/>
      <c r="D1823" s="20"/>
    </row>
    <row r="1824" spans="3:4" x14ac:dyDescent="0.2">
      <c r="C1824" s="20"/>
      <c r="D1824" s="20"/>
    </row>
    <row r="1825" spans="3:4" x14ac:dyDescent="0.2">
      <c r="C1825" s="20"/>
      <c r="D1825" s="20"/>
    </row>
    <row r="1826" spans="3:4" x14ac:dyDescent="0.2">
      <c r="C1826" s="20"/>
      <c r="D1826" s="20"/>
    </row>
    <row r="1827" spans="3:4" x14ac:dyDescent="0.2">
      <c r="C1827" s="20"/>
      <c r="D1827" s="20"/>
    </row>
    <row r="1828" spans="3:4" x14ac:dyDescent="0.2">
      <c r="C1828" s="20"/>
      <c r="D1828" s="20"/>
    </row>
    <row r="1829" spans="3:4" x14ac:dyDescent="0.2">
      <c r="C1829" s="20"/>
      <c r="D1829" s="20"/>
    </row>
    <row r="1830" spans="3:4" x14ac:dyDescent="0.2">
      <c r="C1830" s="20"/>
      <c r="D1830" s="20"/>
    </row>
    <row r="1831" spans="3:4" x14ac:dyDescent="0.2">
      <c r="C1831" s="20"/>
      <c r="D1831" s="20"/>
    </row>
    <row r="1832" spans="3:4" x14ac:dyDescent="0.2">
      <c r="C1832" s="20"/>
      <c r="D1832" s="20"/>
    </row>
    <row r="1833" spans="3:4" x14ac:dyDescent="0.2">
      <c r="C1833" s="20"/>
      <c r="D1833" s="20"/>
    </row>
    <row r="1834" spans="3:4" x14ac:dyDescent="0.2">
      <c r="C1834" s="20"/>
      <c r="D1834" s="20"/>
    </row>
    <row r="1835" spans="3:4" x14ac:dyDescent="0.2">
      <c r="C1835" s="20"/>
      <c r="D1835" s="20"/>
    </row>
    <row r="1836" spans="3:4" x14ac:dyDescent="0.2">
      <c r="C1836" s="20"/>
      <c r="D1836" s="20"/>
    </row>
    <row r="1837" spans="3:4" x14ac:dyDescent="0.2">
      <c r="C1837" s="20"/>
      <c r="D1837" s="20"/>
    </row>
    <row r="1838" spans="3:4" x14ac:dyDescent="0.2">
      <c r="C1838" s="20"/>
      <c r="D1838" s="20"/>
    </row>
    <row r="1839" spans="3:4" x14ac:dyDescent="0.2">
      <c r="C1839" s="20"/>
      <c r="D1839" s="20"/>
    </row>
    <row r="1840" spans="3:4" x14ac:dyDescent="0.2">
      <c r="C1840" s="20"/>
      <c r="D1840" s="20"/>
    </row>
    <row r="1841" spans="3:4" x14ac:dyDescent="0.2">
      <c r="C1841" s="20"/>
      <c r="D1841" s="20"/>
    </row>
    <row r="1842" spans="3:4" x14ac:dyDescent="0.2">
      <c r="C1842" s="20"/>
      <c r="D1842" s="20"/>
    </row>
    <row r="1843" spans="3:4" x14ac:dyDescent="0.2">
      <c r="C1843" s="20"/>
      <c r="D1843" s="20"/>
    </row>
    <row r="1844" spans="3:4" x14ac:dyDescent="0.2">
      <c r="C1844" s="20"/>
      <c r="D1844" s="20"/>
    </row>
    <row r="1845" spans="3:4" x14ac:dyDescent="0.2">
      <c r="C1845" s="20"/>
      <c r="D1845" s="20"/>
    </row>
    <row r="1846" spans="3:4" x14ac:dyDescent="0.2">
      <c r="C1846" s="20"/>
      <c r="D1846" s="20"/>
    </row>
    <row r="1847" spans="3:4" x14ac:dyDescent="0.2">
      <c r="C1847" s="20"/>
      <c r="D1847" s="20"/>
    </row>
    <row r="1848" spans="3:4" x14ac:dyDescent="0.2">
      <c r="C1848" s="20"/>
      <c r="D1848" s="20"/>
    </row>
    <row r="1849" spans="3:4" x14ac:dyDescent="0.2">
      <c r="C1849" s="20"/>
      <c r="D1849" s="20"/>
    </row>
    <row r="1850" spans="3:4" x14ac:dyDescent="0.2">
      <c r="C1850" s="20"/>
      <c r="D1850" s="20"/>
    </row>
    <row r="1851" spans="3:4" x14ac:dyDescent="0.2">
      <c r="C1851" s="20"/>
      <c r="D1851" s="20"/>
    </row>
    <row r="1852" spans="3:4" x14ac:dyDescent="0.2">
      <c r="C1852" s="20"/>
      <c r="D1852" s="20"/>
    </row>
    <row r="1853" spans="3:4" x14ac:dyDescent="0.2">
      <c r="C1853" s="20"/>
      <c r="D1853" s="20"/>
    </row>
    <row r="1854" spans="3:4" x14ac:dyDescent="0.2">
      <c r="C1854" s="20"/>
      <c r="D1854" s="20"/>
    </row>
    <row r="1855" spans="3:4" x14ac:dyDescent="0.2">
      <c r="C1855" s="20"/>
      <c r="D1855" s="20"/>
    </row>
    <row r="1856" spans="3:4" x14ac:dyDescent="0.2">
      <c r="C1856" s="20"/>
      <c r="D1856" s="20"/>
    </row>
    <row r="1857" spans="3:4" x14ac:dyDescent="0.2">
      <c r="C1857" s="20"/>
      <c r="D1857" s="20"/>
    </row>
    <row r="1858" spans="3:4" x14ac:dyDescent="0.2">
      <c r="C1858" s="20"/>
      <c r="D1858" s="20"/>
    </row>
    <row r="1859" spans="3:4" x14ac:dyDescent="0.2">
      <c r="C1859" s="20"/>
      <c r="D1859" s="20"/>
    </row>
    <row r="1860" spans="3:4" x14ac:dyDescent="0.2">
      <c r="C1860" s="20"/>
      <c r="D1860" s="20"/>
    </row>
    <row r="1861" spans="3:4" x14ac:dyDescent="0.2">
      <c r="C1861" s="20"/>
      <c r="D1861" s="20"/>
    </row>
    <row r="1862" spans="3:4" x14ac:dyDescent="0.2">
      <c r="C1862" s="20"/>
      <c r="D1862" s="20"/>
    </row>
    <row r="1863" spans="3:4" x14ac:dyDescent="0.2">
      <c r="C1863" s="20"/>
      <c r="D1863" s="20"/>
    </row>
    <row r="1864" spans="3:4" x14ac:dyDescent="0.2">
      <c r="C1864" s="20"/>
      <c r="D1864" s="20"/>
    </row>
    <row r="1865" spans="3:4" x14ac:dyDescent="0.2">
      <c r="C1865" s="20"/>
      <c r="D1865" s="20"/>
    </row>
    <row r="1866" spans="3:4" x14ac:dyDescent="0.2">
      <c r="C1866" s="20"/>
      <c r="D1866" s="20"/>
    </row>
    <row r="1867" spans="3:4" x14ac:dyDescent="0.2">
      <c r="C1867" s="20"/>
      <c r="D1867" s="20"/>
    </row>
    <row r="1868" spans="3:4" x14ac:dyDescent="0.2">
      <c r="C1868" s="20"/>
      <c r="D1868" s="20"/>
    </row>
    <row r="1869" spans="3:4" x14ac:dyDescent="0.2">
      <c r="C1869" s="20"/>
      <c r="D1869" s="20"/>
    </row>
    <row r="1870" spans="3:4" x14ac:dyDescent="0.2">
      <c r="C1870" s="20"/>
      <c r="D1870" s="20"/>
    </row>
    <row r="1871" spans="3:4" x14ac:dyDescent="0.2">
      <c r="C1871" s="20"/>
      <c r="D1871" s="20"/>
    </row>
    <row r="1872" spans="3:4" x14ac:dyDescent="0.2">
      <c r="C1872" s="20"/>
      <c r="D1872" s="20"/>
    </row>
    <row r="1873" spans="3:4" x14ac:dyDescent="0.2">
      <c r="C1873" s="20"/>
      <c r="D1873" s="20"/>
    </row>
    <row r="1874" spans="3:4" x14ac:dyDescent="0.2">
      <c r="C1874" s="20"/>
      <c r="D1874" s="20"/>
    </row>
    <row r="1875" spans="3:4" x14ac:dyDescent="0.2">
      <c r="C1875" s="20"/>
      <c r="D1875" s="20"/>
    </row>
    <row r="1876" spans="3:4" x14ac:dyDescent="0.2">
      <c r="C1876" s="20"/>
      <c r="D1876" s="20"/>
    </row>
    <row r="1877" spans="3:4" x14ac:dyDescent="0.2">
      <c r="C1877" s="20"/>
      <c r="D1877" s="20"/>
    </row>
    <row r="1878" spans="3:4" x14ac:dyDescent="0.2">
      <c r="C1878" s="20"/>
      <c r="D1878" s="20"/>
    </row>
    <row r="1879" spans="3:4" x14ac:dyDescent="0.2">
      <c r="C1879" s="20"/>
      <c r="D1879" s="20"/>
    </row>
    <row r="1880" spans="3:4" x14ac:dyDescent="0.2">
      <c r="C1880" s="20"/>
      <c r="D1880" s="20"/>
    </row>
    <row r="1881" spans="3:4" x14ac:dyDescent="0.2">
      <c r="C1881" s="20"/>
      <c r="D1881" s="20"/>
    </row>
    <row r="1882" spans="3:4" x14ac:dyDescent="0.2">
      <c r="C1882" s="20"/>
      <c r="D1882" s="20"/>
    </row>
    <row r="1883" spans="3:4" x14ac:dyDescent="0.2">
      <c r="C1883" s="20"/>
      <c r="D1883" s="20"/>
    </row>
    <row r="1884" spans="3:4" x14ac:dyDescent="0.2">
      <c r="C1884" s="20"/>
      <c r="D1884" s="20"/>
    </row>
    <row r="1885" spans="3:4" x14ac:dyDescent="0.2">
      <c r="C1885" s="20"/>
      <c r="D1885" s="20"/>
    </row>
    <row r="1886" spans="3:4" x14ac:dyDescent="0.2">
      <c r="C1886" s="20"/>
      <c r="D1886" s="20"/>
    </row>
    <row r="1887" spans="3:4" x14ac:dyDescent="0.2">
      <c r="C1887" s="20"/>
      <c r="D1887" s="20"/>
    </row>
    <row r="1888" spans="3:4" x14ac:dyDescent="0.2">
      <c r="C1888" s="20"/>
      <c r="D1888" s="20"/>
    </row>
    <row r="1889" spans="3:4" x14ac:dyDescent="0.2">
      <c r="C1889" s="20"/>
      <c r="D1889" s="20"/>
    </row>
    <row r="1890" spans="3:4" x14ac:dyDescent="0.2">
      <c r="C1890" s="20"/>
      <c r="D1890" s="20"/>
    </row>
    <row r="1891" spans="3:4" x14ac:dyDescent="0.2">
      <c r="C1891" s="20"/>
      <c r="D1891" s="20"/>
    </row>
    <row r="1892" spans="3:4" x14ac:dyDescent="0.2">
      <c r="C1892" s="20"/>
      <c r="D1892" s="20"/>
    </row>
    <row r="1893" spans="3:4" x14ac:dyDescent="0.2">
      <c r="C1893" s="20"/>
      <c r="D1893" s="20"/>
    </row>
    <row r="1894" spans="3:4" x14ac:dyDescent="0.2">
      <c r="C1894" s="20"/>
      <c r="D1894" s="20"/>
    </row>
    <row r="1895" spans="3:4" x14ac:dyDescent="0.2">
      <c r="C1895" s="20"/>
      <c r="D1895" s="20"/>
    </row>
    <row r="1896" spans="3:4" x14ac:dyDescent="0.2">
      <c r="C1896" s="20"/>
      <c r="D1896" s="20"/>
    </row>
    <row r="1897" spans="3:4" x14ac:dyDescent="0.2">
      <c r="C1897" s="20"/>
      <c r="D1897" s="20"/>
    </row>
    <row r="1898" spans="3:4" x14ac:dyDescent="0.2">
      <c r="C1898" s="20"/>
      <c r="D1898" s="20"/>
    </row>
    <row r="1899" spans="3:4" x14ac:dyDescent="0.2">
      <c r="C1899" s="20"/>
      <c r="D1899" s="20"/>
    </row>
    <row r="1900" spans="3:4" x14ac:dyDescent="0.2">
      <c r="C1900" s="20"/>
      <c r="D1900" s="20"/>
    </row>
    <row r="1901" spans="3:4" x14ac:dyDescent="0.2">
      <c r="C1901" s="20"/>
      <c r="D1901" s="20"/>
    </row>
    <row r="1902" spans="3:4" x14ac:dyDescent="0.2">
      <c r="C1902" s="20"/>
      <c r="D1902" s="20"/>
    </row>
    <row r="1903" spans="3:4" x14ac:dyDescent="0.2">
      <c r="C1903" s="20"/>
      <c r="D1903" s="20"/>
    </row>
    <row r="1904" spans="3:4" x14ac:dyDescent="0.2">
      <c r="C1904" s="20"/>
      <c r="D1904" s="20"/>
    </row>
    <row r="1905" spans="3:4" x14ac:dyDescent="0.2">
      <c r="C1905" s="20"/>
      <c r="D1905" s="20"/>
    </row>
    <row r="1906" spans="3:4" x14ac:dyDescent="0.2">
      <c r="C1906" s="20"/>
      <c r="D1906" s="20"/>
    </row>
    <row r="1907" spans="3:4" x14ac:dyDescent="0.2">
      <c r="C1907" s="20"/>
      <c r="D1907" s="20"/>
    </row>
    <row r="1908" spans="3:4" x14ac:dyDescent="0.2">
      <c r="C1908" s="20"/>
      <c r="D1908" s="20"/>
    </row>
    <row r="1909" spans="3:4" x14ac:dyDescent="0.2">
      <c r="C1909" s="20"/>
      <c r="D1909" s="20"/>
    </row>
    <row r="1910" spans="3:4" x14ac:dyDescent="0.2">
      <c r="C1910" s="20"/>
      <c r="D1910" s="20"/>
    </row>
    <row r="1911" spans="3:4" x14ac:dyDescent="0.2">
      <c r="C1911" s="20"/>
      <c r="D1911" s="20"/>
    </row>
    <row r="1912" spans="3:4" x14ac:dyDescent="0.2">
      <c r="C1912" s="20"/>
      <c r="D1912" s="20"/>
    </row>
    <row r="1913" spans="3:4" x14ac:dyDescent="0.2">
      <c r="C1913" s="20"/>
      <c r="D1913" s="20"/>
    </row>
    <row r="1914" spans="3:4" x14ac:dyDescent="0.2">
      <c r="C1914" s="20"/>
      <c r="D1914" s="20"/>
    </row>
    <row r="1915" spans="3:4" x14ac:dyDescent="0.2">
      <c r="C1915" s="20"/>
      <c r="D1915" s="20"/>
    </row>
    <row r="1916" spans="3:4" x14ac:dyDescent="0.2">
      <c r="C1916" s="20"/>
      <c r="D1916" s="20"/>
    </row>
    <row r="1917" spans="3:4" x14ac:dyDescent="0.2">
      <c r="C1917" s="20"/>
      <c r="D1917" s="20"/>
    </row>
    <row r="1918" spans="3:4" x14ac:dyDescent="0.2">
      <c r="C1918" s="20"/>
      <c r="D1918" s="20"/>
    </row>
    <row r="1919" spans="3:4" x14ac:dyDescent="0.2">
      <c r="C1919" s="20"/>
      <c r="D1919" s="20"/>
    </row>
    <row r="1920" spans="3:4" x14ac:dyDescent="0.2">
      <c r="C1920" s="20"/>
      <c r="D1920" s="20"/>
    </row>
    <row r="1921" spans="3:4" x14ac:dyDescent="0.2">
      <c r="C1921" s="20"/>
      <c r="D1921" s="20"/>
    </row>
    <row r="1922" spans="3:4" x14ac:dyDescent="0.2">
      <c r="C1922" s="20"/>
      <c r="D1922" s="20"/>
    </row>
    <row r="1923" spans="3:4" x14ac:dyDescent="0.2">
      <c r="C1923" s="20"/>
      <c r="D1923" s="20"/>
    </row>
    <row r="1924" spans="3:4" x14ac:dyDescent="0.2">
      <c r="C1924" s="20"/>
      <c r="D1924" s="20"/>
    </row>
    <row r="1925" spans="3:4" x14ac:dyDescent="0.2">
      <c r="C1925" s="20"/>
      <c r="D1925" s="20"/>
    </row>
    <row r="1926" spans="3:4" x14ac:dyDescent="0.2">
      <c r="C1926" s="20"/>
      <c r="D1926" s="20"/>
    </row>
    <row r="1927" spans="3:4" x14ac:dyDescent="0.2">
      <c r="C1927" s="20"/>
      <c r="D1927" s="20"/>
    </row>
    <row r="1928" spans="3:4" x14ac:dyDescent="0.2">
      <c r="C1928" s="20"/>
      <c r="D1928" s="20"/>
    </row>
    <row r="1929" spans="3:4" x14ac:dyDescent="0.2">
      <c r="C1929" s="20"/>
      <c r="D1929" s="20"/>
    </row>
    <row r="1930" spans="3:4" x14ac:dyDescent="0.2">
      <c r="C1930" s="20"/>
      <c r="D1930" s="20"/>
    </row>
    <row r="1931" spans="3:4" x14ac:dyDescent="0.2">
      <c r="C1931" s="20"/>
      <c r="D1931" s="20"/>
    </row>
    <row r="1932" spans="3:4" x14ac:dyDescent="0.2">
      <c r="C1932" s="20"/>
      <c r="D1932" s="20"/>
    </row>
    <row r="1933" spans="3:4" x14ac:dyDescent="0.2">
      <c r="C1933" s="20"/>
      <c r="D1933" s="20"/>
    </row>
    <row r="1934" spans="3:4" x14ac:dyDescent="0.2">
      <c r="C1934" s="20"/>
      <c r="D1934" s="20"/>
    </row>
    <row r="1935" spans="3:4" x14ac:dyDescent="0.2">
      <c r="C1935" s="20"/>
      <c r="D1935" s="20"/>
    </row>
    <row r="1936" spans="3:4" x14ac:dyDescent="0.2">
      <c r="C1936" s="20"/>
      <c r="D1936" s="20"/>
    </row>
    <row r="1937" spans="3:4" x14ac:dyDescent="0.2">
      <c r="C1937" s="20"/>
      <c r="D1937" s="20"/>
    </row>
    <row r="1938" spans="3:4" x14ac:dyDescent="0.2">
      <c r="C1938" s="20"/>
      <c r="D1938" s="20"/>
    </row>
    <row r="1939" spans="3:4" x14ac:dyDescent="0.2">
      <c r="C1939" s="20"/>
      <c r="D1939" s="20"/>
    </row>
    <row r="1940" spans="3:4" x14ac:dyDescent="0.2">
      <c r="C1940" s="20"/>
      <c r="D1940" s="20"/>
    </row>
    <row r="1941" spans="3:4" x14ac:dyDescent="0.2">
      <c r="C1941" s="20"/>
      <c r="D1941" s="20"/>
    </row>
    <row r="1942" spans="3:4" x14ac:dyDescent="0.2">
      <c r="C1942" s="20"/>
      <c r="D1942" s="20"/>
    </row>
    <row r="1943" spans="3:4" x14ac:dyDescent="0.2">
      <c r="C1943" s="20"/>
      <c r="D1943" s="20"/>
    </row>
    <row r="1944" spans="3:4" x14ac:dyDescent="0.2">
      <c r="C1944" s="20"/>
      <c r="D1944" s="20"/>
    </row>
    <row r="1945" spans="3:4" x14ac:dyDescent="0.2">
      <c r="C1945" s="20"/>
      <c r="D1945" s="20"/>
    </row>
    <row r="1946" spans="3:4" x14ac:dyDescent="0.2">
      <c r="C1946" s="20"/>
      <c r="D1946" s="20"/>
    </row>
    <row r="1947" spans="3:4" x14ac:dyDescent="0.2">
      <c r="C1947" s="20"/>
      <c r="D1947" s="20"/>
    </row>
    <row r="1948" spans="3:4" x14ac:dyDescent="0.2">
      <c r="C1948" s="20"/>
      <c r="D1948" s="20"/>
    </row>
    <row r="1949" spans="3:4" x14ac:dyDescent="0.2">
      <c r="C1949" s="20"/>
      <c r="D1949" s="20"/>
    </row>
    <row r="1950" spans="3:4" x14ac:dyDescent="0.2">
      <c r="C1950" s="20"/>
      <c r="D1950" s="20"/>
    </row>
    <row r="1951" spans="3:4" x14ac:dyDescent="0.2">
      <c r="C1951" s="20"/>
      <c r="D1951" s="20"/>
    </row>
    <row r="1952" spans="3:4" x14ac:dyDescent="0.2">
      <c r="C1952" s="20"/>
      <c r="D1952" s="20"/>
    </row>
    <row r="1953" spans="3:4" x14ac:dyDescent="0.2">
      <c r="C1953" s="20"/>
      <c r="D1953" s="20"/>
    </row>
    <row r="1954" spans="3:4" x14ac:dyDescent="0.2">
      <c r="C1954" s="20"/>
      <c r="D1954" s="20"/>
    </row>
    <row r="1955" spans="3:4" x14ac:dyDescent="0.2">
      <c r="C1955" s="20"/>
      <c r="D1955" s="20"/>
    </row>
    <row r="1956" spans="3:4" x14ac:dyDescent="0.2">
      <c r="C1956" s="20"/>
      <c r="D1956" s="20"/>
    </row>
    <row r="1957" spans="3:4" x14ac:dyDescent="0.2">
      <c r="C1957" s="20"/>
      <c r="D1957" s="20"/>
    </row>
    <row r="1958" spans="3:4" x14ac:dyDescent="0.2">
      <c r="C1958" s="20"/>
      <c r="D1958" s="20"/>
    </row>
    <row r="1959" spans="3:4" x14ac:dyDescent="0.2">
      <c r="C1959" s="20"/>
      <c r="D1959" s="20"/>
    </row>
    <row r="1960" spans="3:4" x14ac:dyDescent="0.2">
      <c r="C1960" s="20"/>
      <c r="D1960" s="20"/>
    </row>
    <row r="1961" spans="3:4" x14ac:dyDescent="0.2">
      <c r="C1961" s="20"/>
      <c r="D1961" s="20"/>
    </row>
    <row r="1962" spans="3:4" x14ac:dyDescent="0.2">
      <c r="C1962" s="20"/>
      <c r="D1962" s="20"/>
    </row>
    <row r="1963" spans="3:4" x14ac:dyDescent="0.2">
      <c r="C1963" s="20"/>
      <c r="D1963" s="20"/>
    </row>
    <row r="1964" spans="3:4" x14ac:dyDescent="0.2">
      <c r="C1964" s="20"/>
      <c r="D1964" s="20"/>
    </row>
    <row r="1965" spans="3:4" x14ac:dyDescent="0.2">
      <c r="C1965" s="20"/>
      <c r="D1965" s="20"/>
    </row>
    <row r="1966" spans="3:4" x14ac:dyDescent="0.2">
      <c r="C1966" s="20"/>
      <c r="D1966" s="20"/>
    </row>
    <row r="1967" spans="3:4" x14ac:dyDescent="0.2">
      <c r="C1967" s="20"/>
      <c r="D1967" s="20"/>
    </row>
    <row r="1968" spans="3:4" x14ac:dyDescent="0.2">
      <c r="C1968" s="20"/>
      <c r="D1968" s="20"/>
    </row>
    <row r="1969" spans="3:4" x14ac:dyDescent="0.2">
      <c r="C1969" s="20"/>
      <c r="D1969" s="20"/>
    </row>
    <row r="1970" spans="3:4" x14ac:dyDescent="0.2">
      <c r="C1970" s="20"/>
      <c r="D1970" s="20"/>
    </row>
    <row r="1971" spans="3:4" x14ac:dyDescent="0.2">
      <c r="C1971" s="20"/>
      <c r="D1971" s="20"/>
    </row>
    <row r="1972" spans="3:4" x14ac:dyDescent="0.2">
      <c r="C1972" s="20"/>
      <c r="D1972" s="20"/>
    </row>
    <row r="1973" spans="3:4" x14ac:dyDescent="0.2">
      <c r="C1973" s="20"/>
      <c r="D1973" s="20"/>
    </row>
    <row r="1974" spans="3:4" x14ac:dyDescent="0.2">
      <c r="C1974" s="20"/>
      <c r="D1974" s="20"/>
    </row>
    <row r="1975" spans="3:4" x14ac:dyDescent="0.2">
      <c r="C1975" s="20"/>
      <c r="D1975" s="20"/>
    </row>
    <row r="1976" spans="3:4" x14ac:dyDescent="0.2">
      <c r="C1976" s="20"/>
      <c r="D1976" s="20"/>
    </row>
    <row r="1977" spans="3:4" x14ac:dyDescent="0.2">
      <c r="C1977" s="20"/>
      <c r="D1977" s="20"/>
    </row>
    <row r="1978" spans="3:4" x14ac:dyDescent="0.2">
      <c r="C1978" s="20"/>
      <c r="D1978" s="20"/>
    </row>
    <row r="1979" spans="3:4" x14ac:dyDescent="0.2">
      <c r="C1979" s="20"/>
      <c r="D1979" s="20"/>
    </row>
    <row r="1980" spans="3:4" x14ac:dyDescent="0.2">
      <c r="C1980" s="20"/>
      <c r="D1980" s="20"/>
    </row>
    <row r="1981" spans="3:4" x14ac:dyDescent="0.2">
      <c r="C1981" s="20"/>
      <c r="D1981" s="20"/>
    </row>
    <row r="1982" spans="3:4" x14ac:dyDescent="0.2">
      <c r="C1982" s="20"/>
      <c r="D1982" s="20"/>
    </row>
    <row r="1983" spans="3:4" x14ac:dyDescent="0.2">
      <c r="C1983" s="20"/>
      <c r="D1983" s="20"/>
    </row>
    <row r="1984" spans="3:4" x14ac:dyDescent="0.2">
      <c r="C1984" s="20"/>
      <c r="D1984" s="20"/>
    </row>
    <row r="1985" spans="3:4" x14ac:dyDescent="0.2">
      <c r="C1985" s="20"/>
      <c r="D1985" s="20"/>
    </row>
    <row r="1986" spans="3:4" x14ac:dyDescent="0.2">
      <c r="C1986" s="20"/>
      <c r="D1986" s="20"/>
    </row>
    <row r="1987" spans="3:4" x14ac:dyDescent="0.2">
      <c r="C1987" s="20"/>
      <c r="D1987" s="20"/>
    </row>
    <row r="1988" spans="3:4" x14ac:dyDescent="0.2">
      <c r="C1988" s="20"/>
      <c r="D1988" s="20"/>
    </row>
    <row r="1989" spans="3:4" x14ac:dyDescent="0.2">
      <c r="C1989" s="20"/>
      <c r="D1989" s="20"/>
    </row>
    <row r="1990" spans="3:4" x14ac:dyDescent="0.2">
      <c r="C1990" s="20"/>
      <c r="D1990" s="20"/>
    </row>
    <row r="1991" spans="3:4" x14ac:dyDescent="0.2">
      <c r="C1991" s="20"/>
      <c r="D1991" s="20"/>
    </row>
    <row r="1992" spans="3:4" x14ac:dyDescent="0.2">
      <c r="C1992" s="20"/>
      <c r="D1992" s="20"/>
    </row>
    <row r="1993" spans="3:4" x14ac:dyDescent="0.2">
      <c r="C1993" s="20"/>
      <c r="D1993" s="20"/>
    </row>
    <row r="1994" spans="3:4" x14ac:dyDescent="0.2">
      <c r="C1994" s="20"/>
      <c r="D1994" s="20"/>
    </row>
    <row r="1995" spans="3:4" x14ac:dyDescent="0.2">
      <c r="C1995" s="20"/>
      <c r="D1995" s="20"/>
    </row>
    <row r="1996" spans="3:4" x14ac:dyDescent="0.2">
      <c r="C1996" s="20"/>
      <c r="D1996" s="20"/>
    </row>
    <row r="1997" spans="3:4" x14ac:dyDescent="0.2">
      <c r="C1997" s="20"/>
      <c r="D1997" s="20"/>
    </row>
    <row r="1998" spans="3:4" x14ac:dyDescent="0.2">
      <c r="C1998" s="20"/>
      <c r="D1998" s="20"/>
    </row>
    <row r="1999" spans="3:4" x14ac:dyDescent="0.2">
      <c r="C1999" s="20"/>
      <c r="D1999" s="20"/>
    </row>
    <row r="2000" spans="3:4" x14ac:dyDescent="0.2">
      <c r="C2000" s="20"/>
      <c r="D2000" s="20"/>
    </row>
    <row r="2001" spans="3:4" x14ac:dyDescent="0.2">
      <c r="C2001" s="20"/>
      <c r="D2001" s="20"/>
    </row>
    <row r="2002" spans="3:4" x14ac:dyDescent="0.2">
      <c r="C2002" s="20"/>
      <c r="D2002" s="20"/>
    </row>
    <row r="2003" spans="3:4" x14ac:dyDescent="0.2">
      <c r="C2003" s="20"/>
      <c r="D2003" s="20"/>
    </row>
    <row r="2004" spans="3:4" x14ac:dyDescent="0.2">
      <c r="C2004" s="20"/>
      <c r="D2004" s="20"/>
    </row>
    <row r="2005" spans="3:4" x14ac:dyDescent="0.2">
      <c r="C2005" s="20"/>
      <c r="D2005" s="20"/>
    </row>
    <row r="2006" spans="3:4" x14ac:dyDescent="0.2">
      <c r="C2006" s="20"/>
      <c r="D2006" s="20"/>
    </row>
    <row r="2007" spans="3:4" x14ac:dyDescent="0.2">
      <c r="C2007" s="20"/>
      <c r="D2007" s="20"/>
    </row>
    <row r="2008" spans="3:4" x14ac:dyDescent="0.2">
      <c r="C2008" s="20"/>
      <c r="D2008" s="20"/>
    </row>
    <row r="2009" spans="3:4" x14ac:dyDescent="0.2">
      <c r="C2009" s="20"/>
      <c r="D2009" s="20"/>
    </row>
    <row r="2010" spans="3:4" x14ac:dyDescent="0.2">
      <c r="C2010" s="20"/>
      <c r="D2010" s="20"/>
    </row>
    <row r="2011" spans="3:4" x14ac:dyDescent="0.2">
      <c r="C2011" s="20"/>
      <c r="D2011" s="20"/>
    </row>
    <row r="2012" spans="3:4" x14ac:dyDescent="0.2">
      <c r="C2012" s="20"/>
      <c r="D2012" s="20"/>
    </row>
    <row r="2013" spans="3:4" x14ac:dyDescent="0.2">
      <c r="C2013" s="20"/>
      <c r="D2013" s="20"/>
    </row>
    <row r="2014" spans="3:4" x14ac:dyDescent="0.2">
      <c r="C2014" s="20"/>
      <c r="D2014" s="20"/>
    </row>
    <row r="2015" spans="3:4" x14ac:dyDescent="0.2">
      <c r="C2015" s="20"/>
      <c r="D2015" s="20"/>
    </row>
    <row r="2016" spans="3:4" x14ac:dyDescent="0.2">
      <c r="C2016" s="20"/>
      <c r="D2016" s="20"/>
    </row>
    <row r="2017" spans="3:4" x14ac:dyDescent="0.2">
      <c r="C2017" s="20"/>
      <c r="D2017" s="20"/>
    </row>
    <row r="2018" spans="3:4" x14ac:dyDescent="0.2">
      <c r="C2018" s="20"/>
      <c r="D2018" s="20"/>
    </row>
    <row r="2019" spans="3:4" x14ac:dyDescent="0.2">
      <c r="C2019" s="20"/>
      <c r="D2019" s="20"/>
    </row>
    <row r="2020" spans="3:4" x14ac:dyDescent="0.2">
      <c r="C2020" s="20"/>
      <c r="D2020" s="20"/>
    </row>
    <row r="2021" spans="3:4" x14ac:dyDescent="0.2">
      <c r="C2021" s="20"/>
      <c r="D2021" s="20"/>
    </row>
    <row r="2022" spans="3:4" x14ac:dyDescent="0.2">
      <c r="C2022" s="20"/>
      <c r="D2022" s="20"/>
    </row>
    <row r="2023" spans="3:4" x14ac:dyDescent="0.2">
      <c r="C2023" s="20"/>
      <c r="D2023" s="20"/>
    </row>
    <row r="2024" spans="3:4" x14ac:dyDescent="0.2">
      <c r="C2024" s="20"/>
      <c r="D2024" s="20"/>
    </row>
    <row r="2025" spans="3:4" x14ac:dyDescent="0.2">
      <c r="C2025" s="20"/>
      <c r="D2025" s="20"/>
    </row>
    <row r="2026" spans="3:4" x14ac:dyDescent="0.2">
      <c r="C2026" s="20"/>
      <c r="D2026" s="20"/>
    </row>
    <row r="2027" spans="3:4" x14ac:dyDescent="0.2">
      <c r="C2027" s="20"/>
      <c r="D2027" s="20"/>
    </row>
    <row r="2028" spans="3:4" x14ac:dyDescent="0.2">
      <c r="C2028" s="20"/>
      <c r="D2028" s="20"/>
    </row>
    <row r="2029" spans="3:4" x14ac:dyDescent="0.2">
      <c r="C2029" s="20"/>
      <c r="D2029" s="20"/>
    </row>
    <row r="2030" spans="3:4" x14ac:dyDescent="0.2">
      <c r="C2030" s="20"/>
      <c r="D2030" s="20"/>
    </row>
    <row r="2031" spans="3:4" x14ac:dyDescent="0.2">
      <c r="C2031" s="20"/>
      <c r="D2031" s="20"/>
    </row>
    <row r="2032" spans="3:4" x14ac:dyDescent="0.2">
      <c r="C2032" s="20"/>
      <c r="D2032" s="20"/>
    </row>
    <row r="2033" spans="3:4" x14ac:dyDescent="0.2">
      <c r="C2033" s="20"/>
      <c r="D2033" s="20"/>
    </row>
    <row r="2034" spans="3:4" x14ac:dyDescent="0.2">
      <c r="C2034" s="20"/>
      <c r="D2034" s="20"/>
    </row>
    <row r="2035" spans="3:4" x14ac:dyDescent="0.2">
      <c r="C2035" s="20"/>
      <c r="D2035" s="20"/>
    </row>
    <row r="2036" spans="3:4" x14ac:dyDescent="0.2">
      <c r="C2036" s="20"/>
      <c r="D2036" s="20"/>
    </row>
    <row r="2037" spans="3:4" x14ac:dyDescent="0.2">
      <c r="C2037" s="20"/>
      <c r="D2037" s="20"/>
    </row>
    <row r="2038" spans="3:4" x14ac:dyDescent="0.2">
      <c r="C2038" s="20"/>
      <c r="D2038" s="20"/>
    </row>
    <row r="2039" spans="3:4" x14ac:dyDescent="0.2">
      <c r="C2039" s="20"/>
      <c r="D2039" s="20"/>
    </row>
    <row r="2040" spans="3:4" x14ac:dyDescent="0.2">
      <c r="C2040" s="20"/>
      <c r="D2040" s="20"/>
    </row>
    <row r="2041" spans="3:4" x14ac:dyDescent="0.2">
      <c r="C2041" s="20"/>
      <c r="D2041" s="20"/>
    </row>
    <row r="2042" spans="3:4" x14ac:dyDescent="0.2">
      <c r="C2042" s="20"/>
      <c r="D2042" s="20"/>
    </row>
    <row r="2043" spans="3:4" x14ac:dyDescent="0.2">
      <c r="C2043" s="20"/>
      <c r="D2043" s="20"/>
    </row>
    <row r="2044" spans="3:4" x14ac:dyDescent="0.2">
      <c r="C2044" s="20"/>
      <c r="D2044" s="20"/>
    </row>
    <row r="2045" spans="3:4" x14ac:dyDescent="0.2">
      <c r="C2045" s="20"/>
      <c r="D2045" s="20"/>
    </row>
    <row r="2046" spans="3:4" x14ac:dyDescent="0.2">
      <c r="C2046" s="20"/>
      <c r="D2046" s="20"/>
    </row>
    <row r="2047" spans="3:4" x14ac:dyDescent="0.2">
      <c r="C2047" s="20"/>
      <c r="D2047" s="20"/>
    </row>
    <row r="2048" spans="3:4" x14ac:dyDescent="0.2">
      <c r="C2048" s="20"/>
      <c r="D2048" s="20"/>
    </row>
    <row r="2049" spans="3:4" x14ac:dyDescent="0.2">
      <c r="C2049" s="20"/>
      <c r="D2049" s="20"/>
    </row>
    <row r="2050" spans="3:4" x14ac:dyDescent="0.2">
      <c r="C2050" s="20"/>
      <c r="D2050" s="20"/>
    </row>
    <row r="2051" spans="3:4" x14ac:dyDescent="0.2">
      <c r="C2051" s="20"/>
      <c r="D2051" s="20"/>
    </row>
    <row r="2052" spans="3:4" x14ac:dyDescent="0.2">
      <c r="C2052" s="20"/>
      <c r="D2052" s="20"/>
    </row>
    <row r="2053" spans="3:4" x14ac:dyDescent="0.2">
      <c r="C2053" s="20"/>
      <c r="D2053" s="20"/>
    </row>
    <row r="2054" spans="3:4" x14ac:dyDescent="0.2">
      <c r="C2054" s="20"/>
      <c r="D2054" s="20"/>
    </row>
    <row r="2055" spans="3:4" x14ac:dyDescent="0.2">
      <c r="C2055" s="20"/>
      <c r="D2055" s="20"/>
    </row>
    <row r="2056" spans="3:4" x14ac:dyDescent="0.2">
      <c r="C2056" s="20"/>
      <c r="D2056" s="20"/>
    </row>
    <row r="2057" spans="3:4" x14ac:dyDescent="0.2">
      <c r="C2057" s="20"/>
      <c r="D2057" s="20"/>
    </row>
    <row r="2058" spans="3:4" x14ac:dyDescent="0.2">
      <c r="C2058" s="20"/>
      <c r="D2058" s="20"/>
    </row>
    <row r="2059" spans="3:4" x14ac:dyDescent="0.2">
      <c r="C2059" s="20"/>
      <c r="D2059" s="20"/>
    </row>
    <row r="2060" spans="3:4" x14ac:dyDescent="0.2">
      <c r="C2060" s="20"/>
      <c r="D2060" s="20"/>
    </row>
    <row r="2061" spans="3:4" x14ac:dyDescent="0.2">
      <c r="C2061" s="20"/>
      <c r="D2061" s="20"/>
    </row>
    <row r="2062" spans="3:4" x14ac:dyDescent="0.2">
      <c r="C2062" s="20"/>
      <c r="D2062" s="20"/>
    </row>
    <row r="2063" spans="3:4" x14ac:dyDescent="0.2">
      <c r="C2063" s="20"/>
      <c r="D2063" s="20"/>
    </row>
    <row r="2064" spans="3:4" x14ac:dyDescent="0.2">
      <c r="C2064" s="20"/>
      <c r="D2064" s="20"/>
    </row>
    <row r="2065" spans="3:4" x14ac:dyDescent="0.2">
      <c r="C2065" s="20"/>
      <c r="D2065" s="20"/>
    </row>
    <row r="2066" spans="3:4" x14ac:dyDescent="0.2">
      <c r="C2066" s="20"/>
      <c r="D2066" s="20"/>
    </row>
    <row r="2067" spans="3:4" x14ac:dyDescent="0.2">
      <c r="C2067" s="20"/>
      <c r="D2067" s="20"/>
    </row>
    <row r="2068" spans="3:4" x14ac:dyDescent="0.2">
      <c r="C2068" s="20"/>
      <c r="D2068" s="20"/>
    </row>
    <row r="2069" spans="3:4" x14ac:dyDescent="0.2">
      <c r="C2069" s="20"/>
      <c r="D2069" s="20"/>
    </row>
    <row r="2070" spans="3:4" x14ac:dyDescent="0.2">
      <c r="C2070" s="20"/>
      <c r="D2070" s="20"/>
    </row>
    <row r="2071" spans="3:4" x14ac:dyDescent="0.2">
      <c r="C2071" s="20"/>
      <c r="D2071" s="20"/>
    </row>
    <row r="2072" spans="3:4" x14ac:dyDescent="0.2">
      <c r="C2072" s="20"/>
      <c r="D2072" s="20"/>
    </row>
    <row r="2073" spans="3:4" x14ac:dyDescent="0.2">
      <c r="C2073" s="20"/>
      <c r="D2073" s="20"/>
    </row>
    <row r="2074" spans="3:4" x14ac:dyDescent="0.2">
      <c r="C2074" s="20"/>
      <c r="D2074" s="20"/>
    </row>
    <row r="2075" spans="3:4" x14ac:dyDescent="0.2">
      <c r="C2075" s="20"/>
      <c r="D2075" s="20"/>
    </row>
    <row r="2076" spans="3:4" x14ac:dyDescent="0.2">
      <c r="C2076" s="20"/>
      <c r="D2076" s="20"/>
    </row>
    <row r="2077" spans="3:4" x14ac:dyDescent="0.2">
      <c r="C2077" s="20"/>
      <c r="D2077" s="20"/>
    </row>
    <row r="2078" spans="3:4" x14ac:dyDescent="0.2">
      <c r="C2078" s="20"/>
      <c r="D2078" s="20"/>
    </row>
    <row r="2079" spans="3:4" x14ac:dyDescent="0.2">
      <c r="C2079" s="20"/>
      <c r="D2079" s="20"/>
    </row>
    <row r="2080" spans="3:4" x14ac:dyDescent="0.2">
      <c r="C2080" s="20"/>
      <c r="D2080" s="20"/>
    </row>
    <row r="2081" spans="3:4" x14ac:dyDescent="0.2">
      <c r="C2081" s="20"/>
      <c r="D2081" s="20"/>
    </row>
    <row r="2082" spans="3:4" x14ac:dyDescent="0.2">
      <c r="C2082" s="20"/>
      <c r="D2082" s="20"/>
    </row>
    <row r="2083" spans="3:4" x14ac:dyDescent="0.2">
      <c r="C2083" s="20"/>
      <c r="D2083" s="20"/>
    </row>
    <row r="2084" spans="3:4" x14ac:dyDescent="0.2">
      <c r="C2084" s="20"/>
      <c r="D2084" s="20"/>
    </row>
    <row r="2085" spans="3:4" x14ac:dyDescent="0.2">
      <c r="C2085" s="20"/>
      <c r="D2085" s="20"/>
    </row>
    <row r="2086" spans="3:4" x14ac:dyDescent="0.2">
      <c r="C2086" s="20"/>
      <c r="D2086" s="20"/>
    </row>
    <row r="2087" spans="3:4" x14ac:dyDescent="0.2">
      <c r="C2087" s="20"/>
      <c r="D2087" s="20"/>
    </row>
    <row r="2088" spans="3:4" x14ac:dyDescent="0.2">
      <c r="C2088" s="20"/>
      <c r="D2088" s="20"/>
    </row>
    <row r="2089" spans="3:4" x14ac:dyDescent="0.2">
      <c r="C2089" s="20"/>
      <c r="D2089" s="20"/>
    </row>
    <row r="2090" spans="3:4" x14ac:dyDescent="0.2">
      <c r="C2090" s="20"/>
      <c r="D2090" s="20"/>
    </row>
    <row r="2091" spans="3:4" x14ac:dyDescent="0.2">
      <c r="C2091" s="20"/>
      <c r="D2091" s="20"/>
    </row>
    <row r="2092" spans="3:4" x14ac:dyDescent="0.2">
      <c r="C2092" s="20"/>
      <c r="D2092" s="20"/>
    </row>
    <row r="2093" spans="3:4" x14ac:dyDescent="0.2">
      <c r="C2093" s="20"/>
      <c r="D2093" s="20"/>
    </row>
    <row r="2094" spans="3:4" x14ac:dyDescent="0.2">
      <c r="C2094" s="20"/>
      <c r="D2094" s="20"/>
    </row>
    <row r="2095" spans="3:4" x14ac:dyDescent="0.2">
      <c r="C2095" s="20"/>
      <c r="D2095" s="20"/>
    </row>
    <row r="2096" spans="3:4" x14ac:dyDescent="0.2">
      <c r="C2096" s="20"/>
      <c r="D2096" s="20"/>
    </row>
    <row r="2097" spans="3:4" x14ac:dyDescent="0.2">
      <c r="C2097" s="20"/>
      <c r="D2097" s="20"/>
    </row>
    <row r="2098" spans="3:4" x14ac:dyDescent="0.2">
      <c r="C2098" s="20"/>
      <c r="D2098" s="20"/>
    </row>
    <row r="2099" spans="3:4" x14ac:dyDescent="0.2">
      <c r="C2099" s="20"/>
      <c r="D2099" s="20"/>
    </row>
    <row r="2100" spans="3:4" x14ac:dyDescent="0.2">
      <c r="C2100" s="20"/>
      <c r="D2100" s="20"/>
    </row>
    <row r="2101" spans="3:4" x14ac:dyDescent="0.2">
      <c r="C2101" s="20"/>
      <c r="D2101" s="20"/>
    </row>
    <row r="2102" spans="3:4" x14ac:dyDescent="0.2">
      <c r="C2102" s="20"/>
      <c r="D2102" s="20"/>
    </row>
    <row r="2103" spans="3:4" x14ac:dyDescent="0.2">
      <c r="C2103" s="20"/>
      <c r="D2103" s="20"/>
    </row>
    <row r="2104" spans="3:4" x14ac:dyDescent="0.2">
      <c r="C2104" s="20"/>
      <c r="D2104" s="20"/>
    </row>
    <row r="2105" spans="3:4" x14ac:dyDescent="0.2">
      <c r="C2105" s="20"/>
      <c r="D2105" s="20"/>
    </row>
    <row r="2106" spans="3:4" x14ac:dyDescent="0.2">
      <c r="C2106" s="20"/>
      <c r="D2106" s="20"/>
    </row>
    <row r="2107" spans="3:4" x14ac:dyDescent="0.2">
      <c r="C2107" s="20"/>
      <c r="D2107" s="20"/>
    </row>
    <row r="2108" spans="3:4" x14ac:dyDescent="0.2">
      <c r="C2108" s="20"/>
      <c r="D2108" s="20"/>
    </row>
    <row r="2109" spans="3:4" x14ac:dyDescent="0.2">
      <c r="C2109" s="20"/>
      <c r="D2109" s="20"/>
    </row>
    <row r="2110" spans="3:4" x14ac:dyDescent="0.2">
      <c r="C2110" s="20"/>
      <c r="D2110" s="20"/>
    </row>
    <row r="2111" spans="3:4" x14ac:dyDescent="0.2">
      <c r="C2111" s="20"/>
      <c r="D2111" s="20"/>
    </row>
    <row r="2112" spans="3:4" x14ac:dyDescent="0.2">
      <c r="C2112" s="20"/>
      <c r="D2112" s="20"/>
    </row>
    <row r="2113" spans="3:4" x14ac:dyDescent="0.2">
      <c r="C2113" s="20"/>
      <c r="D2113" s="20"/>
    </row>
    <row r="2114" spans="3:4" x14ac:dyDescent="0.2">
      <c r="C2114" s="20"/>
      <c r="D2114" s="20"/>
    </row>
    <row r="2115" spans="3:4" x14ac:dyDescent="0.2">
      <c r="C2115" s="20"/>
      <c r="D2115" s="20"/>
    </row>
    <row r="2116" spans="3:4" x14ac:dyDescent="0.2">
      <c r="C2116" s="20"/>
      <c r="D2116" s="20"/>
    </row>
    <row r="2117" spans="3:4" x14ac:dyDescent="0.2">
      <c r="C2117" s="20"/>
      <c r="D2117" s="20"/>
    </row>
    <row r="2118" spans="3:4" x14ac:dyDescent="0.2">
      <c r="C2118" s="20"/>
      <c r="D2118" s="20"/>
    </row>
    <row r="2119" spans="3:4" x14ac:dyDescent="0.2">
      <c r="C2119" s="20"/>
      <c r="D2119" s="20"/>
    </row>
    <row r="2120" spans="3:4" x14ac:dyDescent="0.2">
      <c r="C2120" s="20"/>
      <c r="D2120" s="20"/>
    </row>
    <row r="2121" spans="3:4" x14ac:dyDescent="0.2">
      <c r="C2121" s="20"/>
      <c r="D2121" s="20"/>
    </row>
    <row r="2122" spans="3:4" x14ac:dyDescent="0.2">
      <c r="C2122" s="20"/>
      <c r="D2122" s="20"/>
    </row>
    <row r="2123" spans="3:4" x14ac:dyDescent="0.2">
      <c r="C2123" s="20"/>
      <c r="D2123" s="20"/>
    </row>
    <row r="2124" spans="3:4" x14ac:dyDescent="0.2">
      <c r="C2124" s="20"/>
      <c r="D2124" s="20"/>
    </row>
    <row r="2125" spans="3:4" x14ac:dyDescent="0.2">
      <c r="C2125" s="20"/>
      <c r="D2125" s="20"/>
    </row>
    <row r="2126" spans="3:4" x14ac:dyDescent="0.2">
      <c r="C2126" s="20"/>
      <c r="D2126" s="20"/>
    </row>
    <row r="2127" spans="3:4" x14ac:dyDescent="0.2">
      <c r="C2127" s="20"/>
      <c r="D2127" s="20"/>
    </row>
    <row r="2128" spans="3:4" x14ac:dyDescent="0.2">
      <c r="C2128" s="20"/>
      <c r="D2128" s="20"/>
    </row>
    <row r="2129" spans="3:4" x14ac:dyDescent="0.2">
      <c r="C2129" s="20"/>
      <c r="D2129" s="20"/>
    </row>
    <row r="2130" spans="3:4" x14ac:dyDescent="0.2">
      <c r="C2130" s="20"/>
      <c r="D2130" s="20"/>
    </row>
    <row r="2131" spans="3:4" x14ac:dyDescent="0.2">
      <c r="C2131" s="20"/>
      <c r="D2131" s="20"/>
    </row>
    <row r="2132" spans="3:4" x14ac:dyDescent="0.2">
      <c r="C2132" s="20"/>
      <c r="D2132" s="20"/>
    </row>
    <row r="2133" spans="3:4" x14ac:dyDescent="0.2">
      <c r="C2133" s="20"/>
      <c r="D2133" s="20"/>
    </row>
    <row r="2134" spans="3:4" x14ac:dyDescent="0.2">
      <c r="C2134" s="20"/>
      <c r="D2134" s="20"/>
    </row>
    <row r="2135" spans="3:4" x14ac:dyDescent="0.2">
      <c r="C2135" s="20"/>
      <c r="D2135" s="20"/>
    </row>
    <row r="2136" spans="3:4" x14ac:dyDescent="0.2">
      <c r="C2136" s="20"/>
      <c r="D2136" s="20"/>
    </row>
    <row r="2137" spans="3:4" x14ac:dyDescent="0.2">
      <c r="C2137" s="20"/>
      <c r="D2137" s="20"/>
    </row>
    <row r="2138" spans="3:4" x14ac:dyDescent="0.2">
      <c r="C2138" s="20"/>
      <c r="D2138" s="20"/>
    </row>
    <row r="2139" spans="3:4" x14ac:dyDescent="0.2">
      <c r="C2139" s="20"/>
      <c r="D2139" s="20"/>
    </row>
    <row r="2140" spans="3:4" x14ac:dyDescent="0.2">
      <c r="C2140" s="20"/>
      <c r="D2140" s="20"/>
    </row>
    <row r="2141" spans="3:4" x14ac:dyDescent="0.2">
      <c r="C2141" s="20"/>
      <c r="D2141" s="20"/>
    </row>
    <row r="2142" spans="3:4" x14ac:dyDescent="0.2">
      <c r="C2142" s="20"/>
      <c r="D2142" s="20"/>
    </row>
    <row r="2143" spans="3:4" x14ac:dyDescent="0.2">
      <c r="C2143" s="20"/>
      <c r="D2143" s="20"/>
    </row>
    <row r="2144" spans="3:4" x14ac:dyDescent="0.2">
      <c r="C2144" s="20"/>
      <c r="D2144" s="20"/>
    </row>
    <row r="2145" spans="3:4" x14ac:dyDescent="0.2">
      <c r="C2145" s="20"/>
      <c r="D2145" s="20"/>
    </row>
    <row r="2146" spans="3:4" x14ac:dyDescent="0.2">
      <c r="C2146" s="20"/>
      <c r="D2146" s="20"/>
    </row>
    <row r="2147" spans="3:4" x14ac:dyDescent="0.2">
      <c r="C2147" s="20"/>
      <c r="D2147" s="20"/>
    </row>
    <row r="2148" spans="3:4" x14ac:dyDescent="0.2">
      <c r="C2148" s="20"/>
      <c r="D2148" s="20"/>
    </row>
    <row r="2149" spans="3:4" x14ac:dyDescent="0.2">
      <c r="C2149" s="20"/>
      <c r="D2149" s="20"/>
    </row>
    <row r="2150" spans="3:4" x14ac:dyDescent="0.2">
      <c r="C2150" s="20"/>
      <c r="D2150" s="20"/>
    </row>
    <row r="2151" spans="3:4" x14ac:dyDescent="0.2">
      <c r="C2151" s="20"/>
      <c r="D2151" s="20"/>
    </row>
    <row r="2152" spans="3:4" x14ac:dyDescent="0.2">
      <c r="C2152" s="20"/>
      <c r="D2152" s="20"/>
    </row>
    <row r="2153" spans="3:4" x14ac:dyDescent="0.2">
      <c r="C2153" s="20"/>
      <c r="D2153" s="20"/>
    </row>
    <row r="2154" spans="3:4" x14ac:dyDescent="0.2">
      <c r="C2154" s="20"/>
      <c r="D2154" s="20"/>
    </row>
    <row r="2155" spans="3:4" x14ac:dyDescent="0.2">
      <c r="C2155" s="20"/>
      <c r="D2155" s="20"/>
    </row>
    <row r="2156" spans="3:4" x14ac:dyDescent="0.2">
      <c r="C2156" s="20"/>
      <c r="D2156" s="20"/>
    </row>
    <row r="2157" spans="3:4" x14ac:dyDescent="0.2">
      <c r="C2157" s="20"/>
      <c r="D2157" s="20"/>
    </row>
    <row r="2158" spans="3:4" x14ac:dyDescent="0.2">
      <c r="C2158" s="20"/>
      <c r="D2158" s="20"/>
    </row>
    <row r="2159" spans="3:4" x14ac:dyDescent="0.2">
      <c r="C2159" s="20"/>
      <c r="D2159" s="20"/>
    </row>
    <row r="2160" spans="3:4" x14ac:dyDescent="0.2">
      <c r="C2160" s="20"/>
      <c r="D2160" s="20"/>
    </row>
    <row r="2161" spans="3:4" x14ac:dyDescent="0.2">
      <c r="C2161" s="20"/>
      <c r="D2161" s="20"/>
    </row>
    <row r="2162" spans="3:4" x14ac:dyDescent="0.2">
      <c r="C2162" s="20"/>
      <c r="D2162" s="20"/>
    </row>
    <row r="2163" spans="3:4" x14ac:dyDescent="0.2">
      <c r="C2163" s="20"/>
      <c r="D2163" s="20"/>
    </row>
    <row r="2164" spans="3:4" x14ac:dyDescent="0.2">
      <c r="C2164" s="20"/>
      <c r="D2164" s="20"/>
    </row>
    <row r="2165" spans="3:4" x14ac:dyDescent="0.2">
      <c r="C2165" s="20"/>
      <c r="D2165" s="20"/>
    </row>
    <row r="2166" spans="3:4" x14ac:dyDescent="0.2">
      <c r="C2166" s="20"/>
      <c r="D2166" s="20"/>
    </row>
    <row r="2167" spans="3:4" x14ac:dyDescent="0.2">
      <c r="C2167" s="20"/>
      <c r="D2167" s="20"/>
    </row>
    <row r="2168" spans="3:4" x14ac:dyDescent="0.2">
      <c r="C2168" s="20"/>
      <c r="D2168" s="20"/>
    </row>
    <row r="2169" spans="3:4" x14ac:dyDescent="0.2">
      <c r="C2169" s="20"/>
      <c r="D2169" s="20"/>
    </row>
    <row r="2170" spans="3:4" x14ac:dyDescent="0.2">
      <c r="C2170" s="20"/>
      <c r="D2170" s="20"/>
    </row>
    <row r="2171" spans="3:4" x14ac:dyDescent="0.2">
      <c r="C2171" s="20"/>
      <c r="D2171" s="20"/>
    </row>
    <row r="2172" spans="3:4" x14ac:dyDescent="0.2">
      <c r="C2172" s="20"/>
      <c r="D2172" s="20"/>
    </row>
    <row r="2173" spans="3:4" x14ac:dyDescent="0.2">
      <c r="C2173" s="20"/>
      <c r="D2173" s="20"/>
    </row>
    <row r="2174" spans="3:4" x14ac:dyDescent="0.2">
      <c r="C2174" s="20"/>
      <c r="D2174" s="20"/>
    </row>
    <row r="2175" spans="3:4" x14ac:dyDescent="0.2">
      <c r="C2175" s="20"/>
      <c r="D2175" s="20"/>
    </row>
    <row r="2176" spans="3:4" x14ac:dyDescent="0.2">
      <c r="C2176" s="20"/>
      <c r="D2176" s="20"/>
    </row>
    <row r="2177" spans="3:4" x14ac:dyDescent="0.2">
      <c r="C2177" s="20"/>
      <c r="D2177" s="20"/>
    </row>
    <row r="2178" spans="3:4" x14ac:dyDescent="0.2">
      <c r="C2178" s="20"/>
      <c r="D2178" s="20"/>
    </row>
    <row r="2179" spans="3:4" x14ac:dyDescent="0.2">
      <c r="C2179" s="20"/>
      <c r="D2179" s="20"/>
    </row>
    <row r="2180" spans="3:4" x14ac:dyDescent="0.2">
      <c r="C2180" s="20"/>
      <c r="D2180" s="20"/>
    </row>
    <row r="2181" spans="3:4" x14ac:dyDescent="0.2">
      <c r="C2181" s="20"/>
      <c r="D2181" s="20"/>
    </row>
    <row r="2182" spans="3:4" x14ac:dyDescent="0.2">
      <c r="C2182" s="20"/>
      <c r="D2182" s="20"/>
    </row>
    <row r="2183" spans="3:4" x14ac:dyDescent="0.2">
      <c r="C2183" s="20"/>
      <c r="D2183" s="20"/>
    </row>
    <row r="2184" spans="3:4" x14ac:dyDescent="0.2">
      <c r="C2184" s="20"/>
      <c r="D2184" s="20"/>
    </row>
    <row r="2185" spans="3:4" x14ac:dyDescent="0.2">
      <c r="C2185" s="20"/>
      <c r="D2185" s="20"/>
    </row>
    <row r="2186" spans="3:4" x14ac:dyDescent="0.2">
      <c r="C2186" s="20"/>
      <c r="D2186" s="20"/>
    </row>
    <row r="2187" spans="3:4" x14ac:dyDescent="0.2">
      <c r="C2187" s="20"/>
      <c r="D2187" s="20"/>
    </row>
    <row r="2188" spans="3:4" x14ac:dyDescent="0.2">
      <c r="C2188" s="20"/>
      <c r="D2188" s="20"/>
    </row>
    <row r="2189" spans="3:4" x14ac:dyDescent="0.2">
      <c r="C2189" s="20"/>
      <c r="D2189" s="20"/>
    </row>
    <row r="2190" spans="3:4" x14ac:dyDescent="0.2">
      <c r="C2190" s="20"/>
      <c r="D2190" s="20"/>
    </row>
    <row r="2191" spans="3:4" x14ac:dyDescent="0.2">
      <c r="C2191" s="20"/>
      <c r="D2191" s="20"/>
    </row>
    <row r="2192" spans="3:4" x14ac:dyDescent="0.2">
      <c r="C2192" s="20"/>
      <c r="D2192" s="20"/>
    </row>
    <row r="2193" spans="3:4" x14ac:dyDescent="0.2">
      <c r="C2193" s="20"/>
      <c r="D2193" s="20"/>
    </row>
    <row r="2194" spans="3:4" x14ac:dyDescent="0.2">
      <c r="C2194" s="20"/>
      <c r="D2194" s="20"/>
    </row>
    <row r="2195" spans="3:4" x14ac:dyDescent="0.2">
      <c r="C2195" s="20"/>
      <c r="D2195" s="20"/>
    </row>
    <row r="2196" spans="3:4" x14ac:dyDescent="0.2">
      <c r="C2196" s="20"/>
      <c r="D2196" s="20"/>
    </row>
    <row r="2197" spans="3:4" x14ac:dyDescent="0.2">
      <c r="C2197" s="20"/>
      <c r="D2197" s="20"/>
    </row>
    <row r="2198" spans="3:4" x14ac:dyDescent="0.2">
      <c r="C2198" s="20"/>
      <c r="D2198" s="20"/>
    </row>
    <row r="2199" spans="3:4" x14ac:dyDescent="0.2">
      <c r="C2199" s="20"/>
      <c r="D2199" s="20"/>
    </row>
    <row r="2200" spans="3:4" x14ac:dyDescent="0.2">
      <c r="C2200" s="20"/>
      <c r="D2200" s="20"/>
    </row>
    <row r="2201" spans="3:4" x14ac:dyDescent="0.2">
      <c r="C2201" s="20"/>
      <c r="D2201" s="20"/>
    </row>
    <row r="2202" spans="3:4" x14ac:dyDescent="0.2">
      <c r="C2202" s="20"/>
      <c r="D2202" s="20"/>
    </row>
    <row r="2203" spans="3:4" x14ac:dyDescent="0.2">
      <c r="C2203" s="20"/>
      <c r="D2203" s="20"/>
    </row>
    <row r="2204" spans="3:4" x14ac:dyDescent="0.2">
      <c r="C2204" s="20"/>
      <c r="D2204" s="20"/>
    </row>
    <row r="2205" spans="3:4" x14ac:dyDescent="0.2">
      <c r="C2205" s="20"/>
      <c r="D2205" s="20"/>
    </row>
    <row r="2206" spans="3:4" x14ac:dyDescent="0.2">
      <c r="C2206" s="20"/>
      <c r="D2206" s="20"/>
    </row>
    <row r="2207" spans="3:4" x14ac:dyDescent="0.2">
      <c r="C2207" s="20"/>
      <c r="D2207" s="20"/>
    </row>
    <row r="2208" spans="3:4" x14ac:dyDescent="0.2">
      <c r="C2208" s="20"/>
      <c r="D2208" s="20"/>
    </row>
    <row r="2209" spans="3:4" x14ac:dyDescent="0.2">
      <c r="C2209" s="20"/>
      <c r="D2209" s="20"/>
    </row>
    <row r="2210" spans="3:4" x14ac:dyDescent="0.2">
      <c r="C2210" s="20"/>
      <c r="D2210" s="20"/>
    </row>
    <row r="2211" spans="3:4" x14ac:dyDescent="0.2">
      <c r="C2211" s="20"/>
      <c r="D2211" s="20"/>
    </row>
    <row r="2212" spans="3:4" x14ac:dyDescent="0.2">
      <c r="C2212" s="20"/>
      <c r="D2212" s="20"/>
    </row>
    <row r="2213" spans="3:4" x14ac:dyDescent="0.2">
      <c r="C2213" s="20"/>
      <c r="D2213" s="20"/>
    </row>
    <row r="2214" spans="3:4" x14ac:dyDescent="0.2">
      <c r="C2214" s="20"/>
      <c r="D2214" s="20"/>
    </row>
    <row r="2215" spans="3:4" x14ac:dyDescent="0.2">
      <c r="C2215" s="20"/>
      <c r="D2215" s="20"/>
    </row>
    <row r="2216" spans="3:4" x14ac:dyDescent="0.2">
      <c r="C2216" s="20"/>
      <c r="D2216" s="20"/>
    </row>
    <row r="2217" spans="3:4" x14ac:dyDescent="0.2">
      <c r="C2217" s="20"/>
      <c r="D2217" s="20"/>
    </row>
    <row r="2218" spans="3:4" x14ac:dyDescent="0.2">
      <c r="C2218" s="20"/>
      <c r="D2218" s="20"/>
    </row>
    <row r="2219" spans="3:4" x14ac:dyDescent="0.2">
      <c r="C2219" s="20"/>
      <c r="D2219" s="20"/>
    </row>
    <row r="2220" spans="3:4" x14ac:dyDescent="0.2">
      <c r="C2220" s="20"/>
      <c r="D2220" s="20"/>
    </row>
    <row r="2221" spans="3:4" x14ac:dyDescent="0.2">
      <c r="C2221" s="20"/>
      <c r="D2221" s="20"/>
    </row>
    <row r="2222" spans="3:4" x14ac:dyDescent="0.2">
      <c r="C2222" s="20"/>
      <c r="D2222" s="20"/>
    </row>
    <row r="2223" spans="3:4" x14ac:dyDescent="0.2">
      <c r="C2223" s="20"/>
      <c r="D2223" s="20"/>
    </row>
    <row r="2224" spans="3:4" x14ac:dyDescent="0.2">
      <c r="C2224" s="20"/>
      <c r="D2224" s="20"/>
    </row>
    <row r="2225" spans="3:4" x14ac:dyDescent="0.2">
      <c r="C2225" s="20"/>
      <c r="D2225" s="20"/>
    </row>
    <row r="2226" spans="3:4" x14ac:dyDescent="0.2">
      <c r="C2226" s="20"/>
      <c r="D2226" s="20"/>
    </row>
    <row r="2227" spans="3:4" x14ac:dyDescent="0.2">
      <c r="C2227" s="20"/>
      <c r="D2227" s="20"/>
    </row>
    <row r="2228" spans="3:4" x14ac:dyDescent="0.2">
      <c r="C2228" s="20"/>
      <c r="D2228" s="20"/>
    </row>
    <row r="2229" spans="3:4" x14ac:dyDescent="0.2">
      <c r="C2229" s="20"/>
      <c r="D2229" s="20"/>
    </row>
    <row r="2230" spans="3:4" x14ac:dyDescent="0.2">
      <c r="C2230" s="20"/>
      <c r="D2230" s="20"/>
    </row>
    <row r="2231" spans="3:4" x14ac:dyDescent="0.2">
      <c r="C2231" s="20"/>
      <c r="D2231" s="20"/>
    </row>
    <row r="2232" spans="3:4" x14ac:dyDescent="0.2">
      <c r="C2232" s="20"/>
      <c r="D2232" s="20"/>
    </row>
    <row r="2233" spans="3:4" x14ac:dyDescent="0.2">
      <c r="C2233" s="20"/>
      <c r="D2233" s="20"/>
    </row>
    <row r="2234" spans="3:4" x14ac:dyDescent="0.2">
      <c r="C2234" s="20"/>
      <c r="D2234" s="20"/>
    </row>
    <row r="2235" spans="3:4" x14ac:dyDescent="0.2">
      <c r="C2235" s="20"/>
      <c r="D2235" s="20"/>
    </row>
    <row r="2236" spans="3:4" x14ac:dyDescent="0.2">
      <c r="C2236" s="20"/>
      <c r="D2236" s="20"/>
    </row>
    <row r="2237" spans="3:4" x14ac:dyDescent="0.2">
      <c r="C2237" s="20"/>
      <c r="D2237" s="20"/>
    </row>
    <row r="2238" spans="3:4" x14ac:dyDescent="0.2">
      <c r="C2238" s="20"/>
      <c r="D2238" s="20"/>
    </row>
    <row r="2239" spans="3:4" x14ac:dyDescent="0.2">
      <c r="C2239" s="20"/>
      <c r="D2239" s="20"/>
    </row>
    <row r="2240" spans="3:4" x14ac:dyDescent="0.2">
      <c r="C2240" s="20"/>
      <c r="D2240" s="20"/>
    </row>
    <row r="2241" spans="3:4" x14ac:dyDescent="0.2">
      <c r="C2241" s="20"/>
      <c r="D2241" s="20"/>
    </row>
    <row r="2242" spans="3:4" x14ac:dyDescent="0.2">
      <c r="C2242" s="20"/>
      <c r="D2242" s="20"/>
    </row>
    <row r="2243" spans="3:4" x14ac:dyDescent="0.2">
      <c r="C2243" s="20"/>
      <c r="D2243" s="20"/>
    </row>
    <row r="2244" spans="3:4" x14ac:dyDescent="0.2">
      <c r="C2244" s="20"/>
      <c r="D2244" s="20"/>
    </row>
    <row r="2245" spans="3:4" x14ac:dyDescent="0.2">
      <c r="C2245" s="20"/>
      <c r="D2245" s="20"/>
    </row>
    <row r="2246" spans="3:4" x14ac:dyDescent="0.2">
      <c r="C2246" s="20"/>
      <c r="D2246" s="20"/>
    </row>
    <row r="2247" spans="3:4" x14ac:dyDescent="0.2">
      <c r="C2247" s="20"/>
      <c r="D2247" s="20"/>
    </row>
    <row r="2248" spans="3:4" x14ac:dyDescent="0.2">
      <c r="C2248" s="20"/>
      <c r="D2248" s="20"/>
    </row>
    <row r="2249" spans="3:4" x14ac:dyDescent="0.2">
      <c r="C2249" s="20"/>
      <c r="D2249" s="20"/>
    </row>
    <row r="2250" spans="3:4" x14ac:dyDescent="0.2">
      <c r="C2250" s="20"/>
      <c r="D2250" s="20"/>
    </row>
    <row r="2251" spans="3:4" x14ac:dyDescent="0.2">
      <c r="C2251" s="20"/>
      <c r="D2251" s="20"/>
    </row>
    <row r="2252" spans="3:4" x14ac:dyDescent="0.2">
      <c r="C2252" s="20"/>
      <c r="D2252" s="20"/>
    </row>
    <row r="2253" spans="3:4" x14ac:dyDescent="0.2">
      <c r="C2253" s="20"/>
      <c r="D2253" s="20"/>
    </row>
    <row r="2254" spans="3:4" x14ac:dyDescent="0.2">
      <c r="C2254" s="20"/>
      <c r="D2254" s="20"/>
    </row>
    <row r="2255" spans="3:4" x14ac:dyDescent="0.2">
      <c r="C2255" s="20"/>
      <c r="D2255" s="20"/>
    </row>
    <row r="2256" spans="3:4" x14ac:dyDescent="0.2">
      <c r="C2256" s="20"/>
      <c r="D2256" s="20"/>
    </row>
    <row r="2257" spans="3:4" x14ac:dyDescent="0.2">
      <c r="C2257" s="20"/>
      <c r="D2257" s="20"/>
    </row>
    <row r="2258" spans="3:4" x14ac:dyDescent="0.2">
      <c r="C2258" s="20"/>
      <c r="D2258" s="20"/>
    </row>
    <row r="2259" spans="3:4" x14ac:dyDescent="0.2">
      <c r="C2259" s="20"/>
      <c r="D2259" s="20"/>
    </row>
    <row r="2260" spans="3:4" x14ac:dyDescent="0.2">
      <c r="C2260" s="20"/>
      <c r="D2260" s="20"/>
    </row>
    <row r="2261" spans="3:4" x14ac:dyDescent="0.2">
      <c r="C2261" s="20"/>
      <c r="D2261" s="20"/>
    </row>
    <row r="2262" spans="3:4" x14ac:dyDescent="0.2">
      <c r="C2262" s="20"/>
      <c r="D2262" s="20"/>
    </row>
    <row r="2263" spans="3:4" x14ac:dyDescent="0.2">
      <c r="C2263" s="20"/>
      <c r="D2263" s="20"/>
    </row>
    <row r="2264" spans="3:4" x14ac:dyDescent="0.2">
      <c r="C2264" s="20"/>
      <c r="D2264" s="20"/>
    </row>
    <row r="2265" spans="3:4" x14ac:dyDescent="0.2">
      <c r="C2265" s="20"/>
      <c r="D2265" s="20"/>
    </row>
    <row r="2266" spans="3:4" x14ac:dyDescent="0.2">
      <c r="C2266" s="20"/>
      <c r="D2266" s="20"/>
    </row>
    <row r="2267" spans="3:4" x14ac:dyDescent="0.2">
      <c r="C2267" s="20"/>
      <c r="D2267" s="20"/>
    </row>
    <row r="2268" spans="3:4" x14ac:dyDescent="0.2">
      <c r="C2268" s="20"/>
      <c r="D2268" s="20"/>
    </row>
    <row r="2269" spans="3:4" x14ac:dyDescent="0.2">
      <c r="C2269" s="20"/>
      <c r="D2269" s="20"/>
    </row>
    <row r="2270" spans="3:4" x14ac:dyDescent="0.2">
      <c r="C2270" s="20"/>
      <c r="D2270" s="20"/>
    </row>
    <row r="2271" spans="3:4" x14ac:dyDescent="0.2">
      <c r="C2271" s="20"/>
      <c r="D2271" s="20"/>
    </row>
    <row r="2272" spans="3:4" x14ac:dyDescent="0.2">
      <c r="C2272" s="20"/>
      <c r="D2272" s="20"/>
    </row>
    <row r="2273" spans="3:4" x14ac:dyDescent="0.2">
      <c r="C2273" s="20"/>
      <c r="D2273" s="20"/>
    </row>
    <row r="2274" spans="3:4" x14ac:dyDescent="0.2">
      <c r="C2274" s="20"/>
      <c r="D2274" s="20"/>
    </row>
    <row r="2275" spans="3:4" x14ac:dyDescent="0.2">
      <c r="C2275" s="20"/>
      <c r="D2275" s="20"/>
    </row>
    <row r="2276" spans="3:4" x14ac:dyDescent="0.2">
      <c r="C2276" s="20"/>
      <c r="D2276" s="20"/>
    </row>
    <row r="2277" spans="3:4" x14ac:dyDescent="0.2">
      <c r="C2277" s="20"/>
      <c r="D2277" s="20"/>
    </row>
    <row r="2278" spans="3:4" x14ac:dyDescent="0.2">
      <c r="C2278" s="20"/>
      <c r="D2278" s="20"/>
    </row>
    <row r="2279" spans="3:4" x14ac:dyDescent="0.2">
      <c r="C2279" s="20"/>
      <c r="D2279" s="20"/>
    </row>
    <row r="2280" spans="3:4" x14ac:dyDescent="0.2">
      <c r="C2280" s="20"/>
      <c r="D2280" s="20"/>
    </row>
    <row r="2281" spans="3:4" x14ac:dyDescent="0.2">
      <c r="C2281" s="20"/>
      <c r="D2281" s="20"/>
    </row>
    <row r="2282" spans="3:4" x14ac:dyDescent="0.2">
      <c r="C2282" s="20"/>
      <c r="D2282" s="20"/>
    </row>
    <row r="2283" spans="3:4" x14ac:dyDescent="0.2">
      <c r="C2283" s="20"/>
      <c r="D2283" s="20"/>
    </row>
    <row r="2284" spans="3:4" x14ac:dyDescent="0.2">
      <c r="C2284" s="20"/>
      <c r="D2284" s="20"/>
    </row>
    <row r="2285" spans="3:4" x14ac:dyDescent="0.2">
      <c r="C2285" s="20"/>
      <c r="D2285" s="20"/>
    </row>
    <row r="2286" spans="3:4" x14ac:dyDescent="0.2">
      <c r="C2286" s="20"/>
      <c r="D2286" s="20"/>
    </row>
    <row r="2287" spans="3:4" x14ac:dyDescent="0.2">
      <c r="C2287" s="20"/>
      <c r="D2287" s="20"/>
    </row>
    <row r="2288" spans="3:4" x14ac:dyDescent="0.2">
      <c r="C2288" s="20"/>
      <c r="D2288" s="20"/>
    </row>
    <row r="2289" spans="3:4" x14ac:dyDescent="0.2">
      <c r="C2289" s="20"/>
      <c r="D2289" s="20"/>
    </row>
    <row r="2290" spans="3:4" x14ac:dyDescent="0.2">
      <c r="C2290" s="20"/>
      <c r="D2290" s="20"/>
    </row>
    <row r="2291" spans="3:4" x14ac:dyDescent="0.2">
      <c r="C2291" s="20"/>
      <c r="D2291" s="20"/>
    </row>
    <row r="2292" spans="3:4" x14ac:dyDescent="0.2">
      <c r="C2292" s="20"/>
      <c r="D2292" s="20"/>
    </row>
    <row r="2293" spans="3:4" x14ac:dyDescent="0.2">
      <c r="C2293" s="20"/>
      <c r="D2293" s="20"/>
    </row>
    <row r="2294" spans="3:4" x14ac:dyDescent="0.2">
      <c r="C2294" s="20"/>
      <c r="D2294" s="20"/>
    </row>
    <row r="2295" spans="3:4" x14ac:dyDescent="0.2">
      <c r="C2295" s="20"/>
      <c r="D2295" s="20"/>
    </row>
    <row r="2296" spans="3:4" x14ac:dyDescent="0.2">
      <c r="C2296" s="20"/>
      <c r="D2296" s="20"/>
    </row>
    <row r="2297" spans="3:4" x14ac:dyDescent="0.2">
      <c r="C2297" s="20"/>
      <c r="D2297" s="20"/>
    </row>
    <row r="2298" spans="3:4" x14ac:dyDescent="0.2">
      <c r="C2298" s="20"/>
      <c r="D2298" s="20"/>
    </row>
    <row r="2299" spans="3:4" x14ac:dyDescent="0.2">
      <c r="C2299" s="20"/>
      <c r="D2299" s="20"/>
    </row>
    <row r="2300" spans="3:4" x14ac:dyDescent="0.2">
      <c r="C2300" s="20"/>
      <c r="D2300" s="20"/>
    </row>
    <row r="2301" spans="3:4" x14ac:dyDescent="0.2">
      <c r="C2301" s="20"/>
      <c r="D2301" s="20"/>
    </row>
    <row r="2302" spans="3:4" x14ac:dyDescent="0.2">
      <c r="C2302" s="20"/>
      <c r="D2302" s="20"/>
    </row>
    <row r="2303" spans="3:4" x14ac:dyDescent="0.2">
      <c r="C2303" s="20"/>
      <c r="D2303" s="20"/>
    </row>
    <row r="2304" spans="3:4" x14ac:dyDescent="0.2">
      <c r="C2304" s="20"/>
      <c r="D2304" s="20"/>
    </row>
    <row r="2305" spans="3:4" x14ac:dyDescent="0.2">
      <c r="C2305" s="20"/>
      <c r="D2305" s="20"/>
    </row>
    <row r="2306" spans="3:4" x14ac:dyDescent="0.2">
      <c r="C2306" s="20"/>
      <c r="D2306" s="20"/>
    </row>
    <row r="2307" spans="3:4" x14ac:dyDescent="0.2">
      <c r="C2307" s="20"/>
      <c r="D2307" s="20"/>
    </row>
    <row r="2308" spans="3:4" x14ac:dyDescent="0.2">
      <c r="C2308" s="20"/>
      <c r="D2308" s="20"/>
    </row>
    <row r="2309" spans="3:4" x14ac:dyDescent="0.2">
      <c r="C2309" s="20"/>
      <c r="D2309" s="20"/>
    </row>
    <row r="2310" spans="3:4" x14ac:dyDescent="0.2">
      <c r="C2310" s="20"/>
      <c r="D2310" s="20"/>
    </row>
    <row r="2311" spans="3:4" x14ac:dyDescent="0.2">
      <c r="C2311" s="20"/>
      <c r="D2311" s="20"/>
    </row>
    <row r="2312" spans="3:4" x14ac:dyDescent="0.2">
      <c r="C2312" s="20"/>
      <c r="D2312" s="20"/>
    </row>
    <row r="2313" spans="3:4" x14ac:dyDescent="0.2">
      <c r="C2313" s="20"/>
      <c r="D2313" s="20"/>
    </row>
    <row r="2314" spans="3:4" x14ac:dyDescent="0.2">
      <c r="C2314" s="20"/>
      <c r="D2314" s="20"/>
    </row>
    <row r="2315" spans="3:4" x14ac:dyDescent="0.2">
      <c r="C2315" s="20"/>
      <c r="D2315" s="20"/>
    </row>
    <row r="2316" spans="3:4" x14ac:dyDescent="0.2">
      <c r="C2316" s="20"/>
      <c r="D2316" s="20"/>
    </row>
    <row r="2317" spans="3:4" x14ac:dyDescent="0.2">
      <c r="C2317" s="20"/>
      <c r="D2317" s="20"/>
    </row>
    <row r="2318" spans="3:4" x14ac:dyDescent="0.2">
      <c r="C2318" s="20"/>
      <c r="D2318" s="20"/>
    </row>
    <row r="2319" spans="3:4" x14ac:dyDescent="0.2">
      <c r="C2319" s="20"/>
      <c r="D2319" s="20"/>
    </row>
    <row r="2320" spans="3:4" x14ac:dyDescent="0.2">
      <c r="C2320" s="20"/>
      <c r="D2320" s="20"/>
    </row>
    <row r="2321" spans="3:4" x14ac:dyDescent="0.2">
      <c r="C2321" s="20"/>
      <c r="D2321" s="20"/>
    </row>
    <row r="2322" spans="3:4" x14ac:dyDescent="0.2">
      <c r="C2322" s="20"/>
      <c r="D2322" s="20"/>
    </row>
    <row r="2323" spans="3:4" x14ac:dyDescent="0.2">
      <c r="C2323" s="20"/>
      <c r="D2323" s="20"/>
    </row>
    <row r="2324" spans="3:4" x14ac:dyDescent="0.2">
      <c r="C2324" s="20"/>
      <c r="D2324" s="20"/>
    </row>
    <row r="2325" spans="3:4" x14ac:dyDescent="0.2">
      <c r="C2325" s="20"/>
      <c r="D2325" s="20"/>
    </row>
    <row r="2326" spans="3:4" x14ac:dyDescent="0.2">
      <c r="C2326" s="20"/>
      <c r="D2326" s="20"/>
    </row>
    <row r="2327" spans="3:4" x14ac:dyDescent="0.2">
      <c r="C2327" s="20"/>
      <c r="D2327" s="20"/>
    </row>
    <row r="2328" spans="3:4" x14ac:dyDescent="0.2">
      <c r="C2328" s="20"/>
      <c r="D2328" s="20"/>
    </row>
    <row r="2329" spans="3:4" x14ac:dyDescent="0.2">
      <c r="C2329" s="20"/>
      <c r="D2329" s="20"/>
    </row>
    <row r="2330" spans="3:4" x14ac:dyDescent="0.2">
      <c r="C2330" s="20"/>
      <c r="D2330" s="20"/>
    </row>
    <row r="2331" spans="3:4" x14ac:dyDescent="0.2">
      <c r="C2331" s="20"/>
      <c r="D2331" s="20"/>
    </row>
    <row r="2332" spans="3:4" x14ac:dyDescent="0.2">
      <c r="C2332" s="20"/>
      <c r="D2332" s="20"/>
    </row>
    <row r="2333" spans="3:4" x14ac:dyDescent="0.2">
      <c r="C2333" s="20"/>
      <c r="D2333" s="20"/>
    </row>
    <row r="2334" spans="3:4" x14ac:dyDescent="0.2">
      <c r="C2334" s="20"/>
      <c r="D2334" s="20"/>
    </row>
    <row r="2335" spans="3:4" x14ac:dyDescent="0.2">
      <c r="C2335" s="20"/>
      <c r="D2335" s="20"/>
    </row>
    <row r="2336" spans="3:4" x14ac:dyDescent="0.2">
      <c r="C2336" s="20"/>
      <c r="D2336" s="20"/>
    </row>
    <row r="2337" spans="3:4" x14ac:dyDescent="0.2">
      <c r="C2337" s="20"/>
      <c r="D2337" s="20"/>
    </row>
    <row r="2338" spans="3:4" x14ac:dyDescent="0.2">
      <c r="C2338" s="20"/>
      <c r="D2338" s="20"/>
    </row>
    <row r="2339" spans="3:4" x14ac:dyDescent="0.2">
      <c r="C2339" s="20"/>
      <c r="D2339" s="20"/>
    </row>
    <row r="2340" spans="3:4" x14ac:dyDescent="0.2">
      <c r="C2340" s="20"/>
      <c r="D2340" s="20"/>
    </row>
    <row r="2341" spans="3:4" x14ac:dyDescent="0.2">
      <c r="C2341" s="20"/>
      <c r="D2341" s="20"/>
    </row>
    <row r="2342" spans="3:4" x14ac:dyDescent="0.2">
      <c r="C2342" s="20"/>
      <c r="D2342" s="20"/>
    </row>
    <row r="2343" spans="3:4" x14ac:dyDescent="0.2">
      <c r="C2343" s="20"/>
      <c r="D2343" s="20"/>
    </row>
    <row r="2344" spans="3:4" x14ac:dyDescent="0.2">
      <c r="C2344" s="20"/>
      <c r="D2344" s="20"/>
    </row>
    <row r="2345" spans="3:4" x14ac:dyDescent="0.2">
      <c r="C2345" s="20"/>
      <c r="D2345" s="20"/>
    </row>
    <row r="2346" spans="3:4" x14ac:dyDescent="0.2">
      <c r="C2346" s="20"/>
      <c r="D2346" s="20"/>
    </row>
    <row r="2347" spans="3:4" x14ac:dyDescent="0.2">
      <c r="C2347" s="20"/>
      <c r="D2347" s="20"/>
    </row>
    <row r="2348" spans="3:4" x14ac:dyDescent="0.2">
      <c r="C2348" s="20"/>
      <c r="D2348" s="20"/>
    </row>
    <row r="2349" spans="3:4" x14ac:dyDescent="0.2">
      <c r="C2349" s="20"/>
      <c r="D2349" s="20"/>
    </row>
    <row r="2350" spans="3:4" x14ac:dyDescent="0.2">
      <c r="C2350" s="20"/>
      <c r="D2350" s="20"/>
    </row>
    <row r="2351" spans="3:4" x14ac:dyDescent="0.2">
      <c r="C2351" s="20"/>
      <c r="D2351" s="20"/>
    </row>
    <row r="2352" spans="3:4" x14ac:dyDescent="0.2">
      <c r="C2352" s="20"/>
      <c r="D2352" s="20"/>
    </row>
    <row r="2353" spans="3:4" x14ac:dyDescent="0.2">
      <c r="C2353" s="20"/>
      <c r="D2353" s="20"/>
    </row>
    <row r="2354" spans="3:4" x14ac:dyDescent="0.2">
      <c r="C2354" s="20"/>
      <c r="D2354" s="20"/>
    </row>
    <row r="2355" spans="3:4" x14ac:dyDescent="0.2">
      <c r="C2355" s="20"/>
      <c r="D2355" s="20"/>
    </row>
    <row r="2356" spans="3:4" x14ac:dyDescent="0.2">
      <c r="C2356" s="20"/>
      <c r="D2356" s="20"/>
    </row>
    <row r="2357" spans="3:4" x14ac:dyDescent="0.2">
      <c r="C2357" s="20"/>
      <c r="D2357" s="20"/>
    </row>
    <row r="2358" spans="3:4" x14ac:dyDescent="0.2">
      <c r="C2358" s="20"/>
      <c r="D2358" s="20"/>
    </row>
    <row r="2359" spans="3:4" x14ac:dyDescent="0.2">
      <c r="C2359" s="20"/>
      <c r="D2359" s="20"/>
    </row>
    <row r="2360" spans="3:4" x14ac:dyDescent="0.2">
      <c r="C2360" s="20"/>
      <c r="D2360" s="20"/>
    </row>
    <row r="2361" spans="3:4" x14ac:dyDescent="0.2">
      <c r="C2361" s="20"/>
      <c r="D2361" s="20"/>
    </row>
    <row r="2362" spans="3:4" x14ac:dyDescent="0.2">
      <c r="C2362" s="20"/>
      <c r="D2362" s="20"/>
    </row>
    <row r="2363" spans="3:4" x14ac:dyDescent="0.2">
      <c r="C2363" s="20"/>
      <c r="D2363" s="20"/>
    </row>
    <row r="2364" spans="3:4" x14ac:dyDescent="0.2">
      <c r="C2364" s="20"/>
      <c r="D2364" s="20"/>
    </row>
    <row r="2365" spans="3:4" x14ac:dyDescent="0.2">
      <c r="C2365" s="20"/>
      <c r="D2365" s="20"/>
    </row>
    <row r="2366" spans="3:4" x14ac:dyDescent="0.2">
      <c r="C2366" s="20"/>
      <c r="D2366" s="20"/>
    </row>
    <row r="2367" spans="3:4" x14ac:dyDescent="0.2">
      <c r="C2367" s="20"/>
      <c r="D2367" s="20"/>
    </row>
    <row r="2368" spans="3:4" x14ac:dyDescent="0.2">
      <c r="C2368" s="20"/>
      <c r="D2368" s="20"/>
    </row>
    <row r="2369" spans="3:4" x14ac:dyDescent="0.2">
      <c r="C2369" s="20"/>
      <c r="D2369" s="20"/>
    </row>
    <row r="2370" spans="3:4" x14ac:dyDescent="0.2">
      <c r="C2370" s="20"/>
      <c r="D2370" s="20"/>
    </row>
    <row r="2371" spans="3:4" x14ac:dyDescent="0.2">
      <c r="C2371" s="20"/>
      <c r="D2371" s="20"/>
    </row>
    <row r="2372" spans="3:4" x14ac:dyDescent="0.2">
      <c r="C2372" s="20"/>
      <c r="D2372" s="20"/>
    </row>
    <row r="2373" spans="3:4" x14ac:dyDescent="0.2">
      <c r="C2373" s="20"/>
      <c r="D2373" s="20"/>
    </row>
    <row r="2374" spans="3:4" x14ac:dyDescent="0.2">
      <c r="C2374" s="20"/>
      <c r="D2374" s="20"/>
    </row>
    <row r="2375" spans="3:4" x14ac:dyDescent="0.2">
      <c r="C2375" s="20"/>
      <c r="D2375" s="20"/>
    </row>
    <row r="2376" spans="3:4" x14ac:dyDescent="0.2">
      <c r="C2376" s="20"/>
      <c r="D2376" s="20"/>
    </row>
    <row r="2377" spans="3:4" x14ac:dyDescent="0.2">
      <c r="C2377" s="20"/>
      <c r="D2377" s="20"/>
    </row>
    <row r="2378" spans="3:4" x14ac:dyDescent="0.2">
      <c r="C2378" s="20"/>
      <c r="D2378" s="20"/>
    </row>
    <row r="2379" spans="3:4" x14ac:dyDescent="0.2">
      <c r="C2379" s="20"/>
      <c r="D2379" s="20"/>
    </row>
    <row r="2380" spans="3:4" x14ac:dyDescent="0.2">
      <c r="C2380" s="20"/>
      <c r="D2380" s="20"/>
    </row>
    <row r="2381" spans="3:4" x14ac:dyDescent="0.2">
      <c r="C2381" s="20"/>
      <c r="D2381" s="20"/>
    </row>
    <row r="2382" spans="3:4" x14ac:dyDescent="0.2">
      <c r="C2382" s="20"/>
      <c r="D2382" s="20"/>
    </row>
    <row r="2383" spans="3:4" x14ac:dyDescent="0.2">
      <c r="C2383" s="20"/>
      <c r="D2383" s="20"/>
    </row>
    <row r="2384" spans="3:4" x14ac:dyDescent="0.2">
      <c r="C2384" s="20"/>
      <c r="D2384" s="20"/>
    </row>
    <row r="2385" spans="3:4" x14ac:dyDescent="0.2">
      <c r="C2385" s="20"/>
      <c r="D2385" s="20"/>
    </row>
    <row r="2386" spans="3:4" x14ac:dyDescent="0.2">
      <c r="C2386" s="20"/>
      <c r="D2386" s="20"/>
    </row>
    <row r="2387" spans="3:4" x14ac:dyDescent="0.2">
      <c r="C2387" s="20"/>
      <c r="D2387" s="20"/>
    </row>
    <row r="2388" spans="3:4" x14ac:dyDescent="0.2">
      <c r="C2388" s="20"/>
      <c r="D2388" s="20"/>
    </row>
    <row r="2389" spans="3:4" x14ac:dyDescent="0.2">
      <c r="C2389" s="20"/>
      <c r="D2389" s="20"/>
    </row>
    <row r="2390" spans="3:4" x14ac:dyDescent="0.2">
      <c r="C2390" s="20"/>
      <c r="D2390" s="20"/>
    </row>
    <row r="2391" spans="3:4" x14ac:dyDescent="0.2">
      <c r="C2391" s="20"/>
      <c r="D2391" s="20"/>
    </row>
    <row r="2392" spans="3:4" x14ac:dyDescent="0.2">
      <c r="C2392" s="20"/>
      <c r="D2392" s="20"/>
    </row>
    <row r="2393" spans="3:4" x14ac:dyDescent="0.2">
      <c r="C2393" s="20"/>
      <c r="D2393" s="20"/>
    </row>
    <row r="2394" spans="3:4" x14ac:dyDescent="0.2">
      <c r="C2394" s="20"/>
      <c r="D2394" s="20"/>
    </row>
    <row r="2395" spans="3:4" x14ac:dyDescent="0.2">
      <c r="C2395" s="20"/>
      <c r="D2395" s="20"/>
    </row>
    <row r="2396" spans="3:4" x14ac:dyDescent="0.2">
      <c r="C2396" s="20"/>
      <c r="D2396" s="20"/>
    </row>
    <row r="2397" spans="3:4" x14ac:dyDescent="0.2">
      <c r="C2397" s="20"/>
      <c r="D2397" s="20"/>
    </row>
    <row r="2398" spans="3:4" x14ac:dyDescent="0.2">
      <c r="C2398" s="20"/>
      <c r="D2398" s="20"/>
    </row>
    <row r="2399" spans="3:4" x14ac:dyDescent="0.2">
      <c r="C2399" s="20"/>
      <c r="D2399" s="20"/>
    </row>
    <row r="2400" spans="3:4" x14ac:dyDescent="0.2">
      <c r="C2400" s="20"/>
      <c r="D2400" s="20"/>
    </row>
    <row r="2401" spans="3:4" x14ac:dyDescent="0.2">
      <c r="C2401" s="20"/>
      <c r="D2401" s="20"/>
    </row>
    <row r="2402" spans="3:4" x14ac:dyDescent="0.2">
      <c r="C2402" s="20"/>
      <c r="D2402" s="20"/>
    </row>
    <row r="2403" spans="3:4" x14ac:dyDescent="0.2">
      <c r="C2403" s="20"/>
      <c r="D2403" s="20"/>
    </row>
    <row r="2404" spans="3:4" x14ac:dyDescent="0.2">
      <c r="C2404" s="20"/>
      <c r="D2404" s="20"/>
    </row>
    <row r="2405" spans="3:4" x14ac:dyDescent="0.2">
      <c r="C2405" s="20"/>
      <c r="D2405" s="20"/>
    </row>
    <row r="2406" spans="3:4" x14ac:dyDescent="0.2">
      <c r="C2406" s="20"/>
      <c r="D2406" s="20"/>
    </row>
    <row r="2407" spans="3:4" x14ac:dyDescent="0.2">
      <c r="C2407" s="20"/>
      <c r="D2407" s="20"/>
    </row>
    <row r="2408" spans="3:4" x14ac:dyDescent="0.2">
      <c r="C2408" s="20"/>
      <c r="D2408" s="20"/>
    </row>
    <row r="2409" spans="3:4" x14ac:dyDescent="0.2">
      <c r="C2409" s="20"/>
      <c r="D2409" s="20"/>
    </row>
    <row r="2410" spans="3:4" x14ac:dyDescent="0.2">
      <c r="C2410" s="20"/>
      <c r="D2410" s="20"/>
    </row>
    <row r="2411" spans="3:4" x14ac:dyDescent="0.2">
      <c r="C2411" s="20"/>
      <c r="D2411" s="20"/>
    </row>
    <row r="2412" spans="3:4" x14ac:dyDescent="0.2">
      <c r="C2412" s="20"/>
      <c r="D2412" s="20"/>
    </row>
    <row r="2413" spans="3:4" x14ac:dyDescent="0.2">
      <c r="C2413" s="20"/>
      <c r="D2413" s="20"/>
    </row>
    <row r="2414" spans="3:4" x14ac:dyDescent="0.2">
      <c r="C2414" s="20"/>
      <c r="D2414" s="20"/>
    </row>
    <row r="2415" spans="3:4" x14ac:dyDescent="0.2">
      <c r="C2415" s="20"/>
      <c r="D2415" s="20"/>
    </row>
    <row r="2416" spans="3:4" x14ac:dyDescent="0.2">
      <c r="C2416" s="20"/>
      <c r="D2416" s="20"/>
    </row>
    <row r="2417" spans="3:4" x14ac:dyDescent="0.2">
      <c r="C2417" s="20"/>
      <c r="D2417" s="20"/>
    </row>
    <row r="2418" spans="3:4" x14ac:dyDescent="0.2">
      <c r="C2418" s="20"/>
      <c r="D2418" s="20"/>
    </row>
    <row r="2419" spans="3:4" x14ac:dyDescent="0.2">
      <c r="C2419" s="20"/>
      <c r="D2419" s="20"/>
    </row>
    <row r="2420" spans="3:4" x14ac:dyDescent="0.2">
      <c r="C2420" s="20"/>
      <c r="D2420" s="20"/>
    </row>
    <row r="2421" spans="3:4" x14ac:dyDescent="0.2">
      <c r="C2421" s="20"/>
      <c r="D2421" s="20"/>
    </row>
    <row r="2422" spans="3:4" x14ac:dyDescent="0.2">
      <c r="C2422" s="20"/>
      <c r="D2422" s="20"/>
    </row>
    <row r="2423" spans="3:4" x14ac:dyDescent="0.2">
      <c r="C2423" s="20"/>
      <c r="D2423" s="20"/>
    </row>
    <row r="2424" spans="3:4" x14ac:dyDescent="0.2">
      <c r="C2424" s="20"/>
      <c r="D2424" s="20"/>
    </row>
    <row r="2425" spans="3:4" x14ac:dyDescent="0.2">
      <c r="C2425" s="20"/>
      <c r="D2425" s="20"/>
    </row>
    <row r="2426" spans="3:4" x14ac:dyDescent="0.2">
      <c r="C2426" s="20"/>
      <c r="D2426" s="20"/>
    </row>
    <row r="2427" spans="3:4" x14ac:dyDescent="0.2">
      <c r="C2427" s="20"/>
      <c r="D2427" s="20"/>
    </row>
    <row r="2428" spans="3:4" x14ac:dyDescent="0.2">
      <c r="C2428" s="20"/>
      <c r="D2428" s="20"/>
    </row>
    <row r="2429" spans="3:4" x14ac:dyDescent="0.2">
      <c r="C2429" s="20"/>
      <c r="D2429" s="20"/>
    </row>
    <row r="2430" spans="3:4" x14ac:dyDescent="0.2">
      <c r="C2430" s="20"/>
      <c r="D2430" s="20"/>
    </row>
    <row r="2431" spans="3:4" x14ac:dyDescent="0.2">
      <c r="C2431" s="20"/>
      <c r="D2431" s="20"/>
    </row>
    <row r="2432" spans="3:4" x14ac:dyDescent="0.2">
      <c r="C2432" s="20"/>
      <c r="D2432" s="20"/>
    </row>
    <row r="2433" spans="3:4" x14ac:dyDescent="0.2">
      <c r="C2433" s="20"/>
      <c r="D2433" s="20"/>
    </row>
    <row r="2434" spans="3:4" x14ac:dyDescent="0.2">
      <c r="C2434" s="20"/>
      <c r="D2434" s="20"/>
    </row>
    <row r="2435" spans="3:4" x14ac:dyDescent="0.2">
      <c r="C2435" s="20"/>
      <c r="D2435" s="20"/>
    </row>
    <row r="2436" spans="3:4" x14ac:dyDescent="0.2">
      <c r="C2436" s="20"/>
      <c r="D2436" s="20"/>
    </row>
    <row r="2437" spans="3:4" x14ac:dyDescent="0.2">
      <c r="C2437" s="20"/>
      <c r="D2437" s="20"/>
    </row>
    <row r="2438" spans="3:4" x14ac:dyDescent="0.2">
      <c r="C2438" s="20"/>
      <c r="D2438" s="20"/>
    </row>
    <row r="2439" spans="3:4" x14ac:dyDescent="0.2">
      <c r="C2439" s="20"/>
      <c r="D2439" s="20"/>
    </row>
    <row r="2440" spans="3:4" x14ac:dyDescent="0.2">
      <c r="C2440" s="20"/>
      <c r="D2440" s="20"/>
    </row>
    <row r="2441" spans="3:4" x14ac:dyDescent="0.2">
      <c r="C2441" s="20"/>
      <c r="D2441" s="20"/>
    </row>
    <row r="2442" spans="3:4" x14ac:dyDescent="0.2">
      <c r="C2442" s="20"/>
      <c r="D2442" s="20"/>
    </row>
    <row r="2443" spans="3:4" x14ac:dyDescent="0.2">
      <c r="C2443" s="20"/>
      <c r="D2443" s="20"/>
    </row>
    <row r="2444" spans="3:4" x14ac:dyDescent="0.2">
      <c r="C2444" s="20"/>
      <c r="D2444" s="20"/>
    </row>
    <row r="2445" spans="3:4" x14ac:dyDescent="0.2">
      <c r="C2445" s="20"/>
      <c r="D2445" s="20"/>
    </row>
    <row r="2446" spans="3:4" x14ac:dyDescent="0.2">
      <c r="C2446" s="20"/>
      <c r="D2446" s="20"/>
    </row>
    <row r="2447" spans="3:4" x14ac:dyDescent="0.2">
      <c r="C2447" s="20"/>
      <c r="D2447" s="20"/>
    </row>
    <row r="2448" spans="3:4" x14ac:dyDescent="0.2">
      <c r="C2448" s="20"/>
      <c r="D2448" s="20"/>
    </row>
    <row r="2449" spans="3:4" x14ac:dyDescent="0.2">
      <c r="C2449" s="20"/>
      <c r="D2449" s="20"/>
    </row>
    <row r="2450" spans="3:4" x14ac:dyDescent="0.2">
      <c r="C2450" s="20"/>
      <c r="D2450" s="20"/>
    </row>
    <row r="2451" spans="3:4" x14ac:dyDescent="0.2">
      <c r="C2451" s="20"/>
      <c r="D2451" s="20"/>
    </row>
    <row r="2452" spans="3:4" x14ac:dyDescent="0.2">
      <c r="C2452" s="20"/>
      <c r="D2452" s="20"/>
    </row>
    <row r="2453" spans="3:4" x14ac:dyDescent="0.2">
      <c r="C2453" s="20"/>
      <c r="D2453" s="20"/>
    </row>
    <row r="2454" spans="3:4" x14ac:dyDescent="0.2">
      <c r="C2454" s="20"/>
      <c r="D2454" s="20"/>
    </row>
    <row r="2455" spans="3:4" x14ac:dyDescent="0.2">
      <c r="C2455" s="20"/>
      <c r="D2455" s="20"/>
    </row>
    <row r="2456" spans="3:4" x14ac:dyDescent="0.2">
      <c r="C2456" s="20"/>
      <c r="D2456" s="20"/>
    </row>
    <row r="2457" spans="3:4" x14ac:dyDescent="0.2">
      <c r="C2457" s="20"/>
      <c r="D2457" s="20"/>
    </row>
    <row r="2458" spans="3:4" x14ac:dyDescent="0.2">
      <c r="C2458" s="20"/>
      <c r="D2458" s="20"/>
    </row>
    <row r="2459" spans="3:4" x14ac:dyDescent="0.2">
      <c r="C2459" s="20"/>
      <c r="D2459" s="20"/>
    </row>
    <row r="2460" spans="3:4" x14ac:dyDescent="0.2">
      <c r="C2460" s="20"/>
      <c r="D2460" s="20"/>
    </row>
    <row r="2461" spans="3:4" x14ac:dyDescent="0.2">
      <c r="C2461" s="20"/>
      <c r="D2461" s="20"/>
    </row>
    <row r="2462" spans="3:4" x14ac:dyDescent="0.2">
      <c r="C2462" s="20"/>
      <c r="D2462" s="20"/>
    </row>
    <row r="2463" spans="3:4" x14ac:dyDescent="0.2">
      <c r="C2463" s="20"/>
      <c r="D2463" s="20"/>
    </row>
    <row r="2464" spans="3:4" x14ac:dyDescent="0.2">
      <c r="C2464" s="20"/>
      <c r="D2464" s="20"/>
    </row>
    <row r="2465" spans="3:4" x14ac:dyDescent="0.2">
      <c r="C2465" s="20"/>
      <c r="D2465" s="20"/>
    </row>
    <row r="2466" spans="3:4" x14ac:dyDescent="0.2">
      <c r="C2466" s="20"/>
      <c r="D2466" s="20"/>
    </row>
    <row r="2467" spans="3:4" x14ac:dyDescent="0.2">
      <c r="C2467" s="20"/>
      <c r="D2467" s="20"/>
    </row>
    <row r="2468" spans="3:4" x14ac:dyDescent="0.2">
      <c r="C2468" s="20"/>
      <c r="D2468" s="20"/>
    </row>
    <row r="2469" spans="3:4" x14ac:dyDescent="0.2">
      <c r="C2469" s="20"/>
      <c r="D2469" s="20"/>
    </row>
    <row r="2470" spans="3:4" x14ac:dyDescent="0.2">
      <c r="C2470" s="20"/>
      <c r="D2470" s="20"/>
    </row>
    <row r="2471" spans="3:4" x14ac:dyDescent="0.2">
      <c r="C2471" s="20"/>
      <c r="D2471" s="20"/>
    </row>
    <row r="2472" spans="3:4" x14ac:dyDescent="0.2">
      <c r="C2472" s="20"/>
      <c r="D2472" s="20"/>
    </row>
    <row r="2473" spans="3:4" x14ac:dyDescent="0.2">
      <c r="C2473" s="20"/>
      <c r="D2473" s="20"/>
    </row>
    <row r="2474" spans="3:4" x14ac:dyDescent="0.2">
      <c r="C2474" s="20"/>
      <c r="D2474" s="20"/>
    </row>
    <row r="2475" spans="3:4" x14ac:dyDescent="0.2">
      <c r="C2475" s="20"/>
      <c r="D2475" s="20"/>
    </row>
    <row r="2476" spans="3:4" x14ac:dyDescent="0.2">
      <c r="C2476" s="20"/>
      <c r="D2476" s="20"/>
    </row>
    <row r="2477" spans="3:4" x14ac:dyDescent="0.2">
      <c r="C2477" s="20"/>
      <c r="D2477" s="20"/>
    </row>
    <row r="2478" spans="3:4" x14ac:dyDescent="0.2">
      <c r="C2478" s="20"/>
      <c r="D2478" s="20"/>
    </row>
    <row r="2479" spans="3:4" x14ac:dyDescent="0.2">
      <c r="C2479" s="20"/>
      <c r="D2479" s="20"/>
    </row>
    <row r="2480" spans="3:4" x14ac:dyDescent="0.2">
      <c r="C2480" s="20"/>
      <c r="D2480" s="20"/>
    </row>
    <row r="2481" spans="3:4" x14ac:dyDescent="0.2">
      <c r="C2481" s="20"/>
      <c r="D2481" s="20"/>
    </row>
    <row r="2482" spans="3:4" x14ac:dyDescent="0.2">
      <c r="C2482" s="20"/>
      <c r="D2482" s="20"/>
    </row>
    <row r="2483" spans="3:4" x14ac:dyDescent="0.2">
      <c r="C2483" s="20"/>
      <c r="D2483" s="20"/>
    </row>
    <row r="2484" spans="3:4" x14ac:dyDescent="0.2">
      <c r="C2484" s="20"/>
      <c r="D2484" s="20"/>
    </row>
    <row r="2485" spans="3:4" x14ac:dyDescent="0.2">
      <c r="C2485" s="20"/>
      <c r="D2485" s="20"/>
    </row>
    <row r="2486" spans="3:4" x14ac:dyDescent="0.2">
      <c r="C2486" s="20"/>
      <c r="D2486" s="20"/>
    </row>
    <row r="2487" spans="3:4" x14ac:dyDescent="0.2">
      <c r="C2487" s="20"/>
      <c r="D2487" s="20"/>
    </row>
    <row r="2488" spans="3:4" x14ac:dyDescent="0.2">
      <c r="C2488" s="20"/>
      <c r="D2488" s="20"/>
    </row>
    <row r="2489" spans="3:4" x14ac:dyDescent="0.2">
      <c r="C2489" s="20"/>
      <c r="D2489" s="20"/>
    </row>
    <row r="2490" spans="3:4" x14ac:dyDescent="0.2">
      <c r="C2490" s="20"/>
      <c r="D2490" s="20"/>
    </row>
    <row r="2491" spans="3:4" x14ac:dyDescent="0.2">
      <c r="C2491" s="20"/>
      <c r="D2491" s="20"/>
    </row>
    <row r="2492" spans="3:4" x14ac:dyDescent="0.2">
      <c r="C2492" s="20"/>
      <c r="D2492" s="20"/>
    </row>
    <row r="2493" spans="3:4" x14ac:dyDescent="0.2">
      <c r="C2493" s="20"/>
      <c r="D2493" s="20"/>
    </row>
    <row r="2494" spans="3:4" x14ac:dyDescent="0.2">
      <c r="C2494" s="20"/>
      <c r="D2494" s="20"/>
    </row>
    <row r="2495" spans="3:4" x14ac:dyDescent="0.2">
      <c r="C2495" s="20"/>
      <c r="D2495" s="20"/>
    </row>
    <row r="2496" spans="3:4" x14ac:dyDescent="0.2">
      <c r="C2496" s="20"/>
      <c r="D2496" s="20"/>
    </row>
    <row r="2497" spans="3:4" x14ac:dyDescent="0.2">
      <c r="C2497" s="20"/>
      <c r="D2497" s="20"/>
    </row>
    <row r="2498" spans="3:4" x14ac:dyDescent="0.2">
      <c r="C2498" s="20"/>
      <c r="D2498" s="20"/>
    </row>
    <row r="2499" spans="3:4" x14ac:dyDescent="0.2">
      <c r="C2499" s="20"/>
      <c r="D2499" s="20"/>
    </row>
    <row r="2500" spans="3:4" x14ac:dyDescent="0.2">
      <c r="C2500" s="20"/>
      <c r="D2500" s="20"/>
    </row>
    <row r="2501" spans="3:4" x14ac:dyDescent="0.2">
      <c r="C2501" s="20"/>
      <c r="D2501" s="20"/>
    </row>
    <row r="2502" spans="3:4" x14ac:dyDescent="0.2">
      <c r="C2502" s="20"/>
      <c r="D2502" s="20"/>
    </row>
    <row r="2503" spans="3:4" x14ac:dyDescent="0.2">
      <c r="C2503" s="20"/>
      <c r="D2503" s="20"/>
    </row>
    <row r="2504" spans="3:4" x14ac:dyDescent="0.2">
      <c r="C2504" s="20"/>
      <c r="D2504" s="20"/>
    </row>
    <row r="2505" spans="3:4" x14ac:dyDescent="0.2">
      <c r="C2505" s="20"/>
      <c r="D2505" s="20"/>
    </row>
    <row r="2506" spans="3:4" x14ac:dyDescent="0.2">
      <c r="C2506" s="20"/>
      <c r="D2506" s="20"/>
    </row>
    <row r="2507" spans="3:4" x14ac:dyDescent="0.2">
      <c r="C2507" s="20"/>
      <c r="D2507" s="20"/>
    </row>
    <row r="2508" spans="3:4" x14ac:dyDescent="0.2">
      <c r="C2508" s="20"/>
      <c r="D2508" s="20"/>
    </row>
    <row r="2509" spans="3:4" x14ac:dyDescent="0.2">
      <c r="C2509" s="20"/>
      <c r="D2509" s="20"/>
    </row>
    <row r="2510" spans="3:4" x14ac:dyDescent="0.2">
      <c r="C2510" s="20"/>
      <c r="D2510" s="20"/>
    </row>
    <row r="2511" spans="3:4" x14ac:dyDescent="0.2">
      <c r="C2511" s="20"/>
      <c r="D2511" s="20"/>
    </row>
    <row r="2512" spans="3:4" x14ac:dyDescent="0.2">
      <c r="C2512" s="20"/>
      <c r="D2512" s="20"/>
    </row>
    <row r="2513" spans="3:4" x14ac:dyDescent="0.2">
      <c r="C2513" s="20"/>
      <c r="D2513" s="20"/>
    </row>
    <row r="2514" spans="3:4" x14ac:dyDescent="0.2">
      <c r="C2514" s="20"/>
      <c r="D2514" s="20"/>
    </row>
    <row r="2515" spans="3:4" x14ac:dyDescent="0.2">
      <c r="C2515" s="20"/>
      <c r="D2515" s="20"/>
    </row>
    <row r="2516" spans="3:4" x14ac:dyDescent="0.2">
      <c r="C2516" s="20"/>
      <c r="D2516" s="20"/>
    </row>
    <row r="2517" spans="3:4" x14ac:dyDescent="0.2">
      <c r="C2517" s="20"/>
      <c r="D2517" s="20"/>
    </row>
    <row r="2518" spans="3:4" x14ac:dyDescent="0.2">
      <c r="C2518" s="20"/>
      <c r="D2518" s="20"/>
    </row>
    <row r="2519" spans="3:4" x14ac:dyDescent="0.2">
      <c r="C2519" s="20"/>
      <c r="D2519" s="20"/>
    </row>
    <row r="2520" spans="3:4" x14ac:dyDescent="0.2">
      <c r="C2520" s="20"/>
      <c r="D2520" s="20"/>
    </row>
    <row r="2521" spans="3:4" x14ac:dyDescent="0.2">
      <c r="C2521" s="20"/>
      <c r="D2521" s="20"/>
    </row>
    <row r="2522" spans="3:4" x14ac:dyDescent="0.2">
      <c r="C2522" s="20"/>
      <c r="D2522" s="20"/>
    </row>
    <row r="2523" spans="3:4" x14ac:dyDescent="0.2">
      <c r="C2523" s="20"/>
      <c r="D2523" s="20"/>
    </row>
    <row r="2524" spans="3:4" x14ac:dyDescent="0.2">
      <c r="C2524" s="20"/>
      <c r="D2524" s="20"/>
    </row>
    <row r="2525" spans="3:4" x14ac:dyDescent="0.2">
      <c r="C2525" s="20"/>
      <c r="D2525" s="20"/>
    </row>
    <row r="2526" spans="3:4" x14ac:dyDescent="0.2">
      <c r="C2526" s="20"/>
      <c r="D2526" s="20"/>
    </row>
    <row r="2527" spans="3:4" x14ac:dyDescent="0.2">
      <c r="C2527" s="20"/>
      <c r="D2527" s="20"/>
    </row>
    <row r="2528" spans="3:4" x14ac:dyDescent="0.2">
      <c r="C2528" s="20"/>
      <c r="D2528" s="20"/>
    </row>
    <row r="2529" spans="3:4" x14ac:dyDescent="0.2">
      <c r="C2529" s="20"/>
      <c r="D2529" s="20"/>
    </row>
    <row r="2530" spans="3:4" x14ac:dyDescent="0.2">
      <c r="C2530" s="20"/>
      <c r="D2530" s="20"/>
    </row>
    <row r="2531" spans="3:4" x14ac:dyDescent="0.2">
      <c r="C2531" s="20"/>
      <c r="D2531" s="20"/>
    </row>
    <row r="2532" spans="3:4" x14ac:dyDescent="0.2">
      <c r="C2532" s="20"/>
      <c r="D2532" s="20"/>
    </row>
    <row r="2533" spans="3:4" x14ac:dyDescent="0.2">
      <c r="C2533" s="20"/>
      <c r="D2533" s="20"/>
    </row>
    <row r="2534" spans="3:4" x14ac:dyDescent="0.2">
      <c r="C2534" s="20"/>
      <c r="D2534" s="20"/>
    </row>
    <row r="2535" spans="3:4" x14ac:dyDescent="0.2">
      <c r="C2535" s="20"/>
      <c r="D2535" s="20"/>
    </row>
    <row r="2536" spans="3:4" x14ac:dyDescent="0.2">
      <c r="C2536" s="20"/>
      <c r="D2536" s="20"/>
    </row>
    <row r="2537" spans="3:4" x14ac:dyDescent="0.2">
      <c r="C2537" s="20"/>
      <c r="D2537" s="20"/>
    </row>
    <row r="2538" spans="3:4" x14ac:dyDescent="0.2">
      <c r="C2538" s="20"/>
      <c r="D2538" s="20"/>
    </row>
    <row r="2539" spans="3:4" x14ac:dyDescent="0.2">
      <c r="C2539" s="20"/>
      <c r="D2539" s="20"/>
    </row>
    <row r="2540" spans="3:4" x14ac:dyDescent="0.2">
      <c r="C2540" s="20"/>
      <c r="D2540" s="20"/>
    </row>
    <row r="2541" spans="3:4" x14ac:dyDescent="0.2">
      <c r="C2541" s="20"/>
      <c r="D2541" s="20"/>
    </row>
    <row r="2542" spans="3:4" x14ac:dyDescent="0.2">
      <c r="C2542" s="20"/>
      <c r="D2542" s="20"/>
    </row>
    <row r="2543" spans="3:4" x14ac:dyDescent="0.2">
      <c r="C2543" s="20"/>
      <c r="D2543" s="20"/>
    </row>
    <row r="2544" spans="3:4" x14ac:dyDescent="0.2">
      <c r="C2544" s="20"/>
      <c r="D2544" s="20"/>
    </row>
    <row r="2545" spans="3:4" x14ac:dyDescent="0.2">
      <c r="C2545" s="20"/>
      <c r="D2545" s="20"/>
    </row>
    <row r="2546" spans="3:4" x14ac:dyDescent="0.2">
      <c r="C2546" s="20"/>
      <c r="D2546" s="20"/>
    </row>
    <row r="2547" spans="3:4" x14ac:dyDescent="0.2">
      <c r="C2547" s="20"/>
      <c r="D2547" s="20"/>
    </row>
    <row r="2548" spans="3:4" x14ac:dyDescent="0.2">
      <c r="C2548" s="20"/>
      <c r="D2548" s="20"/>
    </row>
    <row r="2549" spans="3:4" x14ac:dyDescent="0.2">
      <c r="C2549" s="20"/>
      <c r="D2549" s="20"/>
    </row>
    <row r="2550" spans="3:4" x14ac:dyDescent="0.2">
      <c r="C2550" s="20"/>
      <c r="D2550" s="20"/>
    </row>
    <row r="2551" spans="3:4" x14ac:dyDescent="0.2">
      <c r="C2551" s="20"/>
      <c r="D2551" s="20"/>
    </row>
    <row r="2552" spans="3:4" x14ac:dyDescent="0.2">
      <c r="C2552" s="20"/>
      <c r="D2552" s="20"/>
    </row>
    <row r="2553" spans="3:4" x14ac:dyDescent="0.2">
      <c r="C2553" s="20"/>
      <c r="D2553" s="20"/>
    </row>
    <row r="2554" spans="3:4" x14ac:dyDescent="0.2">
      <c r="C2554" s="20"/>
      <c r="D2554" s="20"/>
    </row>
    <row r="2555" spans="3:4" x14ac:dyDescent="0.2">
      <c r="C2555" s="20"/>
      <c r="D2555" s="20"/>
    </row>
    <row r="2556" spans="3:4" x14ac:dyDescent="0.2">
      <c r="C2556" s="20"/>
      <c r="D2556" s="20"/>
    </row>
    <row r="2557" spans="3:4" x14ac:dyDescent="0.2">
      <c r="C2557" s="20"/>
      <c r="D2557" s="20"/>
    </row>
    <row r="2558" spans="3:4" x14ac:dyDescent="0.2">
      <c r="C2558" s="20"/>
      <c r="D2558" s="20"/>
    </row>
    <row r="2559" spans="3:4" x14ac:dyDescent="0.2">
      <c r="C2559" s="20"/>
      <c r="D2559" s="20"/>
    </row>
    <row r="2560" spans="3:4" x14ac:dyDescent="0.2">
      <c r="C2560" s="20"/>
      <c r="D2560" s="20"/>
    </row>
    <row r="2561" spans="3:4" x14ac:dyDescent="0.2">
      <c r="C2561" s="20"/>
      <c r="D2561" s="20"/>
    </row>
    <row r="2562" spans="3:4" x14ac:dyDescent="0.2">
      <c r="C2562" s="20"/>
      <c r="D2562" s="20"/>
    </row>
    <row r="2563" spans="3:4" x14ac:dyDescent="0.2">
      <c r="C2563" s="20"/>
      <c r="D2563" s="20"/>
    </row>
    <row r="2564" spans="3:4" x14ac:dyDescent="0.2">
      <c r="C2564" s="20"/>
      <c r="D2564" s="20"/>
    </row>
    <row r="2565" spans="3:4" x14ac:dyDescent="0.2">
      <c r="C2565" s="20"/>
      <c r="D2565" s="20"/>
    </row>
    <row r="2566" spans="3:4" x14ac:dyDescent="0.2">
      <c r="C2566" s="20"/>
      <c r="D2566" s="20"/>
    </row>
  </sheetData>
  <phoneticPr fontId="8" type="noConversion"/>
  <pageMargins left="0.75" right="0.75" top="1" bottom="1" header="0.5" footer="0.5"/>
  <pageSetup orientation="portrait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D25DF-F7CB-4431-AA44-CB92EF2052AD}">
  <dimension ref="A1"/>
  <sheetViews>
    <sheetView workbookViewId="0"/>
  </sheetViews>
  <sheetFormatPr defaultRowHeight="12.75" x14ac:dyDescent="0.2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1"/>
  </sheetPr>
  <dimension ref="A1:AI1205"/>
  <sheetViews>
    <sheetView workbookViewId="0">
      <selection activeCell="E4" sqref="E4:E6"/>
    </sheetView>
  </sheetViews>
  <sheetFormatPr defaultRowHeight="12.75" x14ac:dyDescent="0.2"/>
  <cols>
    <col min="2" max="2" width="10.7109375" customWidth="1"/>
    <col min="5" max="5" width="10.7109375" customWidth="1"/>
    <col min="6" max="6" width="13.140625" bestFit="1" customWidth="1"/>
  </cols>
  <sheetData>
    <row r="1" spans="1:35" ht="18.75" thickBot="1" x14ac:dyDescent="0.25">
      <c r="A1" s="52" t="s">
        <v>96</v>
      </c>
      <c r="B1" s="53"/>
      <c r="C1" s="53"/>
      <c r="D1" s="54" t="s">
        <v>97</v>
      </c>
      <c r="E1" s="53"/>
      <c r="F1" s="53"/>
      <c r="G1" s="53"/>
      <c r="H1" s="53"/>
      <c r="I1" s="53"/>
      <c r="J1" s="53"/>
      <c r="K1" s="53"/>
      <c r="L1" s="53"/>
      <c r="M1" s="55" t="s">
        <v>98</v>
      </c>
      <c r="N1" s="53" t="s">
        <v>99</v>
      </c>
      <c r="O1" s="53">
        <f ca="1">H18*J18-I18*I18</f>
        <v>240584.01503405813</v>
      </c>
      <c r="P1" s="53" t="s">
        <v>14</v>
      </c>
      <c r="Q1" s="53"/>
      <c r="R1" s="53"/>
      <c r="S1" s="53"/>
      <c r="T1" s="53"/>
      <c r="U1" s="8" t="s">
        <v>156</v>
      </c>
      <c r="V1" s="85" t="s">
        <v>163</v>
      </c>
      <c r="W1" s="53"/>
      <c r="X1" s="53"/>
      <c r="Y1" s="53"/>
      <c r="Z1" s="53"/>
      <c r="AA1" s="53">
        <v>1</v>
      </c>
      <c r="AB1" s="53" t="s">
        <v>100</v>
      </c>
      <c r="AC1" s="53"/>
      <c r="AD1" s="53"/>
      <c r="AE1" s="53"/>
      <c r="AF1" s="53"/>
      <c r="AG1" s="53"/>
      <c r="AH1" s="53"/>
      <c r="AI1" s="53"/>
    </row>
    <row r="2" spans="1:35" x14ac:dyDescent="0.2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5" t="s">
        <v>101</v>
      </c>
      <c r="N2" s="53" t="s">
        <v>102</v>
      </c>
      <c r="O2" s="53">
        <f ca="1">+F18*J18-H18*I18</f>
        <v>85653.325378576526</v>
      </c>
      <c r="P2" s="53" t="s">
        <v>15</v>
      </c>
      <c r="Q2" s="53"/>
      <c r="R2" s="53"/>
      <c r="S2" s="53"/>
      <c r="T2" s="53"/>
      <c r="U2" s="53">
        <v>-1</v>
      </c>
      <c r="V2" s="53">
        <f ca="1">+E$4+E$5*U2+E$6*U2^2</f>
        <v>-3.3246291074643455E-2</v>
      </c>
      <c r="W2" s="53"/>
      <c r="X2" s="53"/>
      <c r="Y2" s="53"/>
      <c r="Z2" s="53"/>
      <c r="AA2" s="53">
        <v>2</v>
      </c>
      <c r="AB2" s="53" t="s">
        <v>49</v>
      </c>
      <c r="AC2" s="53"/>
      <c r="AD2" s="53"/>
      <c r="AE2" s="53"/>
      <c r="AF2" s="53"/>
      <c r="AG2" s="53"/>
      <c r="AH2" s="53"/>
      <c r="AI2" s="53"/>
    </row>
    <row r="3" spans="1:35" ht="13.5" thickBot="1" x14ac:dyDescent="0.25">
      <c r="A3" s="53" t="s">
        <v>103</v>
      </c>
      <c r="B3" s="53" t="s">
        <v>104</v>
      </c>
      <c r="C3" s="53"/>
      <c r="D3" s="53"/>
      <c r="E3" s="56" t="s">
        <v>105</v>
      </c>
      <c r="F3" s="56" t="s">
        <v>106</v>
      </c>
      <c r="G3" s="56" t="s">
        <v>107</v>
      </c>
      <c r="H3" s="56" t="s">
        <v>108</v>
      </c>
      <c r="I3" s="53"/>
      <c r="J3" s="53"/>
      <c r="K3" s="53"/>
      <c r="L3" s="53"/>
      <c r="M3" s="55" t="s">
        <v>109</v>
      </c>
      <c r="N3" s="53" t="s">
        <v>110</v>
      </c>
      <c r="O3" s="53">
        <f ca="1">+F18*I18-H18*H18</f>
        <v>5502.281876119785</v>
      </c>
      <c r="P3" s="53" t="s">
        <v>16</v>
      </c>
      <c r="Q3" s="53"/>
      <c r="R3" s="53"/>
      <c r="S3" s="53"/>
      <c r="T3" s="53"/>
      <c r="U3" s="53">
        <v>-0.8</v>
      </c>
      <c r="V3" s="53">
        <f ca="1">+E$4+E$5*U3+E$6*U3^2</f>
        <v>-2.751144047171283E-2</v>
      </c>
      <c r="W3" s="53"/>
      <c r="X3" s="53"/>
      <c r="Y3" s="53"/>
      <c r="Z3" s="53"/>
      <c r="AA3" s="53">
        <v>3</v>
      </c>
      <c r="AB3" s="53" t="s">
        <v>111</v>
      </c>
      <c r="AC3" s="53"/>
      <c r="AD3" s="53"/>
      <c r="AE3" s="53"/>
      <c r="AF3" s="53"/>
      <c r="AG3" s="53"/>
      <c r="AH3" s="53"/>
      <c r="AI3" s="53"/>
    </row>
    <row r="4" spans="1:35" x14ac:dyDescent="0.2">
      <c r="A4" s="53" t="s">
        <v>112</v>
      </c>
      <c r="B4" s="53" t="s">
        <v>113</v>
      </c>
      <c r="C4" s="53"/>
      <c r="D4" s="57" t="s">
        <v>114</v>
      </c>
      <c r="E4" s="58">
        <f ca="1">(G18*O1-K18*O2+L18*O3)/O7</f>
        <v>-7.3295565784882452E-3</v>
      </c>
      <c r="F4" s="59">
        <f ca="1">+E7/O7*O18</f>
        <v>6.7301357250836263E-4</v>
      </c>
      <c r="G4" s="60">
        <f>+B18</f>
        <v>1</v>
      </c>
      <c r="H4" s="61">
        <f ca="1">ABS(F4/E4)</f>
        <v>9.1821867435147725E-2</v>
      </c>
      <c r="I4" s="53"/>
      <c r="J4" s="53"/>
      <c r="K4" s="53"/>
      <c r="L4" s="53"/>
      <c r="M4" s="55" t="s">
        <v>115</v>
      </c>
      <c r="N4" s="53" t="s">
        <v>116</v>
      </c>
      <c r="O4" s="53">
        <f ca="1">+C18*J18-H18*H18</f>
        <v>108385.81429628748</v>
      </c>
      <c r="P4" s="53" t="s">
        <v>17</v>
      </c>
      <c r="Q4" s="53"/>
      <c r="R4" s="53"/>
      <c r="S4" s="53"/>
      <c r="T4" s="53"/>
      <c r="U4" s="53">
        <v>-0.6</v>
      </c>
      <c r="V4" s="53">
        <f t="shared" ref="V4:V31" ca="1" si="0">+E$4+E$5*U4+E$6*U4^2</f>
        <v>-2.2052341720631998E-2</v>
      </c>
      <c r="W4" s="53"/>
      <c r="X4" s="53"/>
      <c r="Y4" s="53"/>
      <c r="Z4" s="53"/>
      <c r="AA4" s="53">
        <v>4</v>
      </c>
      <c r="AB4" s="53" t="s">
        <v>117</v>
      </c>
      <c r="AC4" s="53"/>
      <c r="AD4" s="53"/>
      <c r="AE4" s="53"/>
      <c r="AF4" s="53"/>
      <c r="AG4" s="53"/>
      <c r="AH4" s="53"/>
      <c r="AI4" s="53"/>
    </row>
    <row r="5" spans="1:35" x14ac:dyDescent="0.2">
      <c r="A5" s="53" t="s">
        <v>118</v>
      </c>
      <c r="B5" s="62">
        <v>40323</v>
      </c>
      <c r="C5" s="53"/>
      <c r="D5" s="63" t="s">
        <v>119</v>
      </c>
      <c r="E5" s="64">
        <f ca="1">+(-G18*O2+K18*O4-L18*O5)/O7</f>
        <v>2.2469836348032818E-2</v>
      </c>
      <c r="F5" s="65">
        <f ca="1">P18*E7/O7</f>
        <v>3.6488964947612243E-4</v>
      </c>
      <c r="G5" s="66">
        <f>+B18/A18</f>
        <v>1E-4</v>
      </c>
      <c r="H5" s="61">
        <f ca="1">ABS(F5/E5)</f>
        <v>1.6239087985528103E-2</v>
      </c>
      <c r="I5" s="53"/>
      <c r="J5" s="53"/>
      <c r="K5" s="53"/>
      <c r="L5" s="53"/>
      <c r="M5" s="55" t="s">
        <v>120</v>
      </c>
      <c r="N5" s="53" t="s">
        <v>121</v>
      </c>
      <c r="O5" s="53">
        <f ca="1">+C18*I18-F18*H18</f>
        <v>22155.735102408944</v>
      </c>
      <c r="P5" s="53" t="s">
        <v>18</v>
      </c>
      <c r="Q5" s="53"/>
      <c r="R5" s="53"/>
      <c r="S5" s="53"/>
      <c r="T5" s="53"/>
      <c r="U5" s="53">
        <v>-0.4</v>
      </c>
      <c r="V5" s="53">
        <f t="shared" ca="1" si="0"/>
        <v>-1.6868994821400956E-2</v>
      </c>
      <c r="W5" s="53"/>
      <c r="X5" s="53"/>
      <c r="Y5" s="53"/>
      <c r="Z5" s="53"/>
      <c r="AA5" s="53">
        <v>5</v>
      </c>
      <c r="AB5" s="53" t="s">
        <v>122</v>
      </c>
      <c r="AC5" s="53"/>
      <c r="AD5" s="53"/>
      <c r="AE5" s="53"/>
      <c r="AF5" s="53"/>
      <c r="AG5" s="53"/>
      <c r="AH5" s="53"/>
      <c r="AI5" s="53"/>
    </row>
    <row r="6" spans="1:35" ht="13.5" thickBot="1" x14ac:dyDescent="0.25">
      <c r="A6" s="53"/>
      <c r="B6" s="53"/>
      <c r="C6" s="53"/>
      <c r="D6" s="67" t="s">
        <v>123</v>
      </c>
      <c r="E6" s="68">
        <f ca="1">+(G18*O3-K18*O5+L18*O6)/O7</f>
        <v>-3.446898148122394E-3</v>
      </c>
      <c r="F6" s="69">
        <f ca="1">Q18*E7/O7</f>
        <v>1.0297112017584107E-4</v>
      </c>
      <c r="G6" s="70">
        <f>+B18/A18^2</f>
        <v>1E-8</v>
      </c>
      <c r="H6" s="61">
        <f ca="1">ABS(F6/E6)</f>
        <v>2.9873560445042985E-2</v>
      </c>
      <c r="I6" s="53"/>
      <c r="J6" s="53"/>
      <c r="K6" s="53"/>
      <c r="L6" s="53"/>
      <c r="M6" s="71" t="s">
        <v>124</v>
      </c>
      <c r="N6" s="72" t="s">
        <v>125</v>
      </c>
      <c r="O6" s="72">
        <f ca="1">+C18*H18-F18*F18</f>
        <v>5534.9404313207997</v>
      </c>
      <c r="P6" s="53" t="s">
        <v>19</v>
      </c>
      <c r="Q6" s="53"/>
      <c r="R6" s="53"/>
      <c r="S6" s="53"/>
      <c r="T6" s="53"/>
      <c r="U6" s="53">
        <v>-0.2</v>
      </c>
      <c r="V6" s="53">
        <f t="shared" ca="1" si="0"/>
        <v>-1.1961399774019705E-2</v>
      </c>
      <c r="W6" s="53"/>
      <c r="X6" s="53"/>
      <c r="Y6" s="53"/>
      <c r="Z6" s="53"/>
      <c r="AA6" s="53">
        <v>6</v>
      </c>
      <c r="AB6" s="53" t="s">
        <v>126</v>
      </c>
      <c r="AC6" s="53"/>
      <c r="AD6" s="53"/>
      <c r="AE6" s="53"/>
      <c r="AF6" s="53"/>
      <c r="AG6" s="53"/>
      <c r="AH6" s="53"/>
      <c r="AI6" s="53"/>
    </row>
    <row r="7" spans="1:35" x14ac:dyDescent="0.2">
      <c r="A7" s="53"/>
      <c r="B7" s="53"/>
      <c r="C7" s="53"/>
      <c r="D7" s="54" t="s">
        <v>127</v>
      </c>
      <c r="E7" s="73">
        <f ca="1">SQRT(N18/(B15-3))</f>
        <v>2.5170197078596113E-3</v>
      </c>
      <c r="F7" s="53"/>
      <c r="G7" s="74">
        <f>+B22</f>
        <v>-7.9446643212316828E-2</v>
      </c>
      <c r="H7" s="53"/>
      <c r="I7" s="53"/>
      <c r="J7" s="53"/>
      <c r="K7" s="53"/>
      <c r="L7" s="53"/>
      <c r="M7" s="55" t="s">
        <v>128</v>
      </c>
      <c r="N7" s="53" t="s">
        <v>129</v>
      </c>
      <c r="O7" s="53">
        <f ca="1">+C18*O1-F18*O2+H18*O3</f>
        <v>1796250.8698851578</v>
      </c>
      <c r="P7" s="53"/>
      <c r="Q7" s="53"/>
      <c r="R7" s="53"/>
      <c r="S7" s="53"/>
      <c r="T7" s="53"/>
      <c r="U7" s="53">
        <v>0</v>
      </c>
      <c r="V7" s="53">
        <f t="shared" ca="1" si="0"/>
        <v>-7.3295565784882452E-3</v>
      </c>
      <c r="W7" s="53"/>
      <c r="X7" s="53"/>
      <c r="Y7" s="53"/>
      <c r="Z7" s="53"/>
      <c r="AA7" s="53">
        <v>7</v>
      </c>
      <c r="AB7" s="53" t="s">
        <v>130</v>
      </c>
      <c r="AC7" s="53"/>
      <c r="AD7" s="53"/>
      <c r="AE7" s="53"/>
      <c r="AF7" s="53"/>
      <c r="AG7" s="53"/>
      <c r="AH7" s="53"/>
      <c r="AI7" s="53"/>
    </row>
    <row r="8" spans="1:35" x14ac:dyDescent="0.2">
      <c r="A8" s="79">
        <v>21</v>
      </c>
      <c r="B8" s="53" t="s">
        <v>135</v>
      </c>
      <c r="C8" s="129">
        <v>21</v>
      </c>
      <c r="D8" s="54" t="s">
        <v>131</v>
      </c>
      <c r="E8" s="53"/>
      <c r="F8" s="130">
        <f ca="1">CORREL(INDIRECT(E12):INDIRECT(E13),INDIRECT(M12):INDIRECT(M13))</f>
        <v>0.98624449134077508</v>
      </c>
      <c r="G8" s="73"/>
      <c r="H8" s="53"/>
      <c r="I8" s="53"/>
      <c r="J8" s="53"/>
      <c r="K8" s="74"/>
      <c r="L8" s="53"/>
      <c r="M8" s="53"/>
      <c r="N8" s="53"/>
      <c r="O8" s="53"/>
      <c r="P8" s="53"/>
      <c r="Q8" s="53"/>
      <c r="R8" s="53"/>
      <c r="S8" s="53"/>
      <c r="T8" s="53"/>
      <c r="U8" s="53">
        <v>0.2</v>
      </c>
      <c r="V8" s="53">
        <f t="shared" ca="1" si="0"/>
        <v>-2.9734652348065776E-3</v>
      </c>
      <c r="W8" s="53"/>
      <c r="X8" s="53"/>
      <c r="Y8" s="53"/>
      <c r="Z8" s="53"/>
      <c r="AA8" s="53">
        <v>8</v>
      </c>
      <c r="AB8" s="53" t="s">
        <v>132</v>
      </c>
      <c r="AC8" s="53"/>
      <c r="AD8" s="53"/>
      <c r="AE8" s="53"/>
      <c r="AF8" s="53"/>
      <c r="AG8" s="53"/>
      <c r="AH8" s="53"/>
      <c r="AI8" s="53"/>
    </row>
    <row r="9" spans="1:35" x14ac:dyDescent="0.2">
      <c r="A9" s="79">
        <f>20+COUNT(A21:A1441)</f>
        <v>105</v>
      </c>
      <c r="B9" s="53" t="s">
        <v>137</v>
      </c>
      <c r="C9" s="129">
        <f>A9</f>
        <v>105</v>
      </c>
      <c r="D9" s="53"/>
      <c r="E9" s="76">
        <f ca="1">E6*G6</f>
        <v>-3.4468981481223939E-11</v>
      </c>
      <c r="F9" s="77">
        <f ca="1">H6</f>
        <v>2.9873560445042985E-2</v>
      </c>
      <c r="G9" s="78">
        <f ca="1">F8</f>
        <v>0.98624449134077508</v>
      </c>
      <c r="H9" s="53"/>
      <c r="I9" s="53"/>
      <c r="J9" s="53"/>
      <c r="K9" s="74"/>
      <c r="L9" s="53"/>
      <c r="M9" s="53"/>
      <c r="N9" s="53"/>
      <c r="O9" s="53"/>
      <c r="P9" s="53"/>
      <c r="Q9" s="53"/>
      <c r="R9" s="53"/>
      <c r="S9" s="53"/>
      <c r="T9" s="53"/>
      <c r="U9" s="53">
        <v>0.4</v>
      </c>
      <c r="V9" s="53">
        <f t="shared" ca="1" si="0"/>
        <v>1.1068742570252985E-3</v>
      </c>
      <c r="W9" s="53"/>
      <c r="X9" s="53"/>
      <c r="Y9" s="53"/>
      <c r="Z9" s="53"/>
      <c r="AA9" s="53">
        <v>9</v>
      </c>
      <c r="AB9" s="53" t="s">
        <v>70</v>
      </c>
      <c r="AC9" s="53"/>
      <c r="AD9" s="53"/>
      <c r="AE9" s="53"/>
      <c r="AF9" s="53"/>
      <c r="AG9" s="53"/>
      <c r="AH9" s="53"/>
      <c r="AI9" s="53"/>
    </row>
    <row r="10" spans="1:35" x14ac:dyDescent="0.2">
      <c r="A10" s="109" t="s">
        <v>23</v>
      </c>
      <c r="B10" s="46">
        <f>'Active 3'!C8</f>
        <v>0.27122009000000002</v>
      </c>
      <c r="C10" s="53"/>
      <c r="D10" s="53" t="s">
        <v>9</v>
      </c>
      <c r="E10" s="53">
        <f ca="1">2*E9*365.2422/B10</f>
        <v>-9.2836239586540145E-8</v>
      </c>
      <c r="F10">
        <f ca="1">+F9*E10</f>
        <v>-2.7733490147789993E-9</v>
      </c>
      <c r="G10" s="53" t="s">
        <v>575</v>
      </c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>
        <v>0.6</v>
      </c>
      <c r="V10" s="53">
        <f t="shared" ca="1" si="0"/>
        <v>4.9114618970073839E-3</v>
      </c>
      <c r="W10" s="53"/>
      <c r="X10" s="53"/>
      <c r="Y10" s="53"/>
      <c r="Z10" s="53"/>
      <c r="AA10" s="53">
        <v>10</v>
      </c>
      <c r="AB10" s="53" t="s">
        <v>133</v>
      </c>
      <c r="AC10" s="53"/>
      <c r="AD10" s="53"/>
      <c r="AE10" s="53"/>
      <c r="AF10" s="53"/>
      <c r="AG10" s="53"/>
      <c r="AH10" s="53"/>
      <c r="AI10" s="53"/>
    </row>
    <row r="11" spans="1:35" x14ac:dyDescent="0.2">
      <c r="A11" s="53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>
        <v>0.8</v>
      </c>
      <c r="V11" s="53">
        <f t="shared" ca="1" si="0"/>
        <v>8.440297685139677E-3</v>
      </c>
      <c r="W11" s="53"/>
      <c r="X11" s="53"/>
      <c r="Y11" s="53"/>
      <c r="Z11" s="53"/>
      <c r="AA11" s="53">
        <v>11</v>
      </c>
      <c r="AB11" s="53" t="s">
        <v>134</v>
      </c>
      <c r="AC11" s="53"/>
      <c r="AD11" s="53"/>
      <c r="AE11" s="53"/>
      <c r="AF11" s="53"/>
      <c r="AG11" s="53"/>
      <c r="AH11" s="53"/>
      <c r="AI11" s="53"/>
    </row>
    <row r="12" spans="1:35" x14ac:dyDescent="0.2">
      <c r="A12" s="53"/>
      <c r="B12" s="53"/>
      <c r="C12" s="5" t="str">
        <f t="shared" ref="C12:Q13" si="1">C$15&amp;$C8</f>
        <v>C21</v>
      </c>
      <c r="D12" s="5" t="str">
        <f t="shared" si="1"/>
        <v>D21</v>
      </c>
      <c r="E12" s="5" t="str">
        <f t="shared" si="1"/>
        <v>E21</v>
      </c>
      <c r="F12" s="5" t="str">
        <f t="shared" si="1"/>
        <v>F21</v>
      </c>
      <c r="G12" s="5" t="str">
        <f t="shared" ref="G12:Q12" si="2">G15&amp;$C8</f>
        <v>G21</v>
      </c>
      <c r="H12" s="5" t="str">
        <f t="shared" si="2"/>
        <v>H21</v>
      </c>
      <c r="I12" s="5" t="str">
        <f t="shared" si="2"/>
        <v>I21</v>
      </c>
      <c r="J12" s="5" t="str">
        <f t="shared" si="2"/>
        <v>J21</v>
      </c>
      <c r="K12" s="5" t="str">
        <f t="shared" si="2"/>
        <v>K21</v>
      </c>
      <c r="L12" s="5" t="str">
        <f t="shared" si="2"/>
        <v>L21</v>
      </c>
      <c r="M12" s="5" t="str">
        <f t="shared" si="2"/>
        <v>M21</v>
      </c>
      <c r="N12" s="5" t="str">
        <f t="shared" si="2"/>
        <v>N21</v>
      </c>
      <c r="O12" s="5" t="str">
        <f t="shared" si="2"/>
        <v>O21</v>
      </c>
      <c r="P12" s="5" t="str">
        <f t="shared" si="2"/>
        <v>P21</v>
      </c>
      <c r="Q12" s="5" t="str">
        <f t="shared" si="2"/>
        <v>Q21</v>
      </c>
      <c r="R12" s="53"/>
      <c r="S12" s="53"/>
      <c r="T12" s="53"/>
      <c r="U12" s="53">
        <v>1</v>
      </c>
      <c r="V12" s="53">
        <f t="shared" ca="1" si="0"/>
        <v>1.169338162142218E-2</v>
      </c>
      <c r="W12" s="53"/>
      <c r="X12" s="53"/>
      <c r="Y12" s="53"/>
      <c r="Z12" s="53"/>
      <c r="AA12" s="53">
        <v>12</v>
      </c>
      <c r="AB12" s="53" t="s">
        <v>136</v>
      </c>
      <c r="AC12" s="53"/>
      <c r="AD12" s="53"/>
      <c r="AE12" s="53"/>
      <c r="AF12" s="53"/>
      <c r="AG12" s="53"/>
      <c r="AH12" s="53"/>
      <c r="AI12" s="53"/>
    </row>
    <row r="13" spans="1:35" x14ac:dyDescent="0.2">
      <c r="A13" s="53"/>
      <c r="B13" s="53"/>
      <c r="C13" s="5" t="str">
        <f t="shared" si="1"/>
        <v>C105</v>
      </c>
      <c r="D13" s="5" t="str">
        <f t="shared" si="1"/>
        <v>D105</v>
      </c>
      <c r="E13" s="5" t="str">
        <f t="shared" si="1"/>
        <v>E105</v>
      </c>
      <c r="F13" s="5" t="str">
        <f t="shared" si="1"/>
        <v>F105</v>
      </c>
      <c r="G13" s="5" t="str">
        <f t="shared" si="1"/>
        <v>G105</v>
      </c>
      <c r="H13" s="5" t="str">
        <f t="shared" si="1"/>
        <v>H105</v>
      </c>
      <c r="I13" s="5" t="str">
        <f t="shared" si="1"/>
        <v>I105</v>
      </c>
      <c r="J13" s="5" t="str">
        <f t="shared" si="1"/>
        <v>J105</v>
      </c>
      <c r="K13" s="5" t="str">
        <f t="shared" si="1"/>
        <v>K105</v>
      </c>
      <c r="L13" s="5" t="str">
        <f t="shared" si="1"/>
        <v>L105</v>
      </c>
      <c r="M13" s="5" t="str">
        <f t="shared" si="1"/>
        <v>M105</v>
      </c>
      <c r="N13" s="5" t="str">
        <f t="shared" si="1"/>
        <v>N105</v>
      </c>
      <c r="O13" s="5" t="str">
        <f t="shared" si="1"/>
        <v>O105</v>
      </c>
      <c r="P13" s="5" t="str">
        <f t="shared" si="1"/>
        <v>P105</v>
      </c>
      <c r="Q13" s="5" t="str">
        <f t="shared" si="1"/>
        <v>Q105</v>
      </c>
      <c r="R13" s="53"/>
      <c r="S13" s="53"/>
      <c r="T13" s="53"/>
      <c r="U13" s="53">
        <v>1.2</v>
      </c>
      <c r="V13" s="53">
        <f t="shared" ca="1" si="0"/>
        <v>1.467071370585489E-2</v>
      </c>
      <c r="W13" s="53"/>
      <c r="X13" s="53"/>
      <c r="Y13" s="53"/>
      <c r="Z13" s="53"/>
      <c r="AA13" s="53">
        <v>13</v>
      </c>
      <c r="AB13" s="53" t="s">
        <v>138</v>
      </c>
      <c r="AC13" s="53"/>
      <c r="AD13" s="53"/>
      <c r="AE13" s="53"/>
      <c r="AF13" s="53"/>
      <c r="AG13" s="53"/>
      <c r="AH13" s="53"/>
      <c r="AI13" s="53"/>
    </row>
    <row r="14" spans="1:35" x14ac:dyDescent="0.2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>
        <v>1.4</v>
      </c>
      <c r="V14" s="53">
        <f t="shared" ca="1" si="0"/>
        <v>1.7372293938437811E-2</v>
      </c>
      <c r="W14" s="53"/>
      <c r="X14" s="53"/>
      <c r="Y14" s="53"/>
      <c r="Z14" s="53"/>
      <c r="AA14" s="53">
        <v>14</v>
      </c>
      <c r="AB14" s="53" t="s">
        <v>139</v>
      </c>
      <c r="AC14" s="53"/>
      <c r="AD14" s="53"/>
      <c r="AE14" s="53"/>
      <c r="AF14" s="53"/>
      <c r="AG14" s="53"/>
      <c r="AH14" s="53"/>
      <c r="AI14" s="53"/>
    </row>
    <row r="15" spans="1:35" x14ac:dyDescent="0.2">
      <c r="A15" s="54" t="s">
        <v>143</v>
      </c>
      <c r="B15" s="54">
        <f>COUNT(A21:A296)</f>
        <v>85</v>
      </c>
      <c r="C15" s="5" t="str">
        <f t="shared" ref="C15:Q15" si="3">VLOOKUP(C16,$AA1:$AB25,2,FALSE)</f>
        <v>C</v>
      </c>
      <c r="D15" s="5" t="str">
        <f t="shared" si="3"/>
        <v>D</v>
      </c>
      <c r="E15" s="5" t="str">
        <f t="shared" si="3"/>
        <v>E</v>
      </c>
      <c r="F15" s="5" t="str">
        <f t="shared" si="3"/>
        <v>F</v>
      </c>
      <c r="G15" s="5" t="str">
        <f t="shared" si="3"/>
        <v>G</v>
      </c>
      <c r="H15" s="5" t="str">
        <f t="shared" si="3"/>
        <v>H</v>
      </c>
      <c r="I15" s="5" t="str">
        <f t="shared" si="3"/>
        <v>I</v>
      </c>
      <c r="J15" s="5" t="str">
        <f t="shared" si="3"/>
        <v>J</v>
      </c>
      <c r="K15" s="5" t="str">
        <f t="shared" si="3"/>
        <v>K</v>
      </c>
      <c r="L15" s="5" t="str">
        <f t="shared" si="3"/>
        <v>L</v>
      </c>
      <c r="M15" s="5" t="str">
        <f t="shared" si="3"/>
        <v>M</v>
      </c>
      <c r="N15" s="5" t="str">
        <f t="shared" si="3"/>
        <v>N</v>
      </c>
      <c r="O15" s="5" t="str">
        <f t="shared" si="3"/>
        <v>O</v>
      </c>
      <c r="P15" s="5" t="str">
        <f t="shared" si="3"/>
        <v>P</v>
      </c>
      <c r="Q15" s="5" t="str">
        <f t="shared" si="3"/>
        <v>Q</v>
      </c>
      <c r="R15" s="53"/>
      <c r="S15" s="53"/>
      <c r="T15" s="53"/>
      <c r="U15" s="53">
        <v>1.6</v>
      </c>
      <c r="V15" s="53">
        <f t="shared" ca="1" si="0"/>
        <v>1.9798122319170934E-2</v>
      </c>
      <c r="W15" s="53"/>
      <c r="X15" s="53"/>
      <c r="Y15" s="53"/>
      <c r="Z15" s="53"/>
      <c r="AA15" s="53">
        <v>15</v>
      </c>
      <c r="AB15" s="53" t="s">
        <v>140</v>
      </c>
      <c r="AC15" s="53"/>
      <c r="AD15" s="53"/>
      <c r="AE15" s="53"/>
      <c r="AF15" s="53"/>
      <c r="AG15" s="53"/>
      <c r="AH15" s="53"/>
      <c r="AI15" s="53"/>
    </row>
    <row r="16" spans="1:35" x14ac:dyDescent="0.2">
      <c r="A16" s="5"/>
      <c r="B16" s="53"/>
      <c r="C16" s="5">
        <f>COLUMN()</f>
        <v>3</v>
      </c>
      <c r="D16" s="5">
        <f>COLUMN()</f>
        <v>4</v>
      </c>
      <c r="E16" s="5">
        <f>COLUMN()</f>
        <v>5</v>
      </c>
      <c r="F16" s="5">
        <f>COLUMN()</f>
        <v>6</v>
      </c>
      <c r="G16" s="5">
        <f>COLUMN()</f>
        <v>7</v>
      </c>
      <c r="H16" s="5">
        <f>COLUMN()</f>
        <v>8</v>
      </c>
      <c r="I16" s="5">
        <f>COLUMN()</f>
        <v>9</v>
      </c>
      <c r="J16" s="5">
        <f>COLUMN()</f>
        <v>10</v>
      </c>
      <c r="K16" s="5">
        <f>COLUMN()</f>
        <v>11</v>
      </c>
      <c r="L16" s="5">
        <f>COLUMN()</f>
        <v>12</v>
      </c>
      <c r="M16" s="5">
        <f>COLUMN()</f>
        <v>13</v>
      </c>
      <c r="N16" s="5">
        <f>COLUMN()</f>
        <v>14</v>
      </c>
      <c r="O16" s="5">
        <f>COLUMN()</f>
        <v>15</v>
      </c>
      <c r="P16" s="5">
        <f>COLUMN()</f>
        <v>16</v>
      </c>
      <c r="Q16" s="5">
        <f>COLUMN()</f>
        <v>17</v>
      </c>
      <c r="R16" s="53"/>
      <c r="S16" s="53"/>
      <c r="T16" s="53"/>
      <c r="U16" s="53">
        <v>1.8</v>
      </c>
      <c r="V16" s="53">
        <f t="shared" ca="1" si="0"/>
        <v>2.1948198848054275E-2</v>
      </c>
      <c r="W16" s="53"/>
      <c r="X16" s="53"/>
      <c r="Y16" s="53"/>
      <c r="Z16" s="53"/>
      <c r="AA16" s="53">
        <v>16</v>
      </c>
      <c r="AB16" s="53" t="s">
        <v>141</v>
      </c>
      <c r="AC16" s="53"/>
      <c r="AD16" s="53"/>
      <c r="AE16" s="53"/>
      <c r="AF16" s="53"/>
      <c r="AG16" s="53"/>
      <c r="AH16" s="53"/>
      <c r="AI16" s="53"/>
    </row>
    <row r="17" spans="1:35" x14ac:dyDescent="0.2">
      <c r="A17" s="54" t="s">
        <v>142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>
        <v>2</v>
      </c>
      <c r="V17" s="53">
        <f t="shared" ca="1" si="0"/>
        <v>2.3822523525087815E-2</v>
      </c>
      <c r="W17" s="53"/>
      <c r="X17" s="53"/>
      <c r="Y17" s="53"/>
      <c r="Z17" s="53"/>
      <c r="AA17" s="53">
        <v>17</v>
      </c>
      <c r="AB17" s="53" t="s">
        <v>144</v>
      </c>
      <c r="AC17" s="53"/>
      <c r="AD17" s="53"/>
      <c r="AE17" s="53"/>
      <c r="AF17" s="53"/>
      <c r="AG17" s="53"/>
      <c r="AH17" s="53"/>
      <c r="AI17" s="53"/>
    </row>
    <row r="18" spans="1:35" x14ac:dyDescent="0.2">
      <c r="A18" s="81">
        <v>10000</v>
      </c>
      <c r="B18" s="81">
        <v>1</v>
      </c>
      <c r="C18" s="53">
        <f ca="1">SUM(INDIRECT(C12):INDIRECT(C13))</f>
        <v>60.7</v>
      </c>
      <c r="D18" s="131">
        <f ca="1">SUM(INDIRECT(D12):INDIRECT(D13))</f>
        <v>192.55104999999992</v>
      </c>
      <c r="E18" s="131">
        <f ca="1">SUM(INDIRECT(E12):INDIRECT(E13))</f>
        <v>1.1341626173319548</v>
      </c>
      <c r="F18" s="54">
        <f ca="1">SUM(INDIRECT(F12):INDIRECT(F13))</f>
        <v>196.06334499999991</v>
      </c>
      <c r="G18" s="54">
        <f ca="1">SUM(INDIRECT(G12):INDIRECT(G13))</f>
        <v>1.4634075250097807</v>
      </c>
      <c r="H18" s="54">
        <f ca="1">SUM(INDIRECT(H12):INDIRECT(H13))</f>
        <v>724.47735887825024</v>
      </c>
      <c r="I18" s="54">
        <f ca="1">SUM(INDIRECT(I12):INDIRECT(I13))</f>
        <v>2705.0937308211542</v>
      </c>
      <c r="J18" s="54">
        <f ca="1">SUM(INDIRECT(J12):INDIRECT(J13))</f>
        <v>10432.508366120141</v>
      </c>
      <c r="K18" s="54">
        <f ca="1">SUM(INDIRECT(K12):INDIRECT(K13))</f>
        <v>5.5176477404397959</v>
      </c>
      <c r="L18" s="54">
        <f ca="1">SUM(INDIRECT(L12):INDIRECT(L13))</f>
        <v>19.513121878460296</v>
      </c>
      <c r="M18" s="53"/>
      <c r="N18" s="53">
        <f ca="1">SUM(INDIRECT(N12):INDIRECT(N13))</f>
        <v>5.1950183319980203E-4</v>
      </c>
      <c r="O18" s="53">
        <f ca="1">SQRT(SUM(INDIRECT(O12):INDIRECT(O13)))</f>
        <v>480290.72290843242</v>
      </c>
      <c r="P18" s="53">
        <f ca="1">SQRT(SUM(INDIRECT(P12):INDIRECT(P13)))</f>
        <v>260400.56350648665</v>
      </c>
      <c r="Q18" s="53">
        <f ca="1">SQRT(SUM(INDIRECT(Q12):INDIRECT(Q13)))</f>
        <v>73484.511706977879</v>
      </c>
      <c r="R18" s="53"/>
      <c r="S18" s="53"/>
      <c r="T18" s="53"/>
      <c r="U18" s="53">
        <v>2.2000000000000002</v>
      </c>
      <c r="V18" s="53">
        <f t="shared" ca="1" si="0"/>
        <v>2.5421096350271569E-2</v>
      </c>
      <c r="W18" s="53"/>
      <c r="X18" s="53"/>
      <c r="Y18" s="53"/>
      <c r="Z18" s="53"/>
      <c r="AA18" s="53">
        <v>18</v>
      </c>
      <c r="AB18" s="53" t="s">
        <v>146</v>
      </c>
      <c r="AC18" s="53"/>
      <c r="AD18" s="53"/>
      <c r="AE18" s="53"/>
      <c r="AF18" s="53"/>
      <c r="AG18" s="53"/>
      <c r="AH18" s="53"/>
      <c r="AI18" s="53"/>
    </row>
    <row r="19" spans="1:35" x14ac:dyDescent="0.2">
      <c r="A19" s="82" t="s">
        <v>147</v>
      </c>
      <c r="B19" s="53"/>
      <c r="C19" s="53"/>
      <c r="D19" s="53"/>
      <c r="E19" s="53"/>
      <c r="F19" s="83" t="s">
        <v>148</v>
      </c>
      <c r="G19" s="83" t="s">
        <v>149</v>
      </c>
      <c r="H19" s="83" t="s">
        <v>150</v>
      </c>
      <c r="I19" s="83" t="s">
        <v>151</v>
      </c>
      <c r="J19" s="83" t="s">
        <v>152</v>
      </c>
      <c r="K19" s="83" t="s">
        <v>153</v>
      </c>
      <c r="L19" s="83" t="s">
        <v>154</v>
      </c>
      <c r="M19" s="84"/>
      <c r="N19" s="84"/>
      <c r="O19" s="84"/>
      <c r="P19" s="84"/>
      <c r="Q19" s="84"/>
      <c r="R19" s="53"/>
      <c r="S19" s="53"/>
      <c r="T19" s="53"/>
      <c r="U19" s="53">
        <v>2.4</v>
      </c>
      <c r="V19" s="53">
        <f t="shared" ca="1" si="0"/>
        <v>2.674391732360553E-2</v>
      </c>
      <c r="W19" s="53"/>
      <c r="X19" s="53"/>
      <c r="Y19" s="53"/>
      <c r="Z19" s="53"/>
      <c r="AA19" s="53">
        <v>19</v>
      </c>
      <c r="AB19" s="53" t="s">
        <v>155</v>
      </c>
      <c r="AC19" s="53"/>
      <c r="AD19" s="53"/>
      <c r="AE19" s="53"/>
      <c r="AF19" s="53"/>
      <c r="AG19" s="53"/>
      <c r="AH19" s="53"/>
      <c r="AI19" s="53"/>
    </row>
    <row r="20" spans="1:35" ht="15" thickBot="1" x14ac:dyDescent="0.25">
      <c r="A20" s="8" t="s">
        <v>156</v>
      </c>
      <c r="B20" s="8" t="s">
        <v>157</v>
      </c>
      <c r="C20" s="8" t="s">
        <v>10</v>
      </c>
      <c r="D20" s="8" t="s">
        <v>156</v>
      </c>
      <c r="E20" s="8" t="s">
        <v>157</v>
      </c>
      <c r="F20" s="8" t="s">
        <v>11</v>
      </c>
      <c r="G20" s="8" t="s">
        <v>12</v>
      </c>
      <c r="H20" s="8" t="s">
        <v>4</v>
      </c>
      <c r="I20" s="8" t="s">
        <v>5</v>
      </c>
      <c r="J20" s="8" t="s">
        <v>6</v>
      </c>
      <c r="K20" s="8" t="s">
        <v>13</v>
      </c>
      <c r="L20" s="8" t="s">
        <v>7</v>
      </c>
      <c r="M20" s="85" t="s">
        <v>163</v>
      </c>
      <c r="N20" s="8" t="s">
        <v>164</v>
      </c>
      <c r="O20" s="8" t="s">
        <v>165</v>
      </c>
      <c r="P20" s="8" t="s">
        <v>166</v>
      </c>
      <c r="Q20" s="8" t="s">
        <v>167</v>
      </c>
      <c r="R20" s="56" t="s">
        <v>168</v>
      </c>
      <c r="S20" s="53"/>
      <c r="T20" s="53"/>
      <c r="U20" s="53">
        <v>2.6</v>
      </c>
      <c r="V20" s="53">
        <f t="shared" ca="1" si="0"/>
        <v>2.7790986445089694E-2</v>
      </c>
      <c r="W20" s="53"/>
      <c r="X20" s="53"/>
      <c r="Y20" s="53"/>
      <c r="Z20" s="53"/>
      <c r="AA20" s="53">
        <v>20</v>
      </c>
      <c r="AB20" s="53" t="s">
        <v>169</v>
      </c>
      <c r="AC20" s="53"/>
      <c r="AD20" s="53"/>
      <c r="AE20" s="53"/>
      <c r="AF20" s="53"/>
      <c r="AG20" s="53"/>
      <c r="AH20" s="53"/>
      <c r="AI20" s="53"/>
    </row>
    <row r="21" spans="1:35" x14ac:dyDescent="0.2">
      <c r="A21" s="86">
        <v>-25602</v>
      </c>
      <c r="B21" s="86">
        <v>-8.3783088702651623E-2</v>
      </c>
      <c r="C21" s="132">
        <v>0.1</v>
      </c>
      <c r="D21" s="87">
        <f>A21/A$18</f>
        <v>-2.5602</v>
      </c>
      <c r="E21" s="87">
        <f>B21/B$18</f>
        <v>-8.3783088702651623E-2</v>
      </c>
      <c r="F21" s="79">
        <f>$C21*D21</f>
        <v>-0.25602000000000003</v>
      </c>
      <c r="G21" s="79">
        <f>$C21*E21</f>
        <v>-8.378308870265163E-3</v>
      </c>
      <c r="H21" s="79">
        <f>C21*D21*D21</f>
        <v>0.65546240400000011</v>
      </c>
      <c r="I21" s="79">
        <f>C21*D21*D21*D21</f>
        <v>-1.6781148467208002</v>
      </c>
      <c r="J21" s="79">
        <f>C21*D21*D21*D21*D21</f>
        <v>4.2963096305745925</v>
      </c>
      <c r="K21" s="79">
        <f>C21*E21*D21</f>
        <v>2.1450146369652871E-2</v>
      </c>
      <c r="L21" s="79">
        <f>C21*E21*D21*D21</f>
        <v>-5.4916664735585277E-2</v>
      </c>
      <c r="M21" s="79">
        <f ca="1">+E$4+E$5*D21+E$6*D21^2</f>
        <v>-8.7449953061836394E-2</v>
      </c>
      <c r="N21" s="79">
        <f ca="1">C21*(M21-E21)^2</f>
        <v>1.3445894228659544E-6</v>
      </c>
      <c r="O21" s="126">
        <f ca="1">(C21*O$1-O$2*F21+O$3*H21)^2</f>
        <v>2459555390.6171336</v>
      </c>
      <c r="P21" s="79">
        <f ca="1">(-C21*O$2+O$4*F21-O$5*H21)^2</f>
        <v>2584351776.5492883</v>
      </c>
      <c r="Q21" s="79">
        <f ca="1">+(C21*O$3-F21*O$5+H21*O$6)^2</f>
        <v>97032051.773007765</v>
      </c>
      <c r="R21" s="53">
        <f ca="1">+E21-M21</f>
        <v>3.666864359184771E-3</v>
      </c>
      <c r="S21" s="53"/>
      <c r="T21" s="53"/>
      <c r="U21" s="53">
        <v>2.8</v>
      </c>
      <c r="V21" s="53">
        <f t="shared" ca="1" si="0"/>
        <v>2.8562303714724083E-2</v>
      </c>
      <c r="W21" s="53"/>
      <c r="X21" s="53"/>
      <c r="Y21" s="53"/>
      <c r="Z21" s="53"/>
      <c r="AA21" s="53">
        <v>21</v>
      </c>
      <c r="AB21" s="53" t="s">
        <v>170</v>
      </c>
      <c r="AC21" s="53"/>
      <c r="AD21" s="53"/>
      <c r="AE21" s="53"/>
      <c r="AF21" s="53"/>
      <c r="AG21" s="53"/>
      <c r="AH21" s="53"/>
      <c r="AI21" s="53"/>
    </row>
    <row r="22" spans="1:35" x14ac:dyDescent="0.2">
      <c r="A22" s="86">
        <v>-25506.5</v>
      </c>
      <c r="B22" s="86">
        <v>-7.9446643212316828E-2</v>
      </c>
      <c r="C22" s="86">
        <v>0.1</v>
      </c>
      <c r="D22" s="87">
        <f t="shared" ref="D22:D85" si="4">A22/A$18</f>
        <v>-2.5506500000000001</v>
      </c>
      <c r="E22" s="87">
        <f t="shared" ref="E22:E85" si="5">B22/B$18</f>
        <v>-7.9446643212316828E-2</v>
      </c>
      <c r="F22" s="79">
        <f t="shared" ref="F22:F85" si="6">$C22*D22</f>
        <v>-0.25506500000000004</v>
      </c>
      <c r="G22" s="79">
        <f t="shared" ref="G22:G85" si="7">$C22*E22</f>
        <v>-7.9446643212316825E-3</v>
      </c>
      <c r="H22" s="79">
        <f t="shared" ref="H22:H85" si="8">C22*D22*D22</f>
        <v>0.65058154225000009</v>
      </c>
      <c r="I22" s="79">
        <f t="shared" ref="I22:I85" si="9">C22*D22*D22*D22</f>
        <v>-1.6594058107399627</v>
      </c>
      <c r="J22" s="79">
        <f t="shared" ref="J22:J85" si="10">C22*D22*D22*D22*D22</f>
        <v>4.2325634311638858</v>
      </c>
      <c r="K22" s="79">
        <f t="shared" ref="K22:K85" si="11">C22*E22*D22</f>
        <v>2.0264058050949593E-2</v>
      </c>
      <c r="L22" s="79">
        <f t="shared" ref="L22:L85" si="12">C22*E22*D22*D22</f>
        <v>-5.1686519667654585E-2</v>
      </c>
      <c r="M22" s="79">
        <f t="shared" ref="M22:M85" ca="1" si="13">+E$4+E$5*D22+E$6*D22^2</f>
        <v>-8.7067127791439519E-2</v>
      </c>
      <c r="N22" s="79">
        <f t="shared" ref="N22:N85" ca="1" si="14">C22*(M22-E22)^2</f>
        <v>5.8071785220646742E-6</v>
      </c>
      <c r="O22" s="126">
        <f t="shared" ref="O22:O85" ca="1" si="15">(C22*O$1-O$2*F22+O$3*H22)^2</f>
        <v>2448789964.5887012</v>
      </c>
      <c r="P22" s="79">
        <f t="shared" ref="P22:P85" ca="1" si="16">(-C22*O$2+O$4*F22-O$5*H22)^2</f>
        <v>2562877723.1284618</v>
      </c>
      <c r="Q22" s="79">
        <f t="shared" ref="Q22:Q85" ca="1" si="17">+(C22*O$3-F22*O$5+H22*O$6)^2</f>
        <v>96085297.874136314</v>
      </c>
      <c r="R22" s="53">
        <f t="shared" ref="R22:R85" ca="1" si="18">+E22-M22</f>
        <v>7.6204845791226911E-3</v>
      </c>
      <c r="S22" s="53"/>
      <c r="T22" s="53"/>
      <c r="U22" s="53">
        <v>3</v>
      </c>
      <c r="V22" s="53">
        <f t="shared" ca="1" si="0"/>
        <v>2.9057869132508664E-2</v>
      </c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</row>
    <row r="23" spans="1:35" x14ac:dyDescent="0.2">
      <c r="A23" s="86">
        <v>-25491</v>
      </c>
      <c r="B23" s="86">
        <v>-8.938155611787893E-2</v>
      </c>
      <c r="C23" s="86">
        <v>0.1</v>
      </c>
      <c r="D23" s="87">
        <f t="shared" si="4"/>
        <v>-2.5491000000000001</v>
      </c>
      <c r="E23" s="87">
        <f t="shared" si="5"/>
        <v>-8.938155611787893E-2</v>
      </c>
      <c r="F23" s="79">
        <f t="shared" si="6"/>
        <v>-0.25491000000000003</v>
      </c>
      <c r="G23" s="79">
        <f t="shared" si="7"/>
        <v>-8.9381556117878926E-3</v>
      </c>
      <c r="H23" s="79">
        <f t="shared" si="8"/>
        <v>0.64979108100000005</v>
      </c>
      <c r="I23" s="79">
        <f t="shared" si="9"/>
        <v>-1.6563824445771003</v>
      </c>
      <c r="J23" s="79">
        <f t="shared" si="10"/>
        <v>4.2222844894714866</v>
      </c>
      <c r="K23" s="79">
        <f t="shared" si="11"/>
        <v>2.278425247000852E-2</v>
      </c>
      <c r="L23" s="79">
        <f t="shared" si="12"/>
        <v>-5.8079337971298724E-2</v>
      </c>
      <c r="M23" s="79">
        <f t="shared" ca="1" si="13"/>
        <v>-8.7005053150912198E-2</v>
      </c>
      <c r="N23" s="79">
        <f t="shared" ca="1" si="14"/>
        <v>5.6477663520016778E-7</v>
      </c>
      <c r="O23" s="126">
        <f t="shared" ca="1" si="15"/>
        <v>2447045860.2088375</v>
      </c>
      <c r="P23" s="79">
        <f t="shared" ca="1" si="16"/>
        <v>2559404712.8166389</v>
      </c>
      <c r="Q23" s="79">
        <f t="shared" ca="1" si="17"/>
        <v>95932260.587596238</v>
      </c>
      <c r="R23" s="53">
        <f t="shared" ca="1" si="18"/>
        <v>-2.3765029669667315E-3</v>
      </c>
      <c r="S23" s="53"/>
      <c r="T23" s="53"/>
      <c r="U23" s="53">
        <v>3.2</v>
      </c>
      <c r="V23" s="53">
        <f t="shared" ca="1" si="0"/>
        <v>2.9277682698443448E-2</v>
      </c>
      <c r="W23" s="53"/>
      <c r="X23" s="53"/>
      <c r="Y23" s="53"/>
      <c r="Z23" s="53"/>
      <c r="AA23" s="53">
        <v>23</v>
      </c>
      <c r="AB23" s="53" t="s">
        <v>172</v>
      </c>
      <c r="AC23" s="53"/>
      <c r="AD23" s="53"/>
      <c r="AE23" s="53"/>
      <c r="AF23" s="53"/>
      <c r="AG23" s="53"/>
      <c r="AH23" s="53"/>
      <c r="AI23" s="53"/>
    </row>
    <row r="24" spans="1:35" x14ac:dyDescent="0.2">
      <c r="A24" s="86">
        <v>-23227</v>
      </c>
      <c r="B24" s="86">
        <v>-7.6038666182756745E-2</v>
      </c>
      <c r="C24" s="86">
        <v>0.1</v>
      </c>
      <c r="D24" s="87">
        <f t="shared" si="4"/>
        <v>-2.3227000000000002</v>
      </c>
      <c r="E24" s="87">
        <f t="shared" si="5"/>
        <v>-7.6038666182756745E-2</v>
      </c>
      <c r="F24" s="79">
        <f t="shared" si="6"/>
        <v>-0.23227000000000003</v>
      </c>
      <c r="G24" s="79">
        <f t="shared" si="7"/>
        <v>-7.6038666182756745E-3</v>
      </c>
      <c r="H24" s="79">
        <f t="shared" si="8"/>
        <v>0.53949352900000014</v>
      </c>
      <c r="I24" s="79">
        <f t="shared" si="9"/>
        <v>-1.2530816198083004</v>
      </c>
      <c r="J24" s="79">
        <f t="shared" si="10"/>
        <v>2.9105326783287393</v>
      </c>
      <c r="K24" s="79">
        <f t="shared" si="11"/>
        <v>1.766150099426891E-2</v>
      </c>
      <c r="L24" s="79">
        <f t="shared" si="12"/>
        <v>-4.1022368359388404E-2</v>
      </c>
      <c r="M24" s="79">
        <f t="shared" ca="1" si="13"/>
        <v>-7.8116037924405232E-2</v>
      </c>
      <c r="N24" s="79">
        <f t="shared" ca="1" si="14"/>
        <v>4.3154733529996686E-7</v>
      </c>
      <c r="O24" s="126">
        <f t="shared" ca="1" si="15"/>
        <v>2201631371.6725311</v>
      </c>
      <c r="P24" s="79">
        <f t="shared" ca="1" si="16"/>
        <v>2087848543.9609475</v>
      </c>
      <c r="Q24" s="79">
        <f t="shared" ca="1" si="17"/>
        <v>75384162.244024962</v>
      </c>
      <c r="R24" s="53">
        <f t="shared" ca="1" si="18"/>
        <v>2.0773717416484871E-3</v>
      </c>
      <c r="S24" s="53"/>
      <c r="T24" s="53"/>
      <c r="U24" s="53">
        <v>3.4</v>
      </c>
      <c r="V24" s="53">
        <f t="shared" ca="1" si="0"/>
        <v>2.9221744412528464E-2</v>
      </c>
      <c r="W24" s="53"/>
      <c r="X24" s="53"/>
      <c r="Y24" s="53"/>
      <c r="Z24" s="53"/>
      <c r="AA24" s="53">
        <v>24</v>
      </c>
      <c r="AB24" s="53" t="s">
        <v>156</v>
      </c>
      <c r="AC24" s="53"/>
      <c r="AD24" s="53"/>
      <c r="AE24" s="53"/>
      <c r="AF24" s="53"/>
      <c r="AG24" s="53"/>
      <c r="AH24" s="53"/>
      <c r="AI24" s="53"/>
    </row>
    <row r="25" spans="1:35" x14ac:dyDescent="0.2">
      <c r="A25" s="86">
        <v>-23197.5</v>
      </c>
      <c r="B25" s="86">
        <v>-8.7074048227554116E-2</v>
      </c>
      <c r="C25" s="86">
        <v>0.1</v>
      </c>
      <c r="D25" s="87">
        <f t="shared" si="4"/>
        <v>-2.31975</v>
      </c>
      <c r="E25" s="87">
        <f t="shared" si="5"/>
        <v>-8.7074048227554116E-2</v>
      </c>
      <c r="F25" s="79">
        <f t="shared" si="6"/>
        <v>-0.23197500000000001</v>
      </c>
      <c r="G25" s="79">
        <f t="shared" si="7"/>
        <v>-8.7074048227554126E-3</v>
      </c>
      <c r="H25" s="79">
        <f t="shared" si="8"/>
        <v>0.53812400625000001</v>
      </c>
      <c r="I25" s="79">
        <f t="shared" si="9"/>
        <v>-1.2483131634984375</v>
      </c>
      <c r="J25" s="79">
        <f t="shared" si="10"/>
        <v>2.8957744610255003</v>
      </c>
      <c r="K25" s="79">
        <f t="shared" si="11"/>
        <v>2.0199002337586869E-2</v>
      </c>
      <c r="L25" s="79">
        <f t="shared" si="12"/>
        <v>-4.6856635672617136E-2</v>
      </c>
      <c r="M25" s="79">
        <f t="shared" ca="1" si="13"/>
        <v>-7.8002545852870656E-2</v>
      </c>
      <c r="N25" s="79">
        <f t="shared" ca="1" si="14"/>
        <v>8.2292155333887664E-6</v>
      </c>
      <c r="O25" s="126">
        <f t="shared" ca="1" si="15"/>
        <v>2198554091.1568251</v>
      </c>
      <c r="P25" s="79">
        <f t="shared" ca="1" si="16"/>
        <v>2082157564.975765</v>
      </c>
      <c r="Q25" s="79">
        <f t="shared" ca="1" si="17"/>
        <v>75139236.913710833</v>
      </c>
      <c r="R25" s="53">
        <f t="shared" ca="1" si="18"/>
        <v>-9.07150237468346E-3</v>
      </c>
      <c r="S25" s="53"/>
      <c r="T25" s="53"/>
      <c r="U25" s="53">
        <v>3.6</v>
      </c>
      <c r="V25" s="53">
        <f t="shared" ca="1" si="0"/>
        <v>2.8890054274763675E-2</v>
      </c>
      <c r="W25" s="53"/>
      <c r="X25" s="53"/>
      <c r="Y25" s="53"/>
      <c r="Z25" s="53"/>
      <c r="AA25" s="53">
        <v>26</v>
      </c>
      <c r="AB25" s="53" t="s">
        <v>173</v>
      </c>
      <c r="AC25" s="53"/>
      <c r="AD25" s="53"/>
      <c r="AE25" s="53"/>
      <c r="AF25" s="53"/>
      <c r="AG25" s="53"/>
      <c r="AH25" s="53"/>
      <c r="AI25" s="53"/>
    </row>
    <row r="26" spans="1:35" x14ac:dyDescent="0.2">
      <c r="A26" s="86">
        <v>-19507</v>
      </c>
      <c r="B26" s="86">
        <v>-7.8702580323075061E-2</v>
      </c>
      <c r="C26" s="86">
        <v>0.1</v>
      </c>
      <c r="D26" s="87">
        <f t="shared" si="4"/>
        <v>-1.9507000000000001</v>
      </c>
      <c r="E26" s="87">
        <f t="shared" si="5"/>
        <v>-7.8702580323075061E-2</v>
      </c>
      <c r="F26" s="79">
        <f t="shared" si="6"/>
        <v>-0.19507000000000002</v>
      </c>
      <c r="G26" s="79">
        <f t="shared" si="7"/>
        <v>-7.8702580323075071E-3</v>
      </c>
      <c r="H26" s="79">
        <f t="shared" si="8"/>
        <v>0.38052304900000006</v>
      </c>
      <c r="I26" s="79">
        <f t="shared" si="9"/>
        <v>-0.74228631168430015</v>
      </c>
      <c r="J26" s="79">
        <f t="shared" si="10"/>
        <v>1.4479779082025643</v>
      </c>
      <c r="K26" s="79">
        <f t="shared" si="11"/>
        <v>1.5352512343622254E-2</v>
      </c>
      <c r="L26" s="79">
        <f t="shared" si="12"/>
        <v>-2.9948145828703934E-2</v>
      </c>
      <c r="M26" s="79">
        <f t="shared" ca="1" si="13"/>
        <v>-6.4277708271755732E-2</v>
      </c>
      <c r="N26" s="79">
        <f t="shared" ca="1" si="14"/>
        <v>2.0807693369693352E-5</v>
      </c>
      <c r="O26" s="126">
        <f t="shared" ca="1" si="15"/>
        <v>1837025954.3221943</v>
      </c>
      <c r="P26" s="79">
        <f t="shared" ca="1" si="16"/>
        <v>1454577310.8062515</v>
      </c>
      <c r="Q26" s="79">
        <f t="shared" ca="1" si="17"/>
        <v>48696947.831186034</v>
      </c>
      <c r="R26" s="53">
        <f t="shared" ca="1" si="18"/>
        <v>-1.4424872051319329E-2</v>
      </c>
      <c r="S26" s="53"/>
      <c r="T26" s="53"/>
      <c r="U26" s="53">
        <v>3.8</v>
      </c>
      <c r="V26" s="53">
        <f t="shared" ca="1" si="0"/>
        <v>2.8282612285149097E-2</v>
      </c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</row>
    <row r="27" spans="1:35" x14ac:dyDescent="0.2">
      <c r="A27" s="86">
        <v>-6566.5</v>
      </c>
      <c r="B27" s="86">
        <v>-2.0973200484120845E-2</v>
      </c>
      <c r="C27" s="86">
        <v>0.1</v>
      </c>
      <c r="D27" s="87">
        <f t="shared" si="4"/>
        <v>-0.65664999999999996</v>
      </c>
      <c r="E27" s="87">
        <f t="shared" si="5"/>
        <v>-2.0973200484120845E-2</v>
      </c>
      <c r="F27" s="79">
        <f t="shared" si="6"/>
        <v>-6.5665000000000001E-2</v>
      </c>
      <c r="G27" s="79">
        <f t="shared" si="7"/>
        <v>-2.0973200484120844E-3</v>
      </c>
      <c r="H27" s="79">
        <f t="shared" si="8"/>
        <v>4.3118922249999997E-2</v>
      </c>
      <c r="I27" s="79">
        <f t="shared" si="9"/>
        <v>-2.8314040295462497E-2</v>
      </c>
      <c r="J27" s="79">
        <f t="shared" si="10"/>
        <v>1.8592414560015449E-2</v>
      </c>
      <c r="K27" s="79">
        <f t="shared" si="11"/>
        <v>1.3772052097897952E-3</v>
      </c>
      <c r="L27" s="79">
        <f t="shared" si="12"/>
        <v>-9.0434180100846899E-4</v>
      </c>
      <c r="M27" s="79">
        <f t="shared" ca="1" si="13"/>
        <v>-2.357063994894958E-2</v>
      </c>
      <c r="N27" s="79">
        <f t="shared" ca="1" si="14"/>
        <v>6.7466917734497828E-7</v>
      </c>
      <c r="O27" s="126">
        <f t="shared" ca="1" si="15"/>
        <v>895211162.00196624</v>
      </c>
      <c r="P27" s="79">
        <f t="shared" ca="1" si="16"/>
        <v>276817002.87151796</v>
      </c>
      <c r="Q27" s="79">
        <f t="shared" ca="1" si="17"/>
        <v>5034392.5190594373</v>
      </c>
      <c r="R27" s="53">
        <f t="shared" ca="1" si="18"/>
        <v>2.5974394648287345E-3</v>
      </c>
      <c r="S27" s="53"/>
      <c r="T27" s="53"/>
      <c r="U27" s="53">
        <v>4</v>
      </c>
      <c r="V27" s="53">
        <f t="shared" ca="1" si="0"/>
        <v>2.7399418443684723E-2</v>
      </c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</row>
    <row r="28" spans="1:35" x14ac:dyDescent="0.2">
      <c r="A28" s="86">
        <v>-3166.5</v>
      </c>
      <c r="B28" s="86">
        <v>-2.0191232835830065E-2</v>
      </c>
      <c r="C28" s="86">
        <v>0.1</v>
      </c>
      <c r="D28" s="87">
        <f t="shared" si="4"/>
        <v>-0.31664999999999999</v>
      </c>
      <c r="E28" s="87">
        <f t="shared" si="5"/>
        <v>-2.0191232835830065E-2</v>
      </c>
      <c r="F28" s="79">
        <f t="shared" si="6"/>
        <v>-3.1664999999999999E-2</v>
      </c>
      <c r="G28" s="79">
        <f t="shared" si="7"/>
        <v>-2.0191232835830067E-3</v>
      </c>
      <c r="H28" s="79">
        <f t="shared" si="8"/>
        <v>1.002672225E-2</v>
      </c>
      <c r="I28" s="79">
        <f t="shared" si="9"/>
        <v>-3.1749616004625001E-3</v>
      </c>
      <c r="J28" s="79">
        <f t="shared" si="10"/>
        <v>1.0053515907864506E-3</v>
      </c>
      <c r="K28" s="79">
        <f t="shared" si="11"/>
        <v>6.3935538774655902E-4</v>
      </c>
      <c r="L28" s="79">
        <f t="shared" si="12"/>
        <v>-2.0245188352994791E-4</v>
      </c>
      <c r="M28" s="79">
        <f t="shared" ca="1" si="13"/>
        <v>-1.4790241161645463E-2</v>
      </c>
      <c r="N28" s="79">
        <f t="shared" ca="1" si="14"/>
        <v>2.9170711064611387E-6</v>
      </c>
      <c r="O28" s="126">
        <f t="shared" ca="1" si="15"/>
        <v>719622682.04433477</v>
      </c>
      <c r="P28" s="79">
        <f t="shared" ca="1" si="16"/>
        <v>149316638.47343954</v>
      </c>
      <c r="Q28" s="79">
        <f t="shared" ca="1" si="17"/>
        <v>1708998.9081957508</v>
      </c>
      <c r="R28" s="53">
        <f t="shared" ca="1" si="18"/>
        <v>-5.4009916741846013E-3</v>
      </c>
      <c r="S28" s="53"/>
      <c r="T28" s="53"/>
      <c r="U28" s="53">
        <v>4.2</v>
      </c>
      <c r="V28" s="53">
        <f t="shared" ca="1" si="0"/>
        <v>2.6240472750370558E-2</v>
      </c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</row>
    <row r="29" spans="1:35" x14ac:dyDescent="0.2">
      <c r="A29" s="86">
        <v>0</v>
      </c>
      <c r="B29" s="86">
        <v>-6.0120154137482664E-3</v>
      </c>
      <c r="C29" s="86">
        <v>1</v>
      </c>
      <c r="D29" s="87">
        <f t="shared" si="4"/>
        <v>0</v>
      </c>
      <c r="E29" s="87">
        <f t="shared" si="5"/>
        <v>-6.0120154137482664E-3</v>
      </c>
      <c r="F29" s="79">
        <f t="shared" si="6"/>
        <v>0</v>
      </c>
      <c r="G29" s="79">
        <f t="shared" si="7"/>
        <v>-6.0120154137482664E-3</v>
      </c>
      <c r="H29" s="79">
        <f t="shared" si="8"/>
        <v>0</v>
      </c>
      <c r="I29" s="79">
        <f t="shared" si="9"/>
        <v>0</v>
      </c>
      <c r="J29" s="79">
        <f t="shared" si="10"/>
        <v>0</v>
      </c>
      <c r="K29" s="79">
        <f t="shared" si="11"/>
        <v>0</v>
      </c>
      <c r="L29" s="79">
        <f t="shared" si="12"/>
        <v>0</v>
      </c>
      <c r="M29" s="79">
        <f t="shared" ca="1" si="13"/>
        <v>-7.3295565784882452E-3</v>
      </c>
      <c r="N29" s="79">
        <f t="shared" ca="1" si="14"/>
        <v>1.73591472078438E-6</v>
      </c>
      <c r="O29" s="126">
        <f t="shared" ca="1" si="15"/>
        <v>57880668289.907906</v>
      </c>
      <c r="P29" s="79">
        <f t="shared" ca="1" si="16"/>
        <v>7336492148.4083014</v>
      </c>
      <c r="Q29" s="79">
        <f t="shared" ca="1" si="17"/>
        <v>30275105.844276261</v>
      </c>
      <c r="R29" s="53">
        <f t="shared" ca="1" si="18"/>
        <v>1.3175411647399788E-3</v>
      </c>
      <c r="S29" s="53"/>
      <c r="T29" s="53"/>
      <c r="U29" s="53">
        <v>4.4000000000000004</v>
      </c>
      <c r="V29" s="53">
        <f t="shared" ca="1" si="0"/>
        <v>2.4805775205206604E-2</v>
      </c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</row>
    <row r="30" spans="1:35" x14ac:dyDescent="0.2">
      <c r="A30" s="86">
        <v>0.5</v>
      </c>
      <c r="B30" s="86">
        <v>-5.9213665375649569E-3</v>
      </c>
      <c r="C30" s="86">
        <v>1</v>
      </c>
      <c r="D30" s="87">
        <f t="shared" si="4"/>
        <v>5.0000000000000002E-5</v>
      </c>
      <c r="E30" s="87">
        <f t="shared" si="5"/>
        <v>-5.9213665375649569E-3</v>
      </c>
      <c r="F30" s="79">
        <f t="shared" si="6"/>
        <v>5.0000000000000002E-5</v>
      </c>
      <c r="G30" s="79">
        <f t="shared" si="7"/>
        <v>-5.9213665375649569E-3</v>
      </c>
      <c r="H30" s="79">
        <f t="shared" si="8"/>
        <v>2.5000000000000001E-9</v>
      </c>
      <c r="I30" s="79">
        <f t="shared" si="9"/>
        <v>1.25E-13</v>
      </c>
      <c r="J30" s="79">
        <f t="shared" si="10"/>
        <v>6.2499999999999999E-18</v>
      </c>
      <c r="K30" s="79">
        <f t="shared" si="11"/>
        <v>-2.9606832687824785E-7</v>
      </c>
      <c r="L30" s="79">
        <f t="shared" si="12"/>
        <v>-1.4803416343912393E-11</v>
      </c>
      <c r="M30" s="79">
        <f t="shared" ca="1" si="13"/>
        <v>-7.3284330952880887E-3</v>
      </c>
      <c r="N30" s="79">
        <f t="shared" ca="1" si="14"/>
        <v>1.9798362978628233E-6</v>
      </c>
      <c r="O30" s="126">
        <f t="shared" ca="1" si="15"/>
        <v>57878607632.775757</v>
      </c>
      <c r="P30" s="79">
        <f t="shared" ca="1" si="16"/>
        <v>7335563826.7231407</v>
      </c>
      <c r="Q30" s="79">
        <f t="shared" ca="1" si="17"/>
        <v>30262916.513740499</v>
      </c>
      <c r="R30" s="53">
        <f t="shared" ca="1" si="18"/>
        <v>1.4070665577231318E-3</v>
      </c>
      <c r="S30" s="53"/>
      <c r="T30" s="53"/>
      <c r="U30" s="53">
        <v>4.5999999999999996</v>
      </c>
      <c r="V30" s="53">
        <f t="shared" ca="1" si="0"/>
        <v>2.309532580819286E-2</v>
      </c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</row>
    <row r="31" spans="1:35" x14ac:dyDescent="0.2">
      <c r="A31" s="86">
        <v>2187.5</v>
      </c>
      <c r="B31" s="86">
        <v>-1.3950644703115567E-3</v>
      </c>
      <c r="C31" s="86">
        <v>0.1</v>
      </c>
      <c r="D31" s="87">
        <f t="shared" si="4"/>
        <v>0.21875</v>
      </c>
      <c r="E31" s="87">
        <f t="shared" si="5"/>
        <v>-1.3950644703115567E-3</v>
      </c>
      <c r="F31" s="79">
        <f t="shared" si="6"/>
        <v>2.1875000000000002E-2</v>
      </c>
      <c r="G31" s="79">
        <f t="shared" si="7"/>
        <v>-1.3950644703115568E-4</v>
      </c>
      <c r="H31" s="79">
        <f t="shared" si="8"/>
        <v>4.7851562500000003E-3</v>
      </c>
      <c r="I31" s="79">
        <f t="shared" si="9"/>
        <v>1.0467529296875001E-3</v>
      </c>
      <c r="J31" s="79">
        <f t="shared" si="10"/>
        <v>2.2897720336914065E-4</v>
      </c>
      <c r="K31" s="79">
        <f t="shared" si="11"/>
        <v>-3.0517035288065306E-5</v>
      </c>
      <c r="L31" s="79">
        <f t="shared" si="12"/>
        <v>-6.6756014692642855E-6</v>
      </c>
      <c r="M31" s="79">
        <f t="shared" ca="1" si="13"/>
        <v>-2.5792193395220795E-3</v>
      </c>
      <c r="N31" s="79">
        <f t="shared" ca="1" si="14"/>
        <v>1.4022227542749905E-7</v>
      </c>
      <c r="O31" s="126">
        <f t="shared" ca="1" si="15"/>
        <v>493331376.86156213</v>
      </c>
      <c r="P31" s="79">
        <f t="shared" ca="1" si="16"/>
        <v>39695185.125090919</v>
      </c>
      <c r="Q31" s="79">
        <f t="shared" ca="1" si="17"/>
        <v>8474.4980695220456</v>
      </c>
      <c r="R31" s="53">
        <f t="shared" ca="1" si="18"/>
        <v>1.1841548692105228E-3</v>
      </c>
      <c r="S31" s="53"/>
      <c r="T31" s="53"/>
      <c r="U31" s="53">
        <v>4.8</v>
      </c>
      <c r="V31" s="53">
        <f t="shared" ca="1" si="0"/>
        <v>2.1109124559329326E-2</v>
      </c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</row>
    <row r="32" spans="1:35" x14ac:dyDescent="0.2">
      <c r="A32" s="86">
        <v>2563.5</v>
      </c>
      <c r="B32" s="86">
        <v>1.4142919681340653E-3</v>
      </c>
      <c r="C32" s="86">
        <v>0.1</v>
      </c>
      <c r="D32" s="87">
        <f t="shared" si="4"/>
        <v>0.25635000000000002</v>
      </c>
      <c r="E32" s="87">
        <f t="shared" si="5"/>
        <v>1.4142919681340653E-3</v>
      </c>
      <c r="F32" s="79">
        <f t="shared" si="6"/>
        <v>2.5635000000000005E-2</v>
      </c>
      <c r="G32" s="79">
        <f t="shared" si="7"/>
        <v>1.4142919681340655E-4</v>
      </c>
      <c r="H32" s="79">
        <f t="shared" si="8"/>
        <v>6.5715322500000022E-3</v>
      </c>
      <c r="I32" s="79">
        <f t="shared" si="9"/>
        <v>1.6846122922875007E-3</v>
      </c>
      <c r="J32" s="79">
        <f t="shared" si="10"/>
        <v>4.3185036112790081E-4</v>
      </c>
      <c r="K32" s="79">
        <f t="shared" si="11"/>
        <v>3.6255374603116773E-5</v>
      </c>
      <c r="L32" s="79">
        <f t="shared" si="12"/>
        <v>9.2940652795089859E-6</v>
      </c>
      <c r="M32" s="79">
        <f t="shared" ca="1" si="13"/>
        <v>-1.7959280540985475E-3</v>
      </c>
      <c r="N32" s="79">
        <f t="shared" ca="1" si="14"/>
        <v>1.0305512591143158E-6</v>
      </c>
      <c r="O32" s="126">
        <f t="shared" ca="1" si="15"/>
        <v>479559058.89214146</v>
      </c>
      <c r="P32" s="79">
        <f t="shared" ca="1" si="16"/>
        <v>35194073.537422076</v>
      </c>
      <c r="Q32" s="79">
        <f t="shared" ca="1" si="17"/>
        <v>347.41074816761352</v>
      </c>
      <c r="R32" s="53">
        <f t="shared" ca="1" si="18"/>
        <v>3.2102200222326131E-3</v>
      </c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3"/>
      <c r="AI32" s="53"/>
    </row>
    <row r="33" spans="1:35" x14ac:dyDescent="0.2">
      <c r="A33" s="86">
        <v>2589.5</v>
      </c>
      <c r="B33" s="86">
        <v>5.7310347701860637E-3</v>
      </c>
      <c r="C33" s="86">
        <v>0.1</v>
      </c>
      <c r="D33" s="87">
        <f t="shared" si="4"/>
        <v>0.25895000000000001</v>
      </c>
      <c r="E33" s="87">
        <f t="shared" si="5"/>
        <v>5.7310347701860637E-3</v>
      </c>
      <c r="F33" s="79">
        <f t="shared" si="6"/>
        <v>2.5895000000000001E-2</v>
      </c>
      <c r="G33" s="79">
        <f t="shared" si="7"/>
        <v>5.7310347701860641E-4</v>
      </c>
      <c r="H33" s="79">
        <f t="shared" si="8"/>
        <v>6.7055102500000003E-3</v>
      </c>
      <c r="I33" s="79">
        <f t="shared" si="9"/>
        <v>1.7363918792375002E-3</v>
      </c>
      <c r="J33" s="79">
        <f t="shared" si="10"/>
        <v>4.4963867712855069E-4</v>
      </c>
      <c r="K33" s="79">
        <f t="shared" si="11"/>
        <v>1.4840514537396813E-4</v>
      </c>
      <c r="L33" s="79">
        <f t="shared" si="12"/>
        <v>3.8429512394589046E-5</v>
      </c>
      <c r="M33" s="79">
        <f t="shared" ca="1" si="13"/>
        <v>-1.7421245647945539E-3</v>
      </c>
      <c r="N33" s="79">
        <f t="shared" ca="1" si="14"/>
        <v>5.5848110446007955E-6</v>
      </c>
      <c r="O33" s="126">
        <f t="shared" ca="1" si="15"/>
        <v>478616441.25784415</v>
      </c>
      <c r="P33" s="79">
        <f t="shared" ca="1" si="16"/>
        <v>34895571.67326948</v>
      </c>
      <c r="Q33" s="79">
        <f t="shared" ca="1" si="17"/>
        <v>185.50513358645409</v>
      </c>
      <c r="R33" s="53">
        <f t="shared" ca="1" si="18"/>
        <v>7.4731593349806179E-3</v>
      </c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</row>
    <row r="34" spans="1:35" x14ac:dyDescent="0.2">
      <c r="A34" s="86">
        <v>2806.5</v>
      </c>
      <c r="B34" s="86">
        <v>7.2983058462445212E-3</v>
      </c>
      <c r="C34" s="86">
        <v>0.1</v>
      </c>
      <c r="D34" s="87">
        <f t="shared" si="4"/>
        <v>0.28065000000000001</v>
      </c>
      <c r="E34" s="87">
        <f t="shared" si="5"/>
        <v>7.2983058462445212E-3</v>
      </c>
      <c r="F34" s="79">
        <f t="shared" si="6"/>
        <v>2.8065000000000003E-2</v>
      </c>
      <c r="G34" s="79">
        <f t="shared" si="7"/>
        <v>7.2983058462445214E-4</v>
      </c>
      <c r="H34" s="79">
        <f t="shared" si="8"/>
        <v>7.8764422500000007E-3</v>
      </c>
      <c r="I34" s="79">
        <f t="shared" si="9"/>
        <v>2.2105235174625002E-3</v>
      </c>
      <c r="J34" s="79">
        <f t="shared" si="10"/>
        <v>6.2038342517585065E-4</v>
      </c>
      <c r="K34" s="79">
        <f t="shared" si="11"/>
        <v>2.0482695357485251E-4</v>
      </c>
      <c r="L34" s="79">
        <f t="shared" si="12"/>
        <v>5.7484684520782356E-5</v>
      </c>
      <c r="M34" s="79">
        <f t="shared" ca="1" si="13"/>
        <v>-1.2948899494660145E-3</v>
      </c>
      <c r="N34" s="79">
        <f t="shared" ca="1" si="14"/>
        <v>7.3843013983417227E-6</v>
      </c>
      <c r="O34" s="126">
        <f t="shared" ca="1" si="15"/>
        <v>470797967.51022226</v>
      </c>
      <c r="P34" s="79">
        <f t="shared" ca="1" si="16"/>
        <v>32467124.54340747</v>
      </c>
      <c r="Q34" s="79">
        <f t="shared" ca="1" si="17"/>
        <v>782.705779431255</v>
      </c>
      <c r="R34" s="53">
        <f t="shared" ca="1" si="18"/>
        <v>8.5931957957105353E-3</v>
      </c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</row>
    <row r="35" spans="1:35" x14ac:dyDescent="0.2">
      <c r="A35" s="86">
        <v>2817</v>
      </c>
      <c r="B35" s="86">
        <v>1.5031997993943003E-3</v>
      </c>
      <c r="C35" s="86">
        <v>0.1</v>
      </c>
      <c r="D35" s="87">
        <f t="shared" si="4"/>
        <v>0.28170000000000001</v>
      </c>
      <c r="E35" s="87">
        <f t="shared" si="5"/>
        <v>1.5031997993943003E-3</v>
      </c>
      <c r="F35" s="79">
        <f t="shared" si="6"/>
        <v>2.8170000000000001E-2</v>
      </c>
      <c r="G35" s="79">
        <f t="shared" si="7"/>
        <v>1.5031997993943005E-4</v>
      </c>
      <c r="H35" s="79">
        <f t="shared" si="8"/>
        <v>7.9354890000000004E-3</v>
      </c>
      <c r="I35" s="79">
        <f t="shared" si="9"/>
        <v>2.2354272513000002E-3</v>
      </c>
      <c r="J35" s="79">
        <f t="shared" si="10"/>
        <v>6.297198566912101E-4</v>
      </c>
      <c r="K35" s="79">
        <f t="shared" si="11"/>
        <v>4.2345138348937445E-5</v>
      </c>
      <c r="L35" s="79">
        <f t="shared" si="12"/>
        <v>1.1928625472895679E-5</v>
      </c>
      <c r="M35" s="79">
        <f t="shared" ca="1" si="13"/>
        <v>-1.2733319026328564E-3</v>
      </c>
      <c r="N35" s="79">
        <f t="shared" ca="1" si="14"/>
        <v>7.7091282923618185E-7</v>
      </c>
      <c r="O35" s="126">
        <f t="shared" ca="1" si="15"/>
        <v>470421857.52668387</v>
      </c>
      <c r="P35" s="79">
        <f t="shared" ca="1" si="16"/>
        <v>32352442.359575972</v>
      </c>
      <c r="Q35" s="79">
        <f t="shared" ca="1" si="17"/>
        <v>898.58523529488309</v>
      </c>
      <c r="R35" s="53">
        <f t="shared" ca="1" si="18"/>
        <v>2.7765317020271565E-3</v>
      </c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</row>
    <row r="36" spans="1:35" x14ac:dyDescent="0.2">
      <c r="A36" s="86">
        <v>2835.5</v>
      </c>
      <c r="B36" s="86">
        <v>-3.0405529824436553E-3</v>
      </c>
      <c r="C36" s="86">
        <v>0.1</v>
      </c>
      <c r="D36" s="87">
        <f t="shared" si="4"/>
        <v>0.28355000000000002</v>
      </c>
      <c r="E36" s="87">
        <f t="shared" si="5"/>
        <v>-3.0405529824436553E-3</v>
      </c>
      <c r="F36" s="79">
        <f t="shared" si="6"/>
        <v>2.8355000000000005E-2</v>
      </c>
      <c r="G36" s="79">
        <f t="shared" si="7"/>
        <v>-3.0405529824436553E-4</v>
      </c>
      <c r="H36" s="79">
        <f t="shared" si="8"/>
        <v>8.0400602500000015E-3</v>
      </c>
      <c r="I36" s="79">
        <f t="shared" si="9"/>
        <v>2.2797590838875008E-3</v>
      </c>
      <c r="J36" s="79">
        <f t="shared" si="10"/>
        <v>6.4642568823630091E-4</v>
      </c>
      <c r="K36" s="79">
        <f t="shared" si="11"/>
        <v>-8.6214879817189858E-5</v>
      </c>
      <c r="L36" s="79">
        <f t="shared" si="12"/>
        <v>-2.4446229172164186E-5</v>
      </c>
      <c r="M36" s="79">
        <f t="shared" ca="1" si="13"/>
        <v>-1.2353671698687139E-3</v>
      </c>
      <c r="N36" s="79">
        <f t="shared" ca="1" si="14"/>
        <v>3.2586958179218514E-7</v>
      </c>
      <c r="O36" s="126">
        <f t="shared" ca="1" si="15"/>
        <v>469759681.19632417</v>
      </c>
      <c r="P36" s="79">
        <f t="shared" ca="1" si="16"/>
        <v>32151011.753520049</v>
      </c>
      <c r="Q36" s="79">
        <f t="shared" ca="1" si="17"/>
        <v>1122.0105995814374</v>
      </c>
      <c r="R36" s="53">
        <f t="shared" ca="1" si="18"/>
        <v>-1.8051858125749413E-3</v>
      </c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</row>
    <row r="37" spans="1:35" x14ac:dyDescent="0.2">
      <c r="A37" s="86">
        <v>2887</v>
      </c>
      <c r="B37" s="86">
        <v>1.2025496543994739E-3</v>
      </c>
      <c r="C37" s="86">
        <v>0.1</v>
      </c>
      <c r="D37" s="87">
        <f t="shared" si="4"/>
        <v>0.28870000000000001</v>
      </c>
      <c r="E37" s="87">
        <f t="shared" si="5"/>
        <v>1.2025496543994739E-3</v>
      </c>
      <c r="F37" s="79">
        <f t="shared" si="6"/>
        <v>2.8870000000000003E-2</v>
      </c>
      <c r="G37" s="79">
        <f t="shared" si="7"/>
        <v>1.2025496543994739E-4</v>
      </c>
      <c r="H37" s="79">
        <f t="shared" si="8"/>
        <v>8.3347690000000006E-3</v>
      </c>
      <c r="I37" s="79">
        <f t="shared" si="9"/>
        <v>2.4062478103000001E-3</v>
      </c>
      <c r="J37" s="79">
        <f t="shared" si="10"/>
        <v>6.9468374283361003E-4</v>
      </c>
      <c r="K37" s="79">
        <f t="shared" si="11"/>
        <v>3.4717608522512815E-5</v>
      </c>
      <c r="L37" s="79">
        <f t="shared" si="12"/>
        <v>1.0022973580449451E-5</v>
      </c>
      <c r="M37" s="79">
        <f t="shared" ca="1" si="13"/>
        <v>-1.1298058231224502E-3</v>
      </c>
      <c r="N37" s="79">
        <f t="shared" ca="1" si="14"/>
        <v>5.4398820735265232E-7</v>
      </c>
      <c r="O37" s="126">
        <f t="shared" ca="1" si="15"/>
        <v>467919639.83761132</v>
      </c>
      <c r="P37" s="79">
        <f t="shared" ca="1" si="16"/>
        <v>31594483.233310994</v>
      </c>
      <c r="Q37" s="79">
        <f t="shared" ca="1" si="17"/>
        <v>1872.7632632523957</v>
      </c>
      <c r="R37" s="53">
        <f t="shared" ca="1" si="18"/>
        <v>2.3323554775219243E-3</v>
      </c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</row>
    <row r="38" spans="1:35" x14ac:dyDescent="0.2">
      <c r="A38" s="86">
        <v>3020</v>
      </c>
      <c r="B38" s="86">
        <v>-1.5966290814778577E-3</v>
      </c>
      <c r="C38" s="86">
        <v>0.1</v>
      </c>
      <c r="D38" s="87">
        <f t="shared" si="4"/>
        <v>0.30199999999999999</v>
      </c>
      <c r="E38" s="87">
        <f t="shared" si="5"/>
        <v>-1.5966290814778577E-3</v>
      </c>
      <c r="F38" s="79">
        <f t="shared" si="6"/>
        <v>3.0200000000000001E-2</v>
      </c>
      <c r="G38" s="79">
        <f t="shared" si="7"/>
        <v>-1.5966290814778579E-4</v>
      </c>
      <c r="H38" s="79">
        <f t="shared" si="8"/>
        <v>9.1204000000000007E-3</v>
      </c>
      <c r="I38" s="79">
        <f t="shared" si="9"/>
        <v>2.7543608000000002E-3</v>
      </c>
      <c r="J38" s="79">
        <f t="shared" si="10"/>
        <v>8.3181696160000002E-4</v>
      </c>
      <c r="K38" s="79">
        <f t="shared" si="11"/>
        <v>-4.8218198260631306E-5</v>
      </c>
      <c r="L38" s="79">
        <f t="shared" si="12"/>
        <v>-1.4561895874710653E-5</v>
      </c>
      <c r="M38" s="79">
        <f t="shared" ca="1" si="13"/>
        <v>-8.5803690008368907E-4</v>
      </c>
      <c r="N38" s="79">
        <f t="shared" ca="1" si="14"/>
        <v>5.4551841041659651E-8</v>
      </c>
      <c r="O38" s="126">
        <f t="shared" ca="1" si="15"/>
        <v>463190203.41080612</v>
      </c>
      <c r="P38" s="79">
        <f t="shared" ca="1" si="16"/>
        <v>30185685.45909892</v>
      </c>
      <c r="Q38" s="79">
        <f t="shared" ca="1" si="17"/>
        <v>4677.7586285852703</v>
      </c>
      <c r="R38" s="53">
        <f t="shared" ca="1" si="18"/>
        <v>-7.3859218139416861E-4</v>
      </c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</row>
    <row r="39" spans="1:35" x14ac:dyDescent="0.2">
      <c r="A39" s="86">
        <v>4207.5</v>
      </c>
      <c r="B39" s="86">
        <v>1.3078235390482138E-2</v>
      </c>
      <c r="C39" s="86">
        <v>0.1</v>
      </c>
      <c r="D39" s="87">
        <f t="shared" si="4"/>
        <v>0.42075000000000001</v>
      </c>
      <c r="E39" s="87">
        <f t="shared" si="5"/>
        <v>1.3078235390482138E-2</v>
      </c>
      <c r="F39" s="79">
        <f t="shared" si="6"/>
        <v>4.2075000000000001E-2</v>
      </c>
      <c r="G39" s="79">
        <f t="shared" si="7"/>
        <v>1.3078235390482139E-3</v>
      </c>
      <c r="H39" s="79">
        <f t="shared" si="8"/>
        <v>1.7703056250000002E-2</v>
      </c>
      <c r="I39" s="79">
        <f t="shared" si="9"/>
        <v>7.4485609171875012E-3</v>
      </c>
      <c r="J39" s="79">
        <f t="shared" si="10"/>
        <v>3.1339820059066411E-3</v>
      </c>
      <c r="K39" s="79">
        <f t="shared" si="11"/>
        <v>5.5026675405453604E-4</v>
      </c>
      <c r="L39" s="79">
        <f t="shared" si="12"/>
        <v>2.3152473676844604E-4</v>
      </c>
      <c r="M39" s="79">
        <f t="shared" ca="1" si="13"/>
        <v>1.5144207469042475E-3</v>
      </c>
      <c r="N39" s="79">
        <f t="shared" ca="1" si="14"/>
        <v>1.3372180911102647E-5</v>
      </c>
      <c r="O39" s="126">
        <f t="shared" ca="1" si="15"/>
        <v>422382445.07755959</v>
      </c>
      <c r="P39" s="79">
        <f t="shared" ca="1" si="16"/>
        <v>19335575.61810267</v>
      </c>
      <c r="Q39" s="79">
        <f t="shared" ca="1" si="17"/>
        <v>80649.754975547476</v>
      </c>
      <c r="R39" s="53">
        <f t="shared" ca="1" si="18"/>
        <v>1.1563814643577891E-2</v>
      </c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</row>
    <row r="40" spans="1:35" x14ac:dyDescent="0.2">
      <c r="A40" s="86">
        <v>5524</v>
      </c>
      <c r="B40" s="86">
        <v>9.8243877073212818E-3</v>
      </c>
      <c r="C40" s="86">
        <v>0.1</v>
      </c>
      <c r="D40" s="87">
        <f t="shared" si="4"/>
        <v>0.5524</v>
      </c>
      <c r="E40" s="87">
        <f t="shared" si="5"/>
        <v>9.8243877073212818E-3</v>
      </c>
      <c r="F40" s="79">
        <f t="shared" si="6"/>
        <v>5.5240000000000004E-2</v>
      </c>
      <c r="G40" s="79">
        <f t="shared" si="7"/>
        <v>9.8243877073212827E-4</v>
      </c>
      <c r="H40" s="79">
        <f t="shared" si="8"/>
        <v>3.0514576000000002E-2</v>
      </c>
      <c r="I40" s="79">
        <f t="shared" si="9"/>
        <v>1.6856251782400002E-2</v>
      </c>
      <c r="J40" s="79">
        <f t="shared" si="10"/>
        <v>9.3113934845977606E-3</v>
      </c>
      <c r="K40" s="79">
        <f t="shared" si="11"/>
        <v>5.4269917695242765E-4</v>
      </c>
      <c r="L40" s="79">
        <f t="shared" si="12"/>
        <v>2.9978702534852106E-4</v>
      </c>
      <c r="M40" s="79">
        <f t="shared" ca="1" si="13"/>
        <v>4.0309746651136834E-3</v>
      </c>
      <c r="N40" s="79">
        <f t="shared" ca="1" si="14"/>
        <v>3.3563634677621097E-6</v>
      </c>
      <c r="O40" s="126">
        <f t="shared" ca="1" si="15"/>
        <v>380047679.63045722</v>
      </c>
      <c r="P40" s="79">
        <f t="shared" ca="1" si="16"/>
        <v>10589642.03595436</v>
      </c>
      <c r="Q40" s="79">
        <f t="shared" ca="1" si="17"/>
        <v>254780.90002677299</v>
      </c>
      <c r="R40" s="53">
        <f t="shared" ca="1" si="18"/>
        <v>5.7934130422075984E-3</v>
      </c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</row>
    <row r="41" spans="1:35" x14ac:dyDescent="0.2">
      <c r="A41" s="86">
        <v>5608.5</v>
      </c>
      <c r="B41" s="86">
        <v>-9.1461980711893386E-3</v>
      </c>
      <c r="C41" s="86">
        <v>0.1</v>
      </c>
      <c r="D41" s="87">
        <f t="shared" si="4"/>
        <v>0.56084999999999996</v>
      </c>
      <c r="E41" s="87">
        <f t="shared" si="5"/>
        <v>-9.1461980711893386E-3</v>
      </c>
      <c r="F41" s="79">
        <f t="shared" si="6"/>
        <v>5.6084999999999996E-2</v>
      </c>
      <c r="G41" s="79">
        <f t="shared" si="7"/>
        <v>-9.1461980711893395E-4</v>
      </c>
      <c r="H41" s="79">
        <f t="shared" si="8"/>
        <v>3.1455272249999992E-2</v>
      </c>
      <c r="I41" s="79">
        <f t="shared" si="9"/>
        <v>1.7641689441412495E-2</v>
      </c>
      <c r="J41" s="79">
        <f t="shared" si="10"/>
        <v>9.894341523216197E-3</v>
      </c>
      <c r="K41" s="79">
        <f t="shared" si="11"/>
        <v>-5.1296451882265409E-4</v>
      </c>
      <c r="L41" s="79">
        <f t="shared" si="12"/>
        <v>-2.876961503816855E-4</v>
      </c>
      <c r="M41" s="79">
        <f t="shared" ca="1" si="13"/>
        <v>4.1884199406338517E-3</v>
      </c>
      <c r="N41" s="79">
        <f t="shared" ca="1" si="14"/>
        <v>1.7781203752123946E-5</v>
      </c>
      <c r="O41" s="126">
        <f t="shared" ca="1" si="15"/>
        <v>377432050.67060137</v>
      </c>
      <c r="P41" s="79">
        <f t="shared" ca="1" si="16"/>
        <v>10134219.068531934</v>
      </c>
      <c r="Q41" s="79">
        <f t="shared" ca="1" si="17"/>
        <v>268607.06573516066</v>
      </c>
      <c r="R41" s="53">
        <f t="shared" ca="1" si="18"/>
        <v>-1.3334618011823191E-2</v>
      </c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</row>
    <row r="42" spans="1:35" x14ac:dyDescent="0.2">
      <c r="A42" s="86">
        <v>5671</v>
      </c>
      <c r="B42" s="86">
        <v>8.6920114829972511E-3</v>
      </c>
      <c r="C42" s="86">
        <v>0.1</v>
      </c>
      <c r="D42" s="87">
        <f t="shared" si="4"/>
        <v>0.56710000000000005</v>
      </c>
      <c r="E42" s="87">
        <f t="shared" si="5"/>
        <v>8.6920114829972511E-3</v>
      </c>
      <c r="F42" s="79">
        <f t="shared" si="6"/>
        <v>5.671000000000001E-2</v>
      </c>
      <c r="G42" s="79">
        <f t="shared" si="7"/>
        <v>8.6920114829972515E-4</v>
      </c>
      <c r="H42" s="79">
        <f t="shared" si="8"/>
        <v>3.2160241000000006E-2</v>
      </c>
      <c r="I42" s="79">
        <f t="shared" si="9"/>
        <v>1.8238072671100006E-2</v>
      </c>
      <c r="J42" s="79">
        <f t="shared" si="10"/>
        <v>1.0342811011780815E-2</v>
      </c>
      <c r="K42" s="79">
        <f t="shared" si="11"/>
        <v>4.9292397120077414E-4</v>
      </c>
      <c r="L42" s="79">
        <f t="shared" si="12"/>
        <v>2.7953718406795901E-4</v>
      </c>
      <c r="M42" s="79">
        <f t="shared" ca="1" si="13"/>
        <v>4.3045568630204678E-3</v>
      </c>
      <c r="N42" s="79">
        <f t="shared" ca="1" si="14"/>
        <v>1.9249758042355621E-6</v>
      </c>
      <c r="O42" s="126">
        <f t="shared" ca="1" si="15"/>
        <v>375505183.86816001</v>
      </c>
      <c r="P42" s="79">
        <f t="shared" ca="1" si="16"/>
        <v>9805082.210224444</v>
      </c>
      <c r="Q42" s="79">
        <f t="shared" ca="1" si="17"/>
        <v>279014.81739369093</v>
      </c>
      <c r="R42" s="53">
        <f t="shared" ca="1" si="18"/>
        <v>4.3874546199767833E-3</v>
      </c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</row>
    <row r="43" spans="1:35" x14ac:dyDescent="0.2">
      <c r="A43" s="86">
        <v>6442.5</v>
      </c>
      <c r="B43" s="86">
        <v>1.0541259880403914E-2</v>
      </c>
      <c r="C43" s="86">
        <v>0.1</v>
      </c>
      <c r="D43" s="87">
        <f t="shared" si="4"/>
        <v>0.64424999999999999</v>
      </c>
      <c r="E43" s="87">
        <f t="shared" si="5"/>
        <v>1.0541259880403914E-2</v>
      </c>
      <c r="F43" s="79">
        <f t="shared" si="6"/>
        <v>6.4424999999999996E-2</v>
      </c>
      <c r="G43" s="79">
        <f t="shared" si="7"/>
        <v>1.0541259880403914E-3</v>
      </c>
      <c r="H43" s="79">
        <f t="shared" si="8"/>
        <v>4.1505806249999999E-2</v>
      </c>
      <c r="I43" s="79">
        <f t="shared" si="9"/>
        <v>2.6740115676562499E-2</v>
      </c>
      <c r="J43" s="79">
        <f t="shared" si="10"/>
        <v>1.722731952462539E-2</v>
      </c>
      <c r="K43" s="79">
        <f t="shared" si="11"/>
        <v>6.7912066779502215E-4</v>
      </c>
      <c r="L43" s="79">
        <f t="shared" si="12"/>
        <v>4.3752349022694302E-4</v>
      </c>
      <c r="M43" s="79">
        <f t="shared" ca="1" si="13"/>
        <v>5.7159726217373792E-3</v>
      </c>
      <c r="N43" s="79">
        <f t="shared" ca="1" si="14"/>
        <v>2.3283397128649603E-6</v>
      </c>
      <c r="O43" s="126">
        <f t="shared" ca="1" si="15"/>
        <v>352258944.3739273</v>
      </c>
      <c r="P43" s="79">
        <f t="shared" ca="1" si="16"/>
        <v>6260845.2021901486</v>
      </c>
      <c r="Q43" s="79">
        <f t="shared" ca="1" si="17"/>
        <v>419156.38711817481</v>
      </c>
      <c r="R43" s="53">
        <f t="shared" ca="1" si="18"/>
        <v>4.8252872586665345E-3</v>
      </c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</row>
    <row r="44" spans="1:35" x14ac:dyDescent="0.2">
      <c r="A44" s="86">
        <v>6935.5</v>
      </c>
      <c r="B44" s="86">
        <v>7.7594007460538928E-3</v>
      </c>
      <c r="C44" s="86">
        <v>0.1</v>
      </c>
      <c r="D44" s="87">
        <f t="shared" si="4"/>
        <v>0.69355</v>
      </c>
      <c r="E44" s="87">
        <f t="shared" si="5"/>
        <v>7.7594007460538928E-3</v>
      </c>
      <c r="F44" s="79">
        <f t="shared" si="6"/>
        <v>6.9355E-2</v>
      </c>
      <c r="G44" s="79">
        <f t="shared" si="7"/>
        <v>7.7594007460538928E-4</v>
      </c>
      <c r="H44" s="79">
        <f t="shared" si="8"/>
        <v>4.8101160249999997E-2</v>
      </c>
      <c r="I44" s="79">
        <f t="shared" si="9"/>
        <v>3.3360559691387501E-2</v>
      </c>
      <c r="J44" s="79">
        <f t="shared" si="10"/>
        <v>2.3137216173961802E-2</v>
      </c>
      <c r="K44" s="79">
        <f t="shared" si="11"/>
        <v>5.3815323874256769E-4</v>
      </c>
      <c r="L44" s="79">
        <f t="shared" si="12"/>
        <v>3.7323617872990782E-4</v>
      </c>
      <c r="M44" s="79">
        <f t="shared" ca="1" si="13"/>
        <v>6.596400418807281E-3</v>
      </c>
      <c r="N44" s="79">
        <f t="shared" ca="1" si="14"/>
        <v>1.3525697611757259E-7</v>
      </c>
      <c r="O44" s="126">
        <f t="shared" ca="1" si="15"/>
        <v>337919293.92898107</v>
      </c>
      <c r="P44" s="79">
        <f t="shared" ca="1" si="16"/>
        <v>4468788.6272763461</v>
      </c>
      <c r="Q44" s="79">
        <f t="shared" ca="1" si="17"/>
        <v>518609.92105344828</v>
      </c>
      <c r="R44" s="53">
        <f t="shared" ca="1" si="18"/>
        <v>1.1630003272466117E-3</v>
      </c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</row>
    <row r="45" spans="1:35" x14ac:dyDescent="0.2">
      <c r="A45" s="86">
        <v>8366</v>
      </c>
      <c r="B45" s="86">
        <v>1.4446905567521387E-2</v>
      </c>
      <c r="C45" s="86">
        <v>0.1</v>
      </c>
      <c r="D45" s="87">
        <f t="shared" si="4"/>
        <v>0.83660000000000001</v>
      </c>
      <c r="E45" s="87">
        <f t="shared" si="5"/>
        <v>1.4446905567521387E-2</v>
      </c>
      <c r="F45" s="79">
        <f t="shared" si="6"/>
        <v>8.3660000000000012E-2</v>
      </c>
      <c r="G45" s="79">
        <f t="shared" si="7"/>
        <v>1.4446905567521387E-3</v>
      </c>
      <c r="H45" s="79">
        <f t="shared" si="8"/>
        <v>6.9989956000000006E-2</v>
      </c>
      <c r="I45" s="79">
        <f t="shared" si="9"/>
        <v>5.8553597189600008E-2</v>
      </c>
      <c r="J45" s="79">
        <f t="shared" si="10"/>
        <v>4.8985939408819366E-2</v>
      </c>
      <c r="K45" s="79">
        <f t="shared" si="11"/>
        <v>1.2086281197788392E-3</v>
      </c>
      <c r="L45" s="79">
        <f t="shared" si="12"/>
        <v>1.011138285006977E-3</v>
      </c>
      <c r="M45" s="79">
        <f t="shared" ca="1" si="13"/>
        <v>9.0562260130403315E-3</v>
      </c>
      <c r="N45" s="79">
        <f t="shared" ca="1" si="14"/>
        <v>2.9059426059100072E-6</v>
      </c>
      <c r="O45" s="126">
        <f t="shared" ca="1" si="15"/>
        <v>298520602.51235586</v>
      </c>
      <c r="P45" s="79">
        <f t="shared" ca="1" si="16"/>
        <v>1099256.2908482496</v>
      </c>
      <c r="Q45" s="79">
        <f t="shared" ca="1" si="17"/>
        <v>838928.44965818222</v>
      </c>
      <c r="R45" s="53">
        <f t="shared" ca="1" si="18"/>
        <v>5.3906795544810555E-3</v>
      </c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</row>
    <row r="46" spans="1:35" x14ac:dyDescent="0.2">
      <c r="A46" s="86">
        <v>9641.5</v>
      </c>
      <c r="B46" s="86">
        <v>3.1912942872905609E-2</v>
      </c>
      <c r="C46" s="86">
        <v>0.1</v>
      </c>
      <c r="D46" s="87">
        <f t="shared" si="4"/>
        <v>0.96414999999999995</v>
      </c>
      <c r="E46" s="87">
        <f t="shared" si="5"/>
        <v>3.1912942872905609E-2</v>
      </c>
      <c r="F46" s="79">
        <f t="shared" si="6"/>
        <v>9.6415000000000001E-2</v>
      </c>
      <c r="G46" s="79">
        <f t="shared" si="7"/>
        <v>3.191294287290561E-3</v>
      </c>
      <c r="H46" s="79">
        <f t="shared" si="8"/>
        <v>9.2958522249999995E-2</v>
      </c>
      <c r="I46" s="79">
        <f t="shared" si="9"/>
        <v>8.9625959227337487E-2</v>
      </c>
      <c r="J46" s="79">
        <f t="shared" si="10"/>
        <v>8.6412868589037434E-2</v>
      </c>
      <c r="K46" s="79">
        <f t="shared" si="11"/>
        <v>3.0768863870911942E-3</v>
      </c>
      <c r="L46" s="79">
        <f t="shared" si="12"/>
        <v>2.9665800101139747E-3</v>
      </c>
      <c r="M46" s="79">
        <f t="shared" ca="1" si="13"/>
        <v>1.1130550554510402E-2</v>
      </c>
      <c r="N46" s="79">
        <f t="shared" ca="1" si="14"/>
        <v>4.3190783047569208E-5</v>
      </c>
      <c r="O46" s="126">
        <f t="shared" ca="1" si="15"/>
        <v>266068951.24054313</v>
      </c>
      <c r="P46" s="79">
        <f t="shared" ca="1" si="16"/>
        <v>30582.541163778638</v>
      </c>
      <c r="Q46" s="79">
        <f t="shared" ca="1" si="17"/>
        <v>1147891.8081353402</v>
      </c>
      <c r="R46" s="53">
        <f t="shared" ca="1" si="18"/>
        <v>2.0782392318395206E-2</v>
      </c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</row>
    <row r="47" spans="1:35" x14ac:dyDescent="0.2">
      <c r="A47" s="86">
        <v>11917.5</v>
      </c>
      <c r="B47" s="86">
        <v>2.6639590648592087E-2</v>
      </c>
      <c r="C47" s="86">
        <v>0.1</v>
      </c>
      <c r="D47" s="87">
        <f t="shared" si="4"/>
        <v>1.1917500000000001</v>
      </c>
      <c r="E47" s="87">
        <f t="shared" si="5"/>
        <v>2.6639590648592087E-2</v>
      </c>
      <c r="F47" s="79">
        <f t="shared" si="6"/>
        <v>0.11917500000000002</v>
      </c>
      <c r="G47" s="79">
        <f t="shared" si="7"/>
        <v>2.6639590648592087E-3</v>
      </c>
      <c r="H47" s="79">
        <f t="shared" si="8"/>
        <v>0.14202680625000003</v>
      </c>
      <c r="I47" s="79">
        <f t="shared" si="9"/>
        <v>0.16926044634843754</v>
      </c>
      <c r="J47" s="79">
        <f t="shared" si="10"/>
        <v>0.20171613693575044</v>
      </c>
      <c r="K47" s="79">
        <f t="shared" si="11"/>
        <v>3.1747732155459622E-3</v>
      </c>
      <c r="L47" s="79">
        <f t="shared" si="12"/>
        <v>3.7835359796269006E-3</v>
      </c>
      <c r="M47" s="79">
        <f t="shared" ca="1" si="13"/>
        <v>1.4553351534811238E-2</v>
      </c>
      <c r="N47" s="79">
        <f t="shared" ca="1" si="14"/>
        <v>1.4607717591548612E-5</v>
      </c>
      <c r="O47" s="126">
        <f t="shared" ca="1" si="15"/>
        <v>214099461.67163411</v>
      </c>
      <c r="P47" s="79">
        <f t="shared" ca="1" si="16"/>
        <v>1451636.0139439276</v>
      </c>
      <c r="Q47" s="79">
        <f t="shared" ca="1" si="17"/>
        <v>1700602.8187088852</v>
      </c>
      <c r="R47" s="53">
        <f t="shared" ca="1" si="18"/>
        <v>1.208623911378085E-2</v>
      </c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  <c r="AE47" s="53"/>
      <c r="AF47" s="53"/>
      <c r="AG47" s="53"/>
      <c r="AH47" s="53"/>
      <c r="AI47" s="53"/>
    </row>
    <row r="48" spans="1:35" x14ac:dyDescent="0.2">
      <c r="A48" s="86">
        <v>13402.5</v>
      </c>
      <c r="B48" s="86">
        <v>1.7224893566361612E-2</v>
      </c>
      <c r="C48" s="86">
        <v>0.1</v>
      </c>
      <c r="D48" s="87">
        <f t="shared" si="4"/>
        <v>1.3402499999999999</v>
      </c>
      <c r="E48" s="87">
        <f t="shared" si="5"/>
        <v>1.7224893566361612E-2</v>
      </c>
      <c r="F48" s="79">
        <f t="shared" si="6"/>
        <v>0.13402500000000001</v>
      </c>
      <c r="G48" s="79">
        <f t="shared" si="7"/>
        <v>1.7224893566361614E-3</v>
      </c>
      <c r="H48" s="79">
        <f t="shared" si="8"/>
        <v>0.17962700625</v>
      </c>
      <c r="I48" s="79">
        <f t="shared" si="9"/>
        <v>0.24074509512656248</v>
      </c>
      <c r="J48" s="79">
        <f t="shared" si="10"/>
        <v>0.32265861374337534</v>
      </c>
      <c r="K48" s="79">
        <f t="shared" si="11"/>
        <v>2.3085663602316151E-3</v>
      </c>
      <c r="L48" s="79">
        <f t="shared" si="12"/>
        <v>3.0940560643004222E-3</v>
      </c>
      <c r="M48" s="79">
        <f t="shared" ca="1" si="13"/>
        <v>1.6594081635003789E-2</v>
      </c>
      <c r="N48" s="79">
        <f t="shared" ca="1" si="14"/>
        <v>3.9792369274338644E-8</v>
      </c>
      <c r="O48" s="126">
        <f t="shared" ca="1" si="15"/>
        <v>184065469.52936807</v>
      </c>
      <c r="P48" s="79">
        <f t="shared" ca="1" si="16"/>
        <v>3925580.8182205237</v>
      </c>
      <c r="Q48" s="79">
        <f t="shared" ca="1" si="17"/>
        <v>2030537.8765432248</v>
      </c>
      <c r="R48" s="53">
        <f t="shared" ca="1" si="18"/>
        <v>6.3081193135782268E-4</v>
      </c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3"/>
      <c r="AG48" s="53"/>
      <c r="AH48" s="53"/>
      <c r="AI48" s="53"/>
    </row>
    <row r="49" spans="1:35" x14ac:dyDescent="0.2">
      <c r="A49" s="86">
        <v>13815.5</v>
      </c>
      <c r="B49" s="86">
        <v>2.7672775593024852E-2</v>
      </c>
      <c r="C49" s="86">
        <v>0.1</v>
      </c>
      <c r="D49" s="87">
        <f t="shared" si="4"/>
        <v>1.3815500000000001</v>
      </c>
      <c r="E49" s="87">
        <f t="shared" si="5"/>
        <v>2.7672775593024852E-2</v>
      </c>
      <c r="F49" s="79">
        <f t="shared" si="6"/>
        <v>0.138155</v>
      </c>
      <c r="G49" s="79">
        <f t="shared" si="7"/>
        <v>2.7672775593024852E-3</v>
      </c>
      <c r="H49" s="79">
        <f t="shared" si="8"/>
        <v>0.19086804025000001</v>
      </c>
      <c r="I49" s="79">
        <f t="shared" si="9"/>
        <v>0.26369374100738752</v>
      </c>
      <c r="J49" s="79">
        <f t="shared" si="10"/>
        <v>0.36430608788875624</v>
      </c>
      <c r="K49" s="79">
        <f t="shared" si="11"/>
        <v>3.8231323120543489E-3</v>
      </c>
      <c r="L49" s="79">
        <f t="shared" si="12"/>
        <v>5.2818484457186855E-3</v>
      </c>
      <c r="M49" s="79">
        <f t="shared" ca="1" si="13"/>
        <v>1.7134618883401738E-2</v>
      </c>
      <c r="N49" s="79">
        <f t="shared" ca="1" si="14"/>
        <v>1.1105274683657465E-5</v>
      </c>
      <c r="O49" s="126">
        <f t="shared" ca="1" si="15"/>
        <v>176230300.33538181</v>
      </c>
      <c r="P49" s="79">
        <f t="shared" ca="1" si="16"/>
        <v>4751911.2432735199</v>
      </c>
      <c r="Q49" s="79">
        <f t="shared" ca="1" si="17"/>
        <v>2114855.1689584707</v>
      </c>
      <c r="R49" s="53">
        <f t="shared" ca="1" si="18"/>
        <v>1.0538156709623114E-2</v>
      </c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</row>
    <row r="50" spans="1:35" x14ac:dyDescent="0.2">
      <c r="A50" s="86">
        <v>14920</v>
      </c>
      <c r="B50" s="86">
        <v>1.279249921650728E-2</v>
      </c>
      <c r="C50" s="86">
        <v>1</v>
      </c>
      <c r="D50" s="87">
        <f t="shared" si="4"/>
        <v>1.492</v>
      </c>
      <c r="E50" s="87">
        <f t="shared" si="5"/>
        <v>1.279249921650728E-2</v>
      </c>
      <c r="F50" s="79">
        <f t="shared" si="6"/>
        <v>1.492</v>
      </c>
      <c r="G50" s="79">
        <f t="shared" si="7"/>
        <v>1.279249921650728E-2</v>
      </c>
      <c r="H50" s="79">
        <f t="shared" si="8"/>
        <v>2.226064</v>
      </c>
      <c r="I50" s="79">
        <f t="shared" si="9"/>
        <v>3.3212874879999998</v>
      </c>
      <c r="J50" s="79">
        <f t="shared" si="10"/>
        <v>4.9553609320960001</v>
      </c>
      <c r="K50" s="79">
        <f t="shared" si="11"/>
        <v>1.9086408831028863E-2</v>
      </c>
      <c r="L50" s="79">
        <f t="shared" si="12"/>
        <v>2.8476921975895065E-2</v>
      </c>
      <c r="M50" s="79">
        <f t="shared" ca="1" si="13"/>
        <v>1.8522423373574789E-2</v>
      </c>
      <c r="N50" s="79">
        <f t="shared" ca="1" si="14"/>
        <v>3.2832030845745805E-5</v>
      </c>
      <c r="O50" s="126">
        <f t="shared" ca="1" si="15"/>
        <v>15634422713.048317</v>
      </c>
      <c r="P50" s="79">
        <f t="shared" ca="1" si="16"/>
        <v>714932689.33126104</v>
      </c>
      <c r="Q50" s="79">
        <f t="shared" ca="1" si="17"/>
        <v>232042560.37354976</v>
      </c>
      <c r="R50" s="53">
        <f t="shared" ca="1" si="18"/>
        <v>-5.7299241570675091E-3</v>
      </c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</row>
    <row r="51" spans="1:35" x14ac:dyDescent="0.2">
      <c r="A51" s="86">
        <v>14923</v>
      </c>
      <c r="B51" s="86">
        <v>1.1834194872191305E-2</v>
      </c>
      <c r="C51" s="86">
        <v>1</v>
      </c>
      <c r="D51" s="87">
        <f t="shared" si="4"/>
        <v>1.4923</v>
      </c>
      <c r="E51" s="87">
        <f t="shared" si="5"/>
        <v>1.1834194872191305E-2</v>
      </c>
      <c r="F51" s="79">
        <f t="shared" si="6"/>
        <v>1.4923</v>
      </c>
      <c r="G51" s="79">
        <f t="shared" si="7"/>
        <v>1.1834194872191305E-2</v>
      </c>
      <c r="H51" s="79">
        <f t="shared" si="8"/>
        <v>2.2269592899999999</v>
      </c>
      <c r="I51" s="79">
        <f t="shared" si="9"/>
        <v>3.3232913484669999</v>
      </c>
      <c r="J51" s="79">
        <f t="shared" si="10"/>
        <v>4.9593476793173039</v>
      </c>
      <c r="K51" s="79">
        <f t="shared" si="11"/>
        <v>1.7660169007771082E-2</v>
      </c>
      <c r="L51" s="79">
        <f t="shared" si="12"/>
        <v>2.6354270210296786E-2</v>
      </c>
      <c r="M51" s="79">
        <f t="shared" ca="1" si="13"/>
        <v>1.8526078351036167E-2</v>
      </c>
      <c r="N51" s="79">
        <f t="shared" ca="1" si="14"/>
        <v>4.4781304494436816E-5</v>
      </c>
      <c r="O51" s="126">
        <f t="shared" ca="1" si="15"/>
        <v>15629229114.085766</v>
      </c>
      <c r="P51" s="79">
        <f t="shared" ca="1" si="16"/>
        <v>715610928.09298086</v>
      </c>
      <c r="Q51" s="79">
        <f t="shared" ca="1" si="17"/>
        <v>232094091.51978976</v>
      </c>
      <c r="R51" s="53">
        <f t="shared" ca="1" si="18"/>
        <v>-6.6918834788448622E-3</v>
      </c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53"/>
      <c r="AE51" s="53"/>
      <c r="AF51" s="53"/>
      <c r="AG51" s="53"/>
      <c r="AH51" s="53"/>
      <c r="AI51" s="53"/>
    </row>
    <row r="52" spans="1:35" x14ac:dyDescent="0.2">
      <c r="A52" s="86">
        <v>14923.5</v>
      </c>
      <c r="B52" s="86">
        <v>1.2824477355665321E-2</v>
      </c>
      <c r="C52" s="86">
        <v>1</v>
      </c>
      <c r="D52" s="87">
        <f t="shared" si="4"/>
        <v>1.4923500000000001</v>
      </c>
      <c r="E52" s="87">
        <f t="shared" si="5"/>
        <v>1.2824477355665321E-2</v>
      </c>
      <c r="F52" s="79">
        <f t="shared" si="6"/>
        <v>1.4923500000000001</v>
      </c>
      <c r="G52" s="79">
        <f t="shared" si="7"/>
        <v>1.2824477355665321E-2</v>
      </c>
      <c r="H52" s="79">
        <f t="shared" si="8"/>
        <v>2.2271085225</v>
      </c>
      <c r="I52" s="79">
        <f t="shared" si="9"/>
        <v>3.3236254035528754</v>
      </c>
      <c r="J52" s="79">
        <f t="shared" si="10"/>
        <v>4.9600123709921338</v>
      </c>
      <c r="K52" s="79">
        <f t="shared" si="11"/>
        <v>1.9138608781727143E-2</v>
      </c>
      <c r="L52" s="79">
        <f t="shared" si="12"/>
        <v>2.8561502815410502E-2</v>
      </c>
      <c r="M52" s="79">
        <f t="shared" ca="1" si="13"/>
        <v>1.8526687453625679E-2</v>
      </c>
      <c r="N52" s="79">
        <f t="shared" ca="1" si="14"/>
        <v>3.2515200001281076E-5</v>
      </c>
      <c r="O52" s="126">
        <f t="shared" ca="1" si="15"/>
        <v>15628363622.214567</v>
      </c>
      <c r="P52" s="79">
        <f t="shared" ca="1" si="16"/>
        <v>715723978.40388405</v>
      </c>
      <c r="Q52" s="79">
        <f t="shared" ca="1" si="17"/>
        <v>232102677.6490469</v>
      </c>
      <c r="R52" s="53">
        <f t="shared" ca="1" si="18"/>
        <v>-5.7022100979603578E-3</v>
      </c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53"/>
      <c r="AE52" s="53"/>
      <c r="AF52" s="53"/>
      <c r="AG52" s="53"/>
      <c r="AH52" s="53"/>
      <c r="AI52" s="53"/>
    </row>
    <row r="53" spans="1:35" x14ac:dyDescent="0.2">
      <c r="A53" s="86">
        <v>14927</v>
      </c>
      <c r="B53" s="86">
        <v>1.6056453756131531E-2</v>
      </c>
      <c r="C53" s="86">
        <v>1</v>
      </c>
      <c r="D53" s="87">
        <f t="shared" si="4"/>
        <v>1.4926999999999999</v>
      </c>
      <c r="E53" s="87">
        <f t="shared" si="5"/>
        <v>1.6056453756131531E-2</v>
      </c>
      <c r="F53" s="79">
        <f t="shared" si="6"/>
        <v>1.4926999999999999</v>
      </c>
      <c r="G53" s="79">
        <f t="shared" si="7"/>
        <v>1.6056453756131531E-2</v>
      </c>
      <c r="H53" s="79">
        <f t="shared" si="8"/>
        <v>2.2281532899999998</v>
      </c>
      <c r="I53" s="79">
        <f t="shared" si="9"/>
        <v>3.3259644159829995</v>
      </c>
      <c r="J53" s="79">
        <f t="shared" si="10"/>
        <v>4.9646670837378233</v>
      </c>
      <c r="K53" s="79">
        <f t="shared" si="11"/>
        <v>2.3967468521777533E-2</v>
      </c>
      <c r="L53" s="79">
        <f t="shared" si="12"/>
        <v>3.5776240262457321E-2</v>
      </c>
      <c r="M53" s="79">
        <f t="shared" ca="1" si="13"/>
        <v>1.8530950689186518E-2</v>
      </c>
      <c r="N53" s="79">
        <f t="shared" ca="1" si="14"/>
        <v>6.1231350716985376E-6</v>
      </c>
      <c r="O53" s="126">
        <f t="shared" ca="1" si="15"/>
        <v>15622306042.688665</v>
      </c>
      <c r="P53" s="79">
        <f t="shared" ca="1" si="16"/>
        <v>716515414.53495014</v>
      </c>
      <c r="Q53" s="79">
        <f t="shared" ca="1" si="17"/>
        <v>232162761.38680345</v>
      </c>
      <c r="R53" s="53">
        <f t="shared" ca="1" si="18"/>
        <v>-2.4744969330549871E-3</v>
      </c>
      <c r="S53" s="53"/>
      <c r="T53" s="53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53"/>
    </row>
    <row r="54" spans="1:35" x14ac:dyDescent="0.2">
      <c r="A54" s="86">
        <v>23070</v>
      </c>
      <c r="B54" s="86">
        <v>2.9431354169236187E-2</v>
      </c>
      <c r="C54" s="86">
        <v>1</v>
      </c>
      <c r="D54" s="87">
        <f t="shared" si="4"/>
        <v>2.3069999999999999</v>
      </c>
      <c r="E54" s="87">
        <f t="shared" si="5"/>
        <v>2.9431354169236187E-2</v>
      </c>
      <c r="F54" s="79">
        <f t="shared" si="6"/>
        <v>2.3069999999999999</v>
      </c>
      <c r="G54" s="79">
        <f t="shared" si="7"/>
        <v>2.9431354169236187E-2</v>
      </c>
      <c r="H54" s="79">
        <f t="shared" si="8"/>
        <v>5.3222489999999993</v>
      </c>
      <c r="I54" s="79">
        <f t="shared" si="9"/>
        <v>12.278428442999997</v>
      </c>
      <c r="J54" s="79">
        <f t="shared" si="10"/>
        <v>28.326334418000993</v>
      </c>
      <c r="K54" s="79">
        <f t="shared" si="11"/>
        <v>6.7898134068427887E-2</v>
      </c>
      <c r="L54" s="79">
        <f t="shared" si="12"/>
        <v>0.15664099529586314</v>
      </c>
      <c r="M54" s="79">
        <f t="shared" ca="1" si="13"/>
        <v>2.6163105654477208E-2</v>
      </c>
      <c r="N54" s="79">
        <f t="shared" ca="1" si="14"/>
        <v>1.0681448354224278E-5</v>
      </c>
      <c r="O54" s="126">
        <f t="shared" ca="1" si="15"/>
        <v>5222419213.9323997</v>
      </c>
      <c r="P54" s="79">
        <f t="shared" ca="1" si="16"/>
        <v>2159870711.4090347</v>
      </c>
      <c r="Q54" s="79">
        <f t="shared" ca="1" si="17"/>
        <v>260908678.00954893</v>
      </c>
      <c r="R54" s="53">
        <f t="shared" ca="1" si="18"/>
        <v>3.2682485147589799E-3</v>
      </c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I54" s="53"/>
    </row>
    <row r="55" spans="1:35" x14ac:dyDescent="0.2">
      <c r="A55" s="86">
        <v>24559.5</v>
      </c>
      <c r="B55" s="86">
        <v>3.1067152544815929E-2</v>
      </c>
      <c r="C55" s="86">
        <v>1</v>
      </c>
      <c r="D55" s="87">
        <f t="shared" si="4"/>
        <v>2.4559500000000001</v>
      </c>
      <c r="E55" s="87">
        <f t="shared" si="5"/>
        <v>3.1067152544815929E-2</v>
      </c>
      <c r="F55" s="79">
        <f t="shared" si="6"/>
        <v>2.4559500000000001</v>
      </c>
      <c r="G55" s="79">
        <f t="shared" si="7"/>
        <v>3.1067152544815929E-2</v>
      </c>
      <c r="H55" s="79">
        <f t="shared" si="8"/>
        <v>6.0316904025000007</v>
      </c>
      <c r="I55" s="79">
        <f t="shared" si="9"/>
        <v>14.813530044019878</v>
      </c>
      <c r="J55" s="79">
        <f t="shared" si="10"/>
        <v>36.38128911161062</v>
      </c>
      <c r="K55" s="79">
        <f t="shared" si="11"/>
        <v>7.6299373292440686E-2</v>
      </c>
      <c r="L55" s="79">
        <f t="shared" si="12"/>
        <v>0.18738744583756972</v>
      </c>
      <c r="M55" s="79">
        <f t="shared" ca="1" si="13"/>
        <v>2.7064615522038087E-2</v>
      </c>
      <c r="N55" s="79">
        <f t="shared" ca="1" si="14"/>
        <v>1.6020302618707317E-5</v>
      </c>
      <c r="O55" s="126">
        <f t="shared" ca="1" si="15"/>
        <v>4021055282.7973566</v>
      </c>
      <c r="P55" s="79">
        <f t="shared" ca="1" si="16"/>
        <v>2199636307.682373</v>
      </c>
      <c r="Q55" s="79">
        <f t="shared" ca="1" si="17"/>
        <v>241058187.32291391</v>
      </c>
      <c r="R55" s="53">
        <f t="shared" ca="1" si="18"/>
        <v>4.0025370227778426E-3</v>
      </c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53"/>
    </row>
    <row r="56" spans="1:35" x14ac:dyDescent="0.2">
      <c r="A56" s="86">
        <v>26541</v>
      </c>
      <c r="B56" s="86">
        <v>2.9619851937998511E-2</v>
      </c>
      <c r="C56" s="86">
        <v>1</v>
      </c>
      <c r="D56" s="87">
        <f t="shared" si="4"/>
        <v>2.6541000000000001</v>
      </c>
      <c r="E56" s="87">
        <f t="shared" si="5"/>
        <v>2.9619851937998511E-2</v>
      </c>
      <c r="F56" s="79">
        <f t="shared" si="6"/>
        <v>2.6541000000000001</v>
      </c>
      <c r="G56" s="79">
        <f t="shared" si="7"/>
        <v>2.9619851937998511E-2</v>
      </c>
      <c r="H56" s="79">
        <f t="shared" si="8"/>
        <v>7.0442468100000006</v>
      </c>
      <c r="I56" s="79">
        <f t="shared" si="9"/>
        <v>18.696135458421004</v>
      </c>
      <c r="J56" s="79">
        <f t="shared" si="10"/>
        <v>49.621413120195193</v>
      </c>
      <c r="K56" s="79">
        <f t="shared" si="11"/>
        <v>7.8614049028641858E-2</v>
      </c>
      <c r="L56" s="79">
        <f t="shared" si="12"/>
        <v>0.20864954752691836</v>
      </c>
      <c r="M56" s="79">
        <f t="shared" ca="1" si="13"/>
        <v>2.8026834788519576E-2</v>
      </c>
      <c r="N56" s="79">
        <f t="shared" ca="1" si="14"/>
        <v>2.5377036385339909E-6</v>
      </c>
      <c r="O56" s="126">
        <f t="shared" ca="1" si="15"/>
        <v>2705139512.8643703</v>
      </c>
      <c r="P56" s="79">
        <f t="shared" ca="1" si="16"/>
        <v>2110759067.6952226</v>
      </c>
      <c r="Q56" s="79">
        <f t="shared" ca="1" si="17"/>
        <v>204826708.5042446</v>
      </c>
      <c r="R56" s="53">
        <f t="shared" ca="1" si="18"/>
        <v>1.5930171494789348E-3</v>
      </c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</row>
    <row r="57" spans="1:35" x14ac:dyDescent="0.2">
      <c r="A57" s="86">
        <v>28147.5</v>
      </c>
      <c r="B57" s="86">
        <v>2.982159629791177E-2</v>
      </c>
      <c r="C57" s="86">
        <v>1</v>
      </c>
      <c r="D57" s="87">
        <f t="shared" si="4"/>
        <v>2.8147500000000001</v>
      </c>
      <c r="E57" s="87">
        <f t="shared" si="5"/>
        <v>2.982159629791177E-2</v>
      </c>
      <c r="F57" s="79">
        <f t="shared" si="6"/>
        <v>2.8147500000000001</v>
      </c>
      <c r="G57" s="79">
        <f t="shared" si="7"/>
        <v>2.982159629791177E-2</v>
      </c>
      <c r="H57" s="79">
        <f t="shared" si="8"/>
        <v>7.9228175625000006</v>
      </c>
      <c r="I57" s="79">
        <f t="shared" si="9"/>
        <v>22.300750734046876</v>
      </c>
      <c r="J57" s="79">
        <f t="shared" si="10"/>
        <v>62.771038128658446</v>
      </c>
      <c r="K57" s="79">
        <f t="shared" si="11"/>
        <v>8.3940338179547158E-2</v>
      </c>
      <c r="L57" s="79">
        <f t="shared" si="12"/>
        <v>0.23627106689088037</v>
      </c>
      <c r="M57" s="79">
        <f t="shared" ca="1" si="13"/>
        <v>2.86082700980443E-2</v>
      </c>
      <c r="N57" s="79">
        <f t="shared" ca="1" si="14"/>
        <v>1.472160467284837E-6</v>
      </c>
      <c r="O57" s="126">
        <f t="shared" ca="1" si="15"/>
        <v>1856307996.7781143</v>
      </c>
      <c r="P57" s="79">
        <f t="shared" ca="1" si="16"/>
        <v>1926314388.883884</v>
      </c>
      <c r="Q57" s="79">
        <f t="shared" ca="1" si="17"/>
        <v>169214574.48144794</v>
      </c>
      <c r="R57" s="53">
        <f t="shared" ca="1" si="18"/>
        <v>1.2133261998674705E-3</v>
      </c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</row>
    <row r="58" spans="1:35" x14ac:dyDescent="0.2">
      <c r="A58" s="86">
        <v>28298.5</v>
      </c>
      <c r="B58" s="86">
        <v>3.4003205021346967E-2</v>
      </c>
      <c r="C58" s="86">
        <v>1</v>
      </c>
      <c r="D58" s="87">
        <f t="shared" si="4"/>
        <v>2.82985</v>
      </c>
      <c r="E58" s="87">
        <f t="shared" si="5"/>
        <v>3.4003205021346967E-2</v>
      </c>
      <c r="F58" s="79">
        <f t="shared" si="6"/>
        <v>2.82985</v>
      </c>
      <c r="G58" s="79">
        <f t="shared" si="7"/>
        <v>3.4003205021346967E-2</v>
      </c>
      <c r="H58" s="79">
        <f t="shared" si="8"/>
        <v>8.0080510225000001</v>
      </c>
      <c r="I58" s="79">
        <f t="shared" si="9"/>
        <v>22.661583186021627</v>
      </c>
      <c r="J58" s="79">
        <f t="shared" si="10"/>
        <v>64.128881178963297</v>
      </c>
      <c r="K58" s="79">
        <f t="shared" si="11"/>
        <v>9.6223969729658715E-2</v>
      </c>
      <c r="L58" s="79">
        <f t="shared" si="12"/>
        <v>0.27229940073947473</v>
      </c>
      <c r="M58" s="79">
        <f t="shared" ca="1" si="13"/>
        <v>2.8653773571467533E-2</v>
      </c>
      <c r="N58" s="79">
        <f t="shared" ca="1" si="14"/>
        <v>2.8616416836959184E-5</v>
      </c>
      <c r="O58" s="126">
        <f t="shared" ca="1" si="15"/>
        <v>1785950385.6019468</v>
      </c>
      <c r="P58" s="79">
        <f t="shared" ca="1" si="16"/>
        <v>1904276271.6844182</v>
      </c>
      <c r="Q58" s="79">
        <f t="shared" ca="1" si="17"/>
        <v>165663663.54890838</v>
      </c>
      <c r="R58" s="53">
        <f t="shared" ca="1" si="18"/>
        <v>5.349431449879434E-3</v>
      </c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53"/>
    </row>
    <row r="59" spans="1:35" x14ac:dyDescent="0.2">
      <c r="A59" s="86">
        <v>31056</v>
      </c>
      <c r="B59" s="86">
        <v>2.9206616855705057E-2</v>
      </c>
      <c r="C59" s="86">
        <v>1</v>
      </c>
      <c r="D59" s="87">
        <f t="shared" si="4"/>
        <v>3.1055999999999999</v>
      </c>
      <c r="E59" s="87">
        <f t="shared" si="5"/>
        <v>2.9206616855705057E-2</v>
      </c>
      <c r="F59" s="79">
        <f t="shared" si="6"/>
        <v>3.1055999999999999</v>
      </c>
      <c r="G59" s="79">
        <f t="shared" si="7"/>
        <v>2.9206616855705057E-2</v>
      </c>
      <c r="H59" s="79">
        <f t="shared" si="8"/>
        <v>9.644751359999999</v>
      </c>
      <c r="I59" s="79">
        <f t="shared" si="9"/>
        <v>29.952739823615996</v>
      </c>
      <c r="J59" s="79">
        <f t="shared" si="10"/>
        <v>93.021228796221834</v>
      </c>
      <c r="K59" s="79">
        <f t="shared" si="11"/>
        <v>9.0704069307077625E-2</v>
      </c>
      <c r="L59" s="79">
        <f t="shared" si="12"/>
        <v>0.28169055764006029</v>
      </c>
      <c r="M59" s="79">
        <f t="shared" ca="1" si="13"/>
        <v>2.9208291582077536E-2</v>
      </c>
      <c r="N59" s="79">
        <f t="shared" ca="1" si="14"/>
        <v>2.804708422678833E-12</v>
      </c>
      <c r="O59" s="126">
        <f t="shared" ca="1" si="15"/>
        <v>764367023.44807351</v>
      </c>
      <c r="P59" s="79">
        <f t="shared" ca="1" si="16"/>
        <v>1388538863.016433</v>
      </c>
      <c r="Q59" s="79">
        <f t="shared" ca="1" si="17"/>
        <v>98435067.027018532</v>
      </c>
      <c r="R59" s="53">
        <f t="shared" ca="1" si="18"/>
        <v>-1.6747263724796457E-6</v>
      </c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53"/>
    </row>
    <row r="60" spans="1:35" x14ac:dyDescent="0.2">
      <c r="A60" s="86">
        <v>31056.5</v>
      </c>
      <c r="B60" s="86">
        <v>3.0895855242832532E-2</v>
      </c>
      <c r="C60" s="86">
        <v>1</v>
      </c>
      <c r="D60" s="87">
        <f t="shared" si="4"/>
        <v>3.1056499999999998</v>
      </c>
      <c r="E60" s="87">
        <f t="shared" si="5"/>
        <v>3.0895855242832532E-2</v>
      </c>
      <c r="F60" s="79">
        <f t="shared" si="6"/>
        <v>3.1056499999999998</v>
      </c>
      <c r="G60" s="79">
        <f t="shared" si="7"/>
        <v>3.0895855242832532E-2</v>
      </c>
      <c r="H60" s="79">
        <f t="shared" si="8"/>
        <v>9.6450619224999983</v>
      </c>
      <c r="I60" s="79">
        <f t="shared" si="9"/>
        <v>29.954186559612118</v>
      </c>
      <c r="J60" s="79">
        <f t="shared" si="10"/>
        <v>93.027219488859373</v>
      </c>
      <c r="K60" s="79">
        <f t="shared" si="11"/>
        <v>9.595171283490285E-2</v>
      </c>
      <c r="L60" s="79">
        <f t="shared" si="12"/>
        <v>0.29799243696571603</v>
      </c>
      <c r="M60" s="79">
        <f t="shared" ca="1" si="13"/>
        <v>2.920834459658881E-2</v>
      </c>
      <c r="N60" s="79">
        <f t="shared" ca="1" si="14"/>
        <v>2.8476921811859023E-6</v>
      </c>
      <c r="O60" s="126">
        <f t="shared" ca="1" si="15"/>
        <v>764224709.87536299</v>
      </c>
      <c r="P60" s="79">
        <f t="shared" ca="1" si="16"/>
        <v>1388429948.8451037</v>
      </c>
      <c r="Q60" s="79">
        <f t="shared" ca="1" si="17"/>
        <v>98422940.256181255</v>
      </c>
      <c r="R60" s="53">
        <f t="shared" ca="1" si="18"/>
        <v>1.6875106462437214E-3</v>
      </c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</row>
    <row r="61" spans="1:35" x14ac:dyDescent="0.2">
      <c r="A61" s="86">
        <v>31369.5</v>
      </c>
      <c r="B61" s="86">
        <v>3.0556564563627625E-2</v>
      </c>
      <c r="C61" s="86">
        <v>1</v>
      </c>
      <c r="D61" s="87">
        <f t="shared" si="4"/>
        <v>3.1369500000000001</v>
      </c>
      <c r="E61" s="87">
        <f t="shared" si="5"/>
        <v>3.0556564563627625E-2</v>
      </c>
      <c r="F61" s="79">
        <f t="shared" si="6"/>
        <v>3.1369500000000001</v>
      </c>
      <c r="G61" s="79">
        <f t="shared" si="7"/>
        <v>3.0556564563627625E-2</v>
      </c>
      <c r="H61" s="79">
        <f t="shared" si="8"/>
        <v>9.8404553025000006</v>
      </c>
      <c r="I61" s="79">
        <f t="shared" si="9"/>
        <v>30.869016261177379</v>
      </c>
      <c r="J61" s="79">
        <f t="shared" si="10"/>
        <v>96.834560560500378</v>
      </c>
      <c r="K61" s="79">
        <f t="shared" si="11"/>
        <v>9.5854415207871677E-2</v>
      </c>
      <c r="L61" s="79">
        <f t="shared" si="12"/>
        <v>0.30069050778633305</v>
      </c>
      <c r="M61" s="79">
        <f t="shared" ca="1" si="13"/>
        <v>2.9238149394604861E-2</v>
      </c>
      <c r="N61" s="79">
        <f t="shared" ca="1" si="14"/>
        <v>1.7382185579093244E-6</v>
      </c>
      <c r="O61" s="126">
        <f t="shared" ca="1" si="15"/>
        <v>678017795.76424909</v>
      </c>
      <c r="P61" s="79">
        <f t="shared" ca="1" si="16"/>
        <v>1319508081.2160587</v>
      </c>
      <c r="Q61" s="79">
        <f t="shared" ca="1" si="17"/>
        <v>90874608.286590666</v>
      </c>
      <c r="R61" s="53">
        <f t="shared" ca="1" si="18"/>
        <v>1.3184151690227644E-3</v>
      </c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</row>
    <row r="62" spans="1:35" x14ac:dyDescent="0.2">
      <c r="A62" s="86">
        <v>31373</v>
      </c>
      <c r="B62" s="86">
        <v>3.0481177558304609E-2</v>
      </c>
      <c r="C62" s="86">
        <v>1</v>
      </c>
      <c r="D62" s="87">
        <f t="shared" si="4"/>
        <v>3.1373000000000002</v>
      </c>
      <c r="E62" s="87">
        <f t="shared" si="5"/>
        <v>3.0481177558304609E-2</v>
      </c>
      <c r="F62" s="79">
        <f t="shared" si="6"/>
        <v>3.1373000000000002</v>
      </c>
      <c r="G62" s="79">
        <f t="shared" si="7"/>
        <v>3.0481177558304609E-2</v>
      </c>
      <c r="H62" s="79">
        <f t="shared" si="8"/>
        <v>9.8426512900000009</v>
      </c>
      <c r="I62" s="79">
        <f t="shared" si="9"/>
        <v>30.879349892117006</v>
      </c>
      <c r="J62" s="79">
        <f t="shared" si="10"/>
        <v>96.877784416538688</v>
      </c>
      <c r="K62" s="79">
        <f t="shared" si="11"/>
        <v>9.5628598353669061E-2</v>
      </c>
      <c r="L62" s="79">
        <f t="shared" si="12"/>
        <v>0.30001560161496599</v>
      </c>
      <c r="M62" s="79">
        <f t="shared" ca="1" si="13"/>
        <v>2.9238444492079622E-2</v>
      </c>
      <c r="N62" s="79">
        <f t="shared" ca="1" si="14"/>
        <v>1.544385473888957E-6</v>
      </c>
      <c r="O62" s="126">
        <f t="shared" ca="1" si="15"/>
        <v>677086150.68682814</v>
      </c>
      <c r="P62" s="79">
        <f t="shared" ca="1" si="16"/>
        <v>1318729483.1098332</v>
      </c>
      <c r="Q62" s="79">
        <f t="shared" ca="1" si="17"/>
        <v>90790735.942888796</v>
      </c>
      <c r="R62" s="53">
        <f t="shared" ca="1" si="18"/>
        <v>1.2427330662249866E-3</v>
      </c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</row>
    <row r="63" spans="1:35" x14ac:dyDescent="0.2">
      <c r="A63" s="86">
        <v>32388</v>
      </c>
      <c r="B63" s="86">
        <v>3.0096847148488426E-2</v>
      </c>
      <c r="C63" s="86">
        <v>1</v>
      </c>
      <c r="D63" s="87">
        <f t="shared" si="4"/>
        <v>3.2387999999999999</v>
      </c>
      <c r="E63" s="87">
        <f t="shared" si="5"/>
        <v>3.0096847148488426E-2</v>
      </c>
      <c r="F63" s="79">
        <f t="shared" si="6"/>
        <v>3.2387999999999999</v>
      </c>
      <c r="G63" s="79">
        <f t="shared" si="7"/>
        <v>3.0096847148488426E-2</v>
      </c>
      <c r="H63" s="79">
        <f t="shared" si="8"/>
        <v>10.489825439999999</v>
      </c>
      <c r="I63" s="79">
        <f t="shared" si="9"/>
        <v>33.974446635071992</v>
      </c>
      <c r="J63" s="79">
        <f t="shared" si="10"/>
        <v>110.03643776167117</v>
      </c>
      <c r="K63" s="79">
        <f t="shared" si="11"/>
        <v>9.7477668544524304E-2</v>
      </c>
      <c r="L63" s="79">
        <f t="shared" si="12"/>
        <v>0.31571067288200533</v>
      </c>
      <c r="M63" s="79">
        <f t="shared" ca="1" si="13"/>
        <v>2.9288389502257275E-2</v>
      </c>
      <c r="N63" s="79">
        <f t="shared" ca="1" si="14"/>
        <v>6.5360376574961206E-7</v>
      </c>
      <c r="O63" s="126">
        <f t="shared" ca="1" si="15"/>
        <v>436308594.13524318</v>
      </c>
      <c r="P63" s="79">
        <f t="shared" ca="1" si="16"/>
        <v>1087473047.8092694</v>
      </c>
      <c r="Q63" s="79">
        <f t="shared" ca="1" si="17"/>
        <v>67160549.546067089</v>
      </c>
      <c r="R63" s="53">
        <f t="shared" ca="1" si="18"/>
        <v>8.0845764623115046E-4</v>
      </c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</row>
    <row r="64" spans="1:35" x14ac:dyDescent="0.2">
      <c r="A64" s="86">
        <v>32405.5</v>
      </c>
      <c r="B64" s="86">
        <v>2.9719194293665502E-2</v>
      </c>
      <c r="C64" s="86">
        <v>1</v>
      </c>
      <c r="D64" s="87">
        <f t="shared" si="4"/>
        <v>3.2405499999999998</v>
      </c>
      <c r="E64" s="87">
        <f t="shared" si="5"/>
        <v>2.9719194293665502E-2</v>
      </c>
      <c r="F64" s="79">
        <f t="shared" si="6"/>
        <v>3.2405499999999998</v>
      </c>
      <c r="G64" s="79">
        <f t="shared" si="7"/>
        <v>2.9719194293665502E-2</v>
      </c>
      <c r="H64" s="79">
        <f t="shared" si="8"/>
        <v>10.501164302499999</v>
      </c>
      <c r="I64" s="79">
        <f t="shared" si="9"/>
        <v>34.029547980466369</v>
      </c>
      <c r="J64" s="79">
        <f t="shared" si="10"/>
        <v>110.27445170810029</v>
      </c>
      <c r="K64" s="79">
        <f t="shared" si="11"/>
        <v>9.6306535068337737E-2</v>
      </c>
      <c r="L64" s="79">
        <f t="shared" si="12"/>
        <v>0.31208614221570186</v>
      </c>
      <c r="M64" s="79">
        <f t="shared" ca="1" si="13"/>
        <v>2.9288627811713264E-2</v>
      </c>
      <c r="N64" s="79">
        <f t="shared" ca="1" si="14"/>
        <v>1.8538749538072759E-7</v>
      </c>
      <c r="O64" s="126">
        <f t="shared" ca="1" si="15"/>
        <v>432660696.17735749</v>
      </c>
      <c r="P64" s="79">
        <f t="shared" ca="1" si="16"/>
        <v>1083417670.9856751</v>
      </c>
      <c r="Q64" s="79">
        <f t="shared" ca="1" si="17"/>
        <v>66767964.195593379</v>
      </c>
      <c r="R64" s="53">
        <f t="shared" ca="1" si="18"/>
        <v>4.3056648195223882E-4</v>
      </c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</row>
    <row r="65" spans="1:35" x14ac:dyDescent="0.2">
      <c r="A65" s="86">
        <v>32446</v>
      </c>
      <c r="B65" s="86">
        <v>3.0245160600040059E-2</v>
      </c>
      <c r="C65" s="86">
        <v>1</v>
      </c>
      <c r="D65" s="87">
        <f t="shared" si="4"/>
        <v>3.2446000000000002</v>
      </c>
      <c r="E65" s="87">
        <f t="shared" si="5"/>
        <v>3.0245160600040059E-2</v>
      </c>
      <c r="F65" s="79">
        <f t="shared" si="6"/>
        <v>3.2446000000000002</v>
      </c>
      <c r="G65" s="79">
        <f t="shared" si="7"/>
        <v>3.0245160600040059E-2</v>
      </c>
      <c r="H65" s="79">
        <f t="shared" si="8"/>
        <v>10.527429160000001</v>
      </c>
      <c r="I65" s="79">
        <f t="shared" si="9"/>
        <v>34.157296652536004</v>
      </c>
      <c r="J65" s="79">
        <f t="shared" si="10"/>
        <v>110.82676471881832</v>
      </c>
      <c r="K65" s="79">
        <f t="shared" si="11"/>
        <v>9.8133448082889985E-2</v>
      </c>
      <c r="L65" s="79">
        <f t="shared" si="12"/>
        <v>0.31840378564974486</v>
      </c>
      <c r="M65" s="79">
        <f t="shared" ca="1" si="13"/>
        <v>2.9289098360245354E-2</v>
      </c>
      <c r="N65" s="79">
        <f t="shared" ca="1" si="14"/>
        <v>9.1405500636126899E-7</v>
      </c>
      <c r="O65" s="126">
        <f t="shared" ca="1" si="15"/>
        <v>424282472.55443126</v>
      </c>
      <c r="P65" s="79">
        <f t="shared" ca="1" si="16"/>
        <v>1074027311.8145235</v>
      </c>
      <c r="Q65" s="79">
        <f t="shared" ca="1" si="17"/>
        <v>65861712.615744807</v>
      </c>
      <c r="R65" s="53">
        <f t="shared" ca="1" si="18"/>
        <v>9.560622397947055E-4</v>
      </c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</row>
    <row r="66" spans="1:35" x14ac:dyDescent="0.2">
      <c r="A66" s="86">
        <v>32557</v>
      </c>
      <c r="B66" s="86">
        <v>3.1349402929205475E-2</v>
      </c>
      <c r="C66" s="86">
        <v>1</v>
      </c>
      <c r="D66" s="87">
        <f t="shared" si="4"/>
        <v>3.2557</v>
      </c>
      <c r="E66" s="87">
        <f t="shared" si="5"/>
        <v>3.1349402929205475E-2</v>
      </c>
      <c r="F66" s="79">
        <f t="shared" si="6"/>
        <v>3.2557</v>
      </c>
      <c r="G66" s="79">
        <f t="shared" si="7"/>
        <v>3.1349402929205475E-2</v>
      </c>
      <c r="H66" s="79">
        <f t="shared" si="8"/>
        <v>10.59958249</v>
      </c>
      <c r="I66" s="79">
        <f t="shared" si="9"/>
        <v>34.509060712693</v>
      </c>
      <c r="J66" s="79">
        <f t="shared" si="10"/>
        <v>112.3511489623146</v>
      </c>
      <c r="K66" s="79">
        <f t="shared" si="11"/>
        <v>0.10206425111661427</v>
      </c>
      <c r="L66" s="79">
        <f t="shared" si="12"/>
        <v>0.33229058236036108</v>
      </c>
      <c r="M66" s="79">
        <f t="shared" ca="1" si="13"/>
        <v>2.9289808364150648E-2</v>
      </c>
      <c r="N66" s="79">
        <f t="shared" ca="1" si="14"/>
        <v>4.2419297724033833E-6</v>
      </c>
      <c r="O66" s="126">
        <f t="shared" ca="1" si="15"/>
        <v>401776938.1997329</v>
      </c>
      <c r="P66" s="79">
        <f t="shared" ca="1" si="16"/>
        <v>1048259016.0304986</v>
      </c>
      <c r="Q66" s="79">
        <f t="shared" ca="1" si="17"/>
        <v>63394832.863408633</v>
      </c>
      <c r="R66" s="53">
        <f t="shared" ca="1" si="18"/>
        <v>2.0595945650548272E-3</v>
      </c>
      <c r="S66" s="53"/>
      <c r="T66" s="53"/>
      <c r="U66" s="53"/>
      <c r="V66" s="53"/>
      <c r="W66" s="53"/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3"/>
      <c r="AI66" s="53"/>
    </row>
    <row r="67" spans="1:35" x14ac:dyDescent="0.2">
      <c r="A67" s="86">
        <v>33649.5</v>
      </c>
      <c r="B67" s="86">
        <v>2.9453772008852637E-2</v>
      </c>
      <c r="C67" s="86">
        <v>1</v>
      </c>
      <c r="D67" s="87">
        <f t="shared" si="4"/>
        <v>3.3649499999999999</v>
      </c>
      <c r="E67" s="87">
        <f t="shared" si="5"/>
        <v>2.9453772008852637E-2</v>
      </c>
      <c r="F67" s="79">
        <f t="shared" si="6"/>
        <v>3.3649499999999999</v>
      </c>
      <c r="G67" s="79">
        <f t="shared" si="7"/>
        <v>2.9453772008852637E-2</v>
      </c>
      <c r="H67" s="79">
        <f t="shared" si="8"/>
        <v>11.3228885025</v>
      </c>
      <c r="I67" s="79">
        <f t="shared" si="9"/>
        <v>38.100953666487371</v>
      </c>
      <c r="J67" s="79">
        <f t="shared" si="10"/>
        <v>128.20780404004668</v>
      </c>
      <c r="K67" s="79">
        <f t="shared" si="11"/>
        <v>9.9110470121188676E-2</v>
      </c>
      <c r="L67" s="79">
        <f t="shared" si="12"/>
        <v>0.33350177643429385</v>
      </c>
      <c r="M67" s="79">
        <f t="shared" ca="1" si="13"/>
        <v>2.9251475830161189E-2</v>
      </c>
      <c r="N67" s="79">
        <f t="shared" ca="1" si="14"/>
        <v>4.0923743913162329E-8</v>
      </c>
      <c r="O67" s="126">
        <f t="shared" ca="1" si="15"/>
        <v>215108627.38813022</v>
      </c>
      <c r="P67" s="79">
        <f t="shared" ca="1" si="16"/>
        <v>794822817.80458593</v>
      </c>
      <c r="Q67" s="79">
        <f t="shared" ca="1" si="17"/>
        <v>40693498.393432304</v>
      </c>
      <c r="R67" s="53">
        <f t="shared" ca="1" si="18"/>
        <v>2.0229617869144817E-4</v>
      </c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3"/>
      <c r="AI67" s="53"/>
    </row>
    <row r="68" spans="1:35" x14ac:dyDescent="0.2">
      <c r="A68" s="86">
        <v>33769.5</v>
      </c>
      <c r="B68" s="86">
        <v>3.0660808696426813E-2</v>
      </c>
      <c r="C68" s="86">
        <v>1</v>
      </c>
      <c r="D68" s="87">
        <f t="shared" si="4"/>
        <v>3.3769499999999999</v>
      </c>
      <c r="E68" s="87">
        <f t="shared" si="5"/>
        <v>3.0660808696426813E-2</v>
      </c>
      <c r="F68" s="79">
        <f t="shared" si="6"/>
        <v>3.3769499999999999</v>
      </c>
      <c r="G68" s="79">
        <f t="shared" si="7"/>
        <v>3.0660808696426813E-2</v>
      </c>
      <c r="H68" s="79">
        <f t="shared" si="8"/>
        <v>11.4037913025</v>
      </c>
      <c r="I68" s="79">
        <f t="shared" si="9"/>
        <v>38.510033038977376</v>
      </c>
      <c r="J68" s="79">
        <f t="shared" si="10"/>
        <v>130.04645607097464</v>
      </c>
      <c r="K68" s="79">
        <f t="shared" si="11"/>
        <v>0.10354001792739852</v>
      </c>
      <c r="L68" s="79">
        <f t="shared" si="12"/>
        <v>0.34964946353992843</v>
      </c>
      <c r="M68" s="79">
        <f t="shared" ca="1" si="13"/>
        <v>2.9242250154839666E-2</v>
      </c>
      <c r="N68" s="79">
        <f t="shared" ca="1" si="14"/>
        <v>2.0123083359098532E-6</v>
      </c>
      <c r="O68" s="126">
        <f t="shared" ca="1" si="15"/>
        <v>198356016.67521334</v>
      </c>
      <c r="P68" s="79">
        <f t="shared" ca="1" si="16"/>
        <v>767332711.10948253</v>
      </c>
      <c r="Q68" s="79">
        <f t="shared" ca="1" si="17"/>
        <v>38405563.33588434</v>
      </c>
      <c r="R68" s="53">
        <f t="shared" ca="1" si="18"/>
        <v>1.418558541587147E-3</v>
      </c>
      <c r="S68" s="53"/>
      <c r="T68" s="53"/>
      <c r="U68" s="53"/>
      <c r="V68" s="53"/>
      <c r="W68" s="53"/>
      <c r="X68" s="53"/>
      <c r="Y68" s="53"/>
      <c r="Z68" s="53"/>
      <c r="AA68" s="53"/>
      <c r="AB68" s="53"/>
      <c r="AC68" s="53"/>
      <c r="AD68" s="53"/>
      <c r="AE68" s="53"/>
      <c r="AF68" s="53"/>
      <c r="AG68" s="53"/>
      <c r="AH68" s="53"/>
      <c r="AI68" s="53"/>
    </row>
    <row r="69" spans="1:35" x14ac:dyDescent="0.2">
      <c r="A69" s="86">
        <v>33770</v>
      </c>
      <c r="B69" s="86">
        <v>3.0750004381302241E-2</v>
      </c>
      <c r="C69" s="86">
        <v>1</v>
      </c>
      <c r="D69" s="87">
        <f t="shared" si="4"/>
        <v>3.3769999999999998</v>
      </c>
      <c r="E69" s="87">
        <f t="shared" si="5"/>
        <v>3.0750004381302241E-2</v>
      </c>
      <c r="F69" s="79">
        <f t="shared" si="6"/>
        <v>3.3769999999999998</v>
      </c>
      <c r="G69" s="79">
        <f t="shared" si="7"/>
        <v>3.0750004381302241E-2</v>
      </c>
      <c r="H69" s="79">
        <f t="shared" si="8"/>
        <v>11.404128999999999</v>
      </c>
      <c r="I69" s="79">
        <f t="shared" si="9"/>
        <v>38.511743632999995</v>
      </c>
      <c r="J69" s="79">
        <f t="shared" si="10"/>
        <v>130.05415824864096</v>
      </c>
      <c r="K69" s="79">
        <f t="shared" si="11"/>
        <v>0.10384276479565765</v>
      </c>
      <c r="L69" s="79">
        <f t="shared" si="12"/>
        <v>0.3506770167149359</v>
      </c>
      <c r="M69" s="79">
        <f t="shared" ca="1" si="13"/>
        <v>2.9242209637769689E-2</v>
      </c>
      <c r="N69" s="79">
        <f t="shared" ca="1" si="14"/>
        <v>2.2734449886243923E-6</v>
      </c>
      <c r="O69" s="126">
        <f t="shared" ca="1" si="15"/>
        <v>198287728.0867562</v>
      </c>
      <c r="P69" s="79">
        <f t="shared" ca="1" si="16"/>
        <v>767218441.6151557</v>
      </c>
      <c r="Q69" s="79">
        <f t="shared" ca="1" si="17"/>
        <v>38396127.420233116</v>
      </c>
      <c r="R69" s="53">
        <f t="shared" ca="1" si="18"/>
        <v>1.5077947435325513E-3</v>
      </c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</row>
    <row r="70" spans="1:35" x14ac:dyDescent="0.2">
      <c r="A70" s="86">
        <v>33770.5</v>
      </c>
      <c r="B70" s="86">
        <v>2.8339200054180724E-2</v>
      </c>
      <c r="C70" s="86">
        <v>1</v>
      </c>
      <c r="D70" s="87">
        <f t="shared" si="4"/>
        <v>3.3770500000000001</v>
      </c>
      <c r="E70" s="87">
        <f t="shared" si="5"/>
        <v>2.8339200054180724E-2</v>
      </c>
      <c r="F70" s="79">
        <f t="shared" si="6"/>
        <v>3.3770500000000001</v>
      </c>
      <c r="G70" s="79">
        <f t="shared" si="7"/>
        <v>2.8339200054180724E-2</v>
      </c>
      <c r="H70" s="79">
        <f t="shared" si="8"/>
        <v>11.404466702500001</v>
      </c>
      <c r="I70" s="79">
        <f t="shared" si="9"/>
        <v>38.513454277677631</v>
      </c>
      <c r="J70" s="79">
        <f t="shared" si="10"/>
        <v>130.06186076843125</v>
      </c>
      <c r="K70" s="79">
        <f t="shared" si="11"/>
        <v>9.5702895542971012E-2</v>
      </c>
      <c r="L70" s="79">
        <f t="shared" si="12"/>
        <v>0.32319346339339028</v>
      </c>
      <c r="M70" s="79">
        <f t="shared" ca="1" si="13"/>
        <v>2.9242169103465235E-2</v>
      </c>
      <c r="N70" s="79">
        <f t="shared" ca="1" si="14"/>
        <v>8.1535310396577276E-7</v>
      </c>
      <c r="O70" s="126">
        <f t="shared" ca="1" si="15"/>
        <v>198219452.02994308</v>
      </c>
      <c r="P70" s="79">
        <f t="shared" ca="1" si="16"/>
        <v>767104174.4934448</v>
      </c>
      <c r="Q70" s="79">
        <f t="shared" ca="1" si="17"/>
        <v>38386692.320957772</v>
      </c>
      <c r="R70" s="53">
        <f t="shared" ca="1" si="18"/>
        <v>-9.0296904928451049E-4</v>
      </c>
      <c r="S70" s="53"/>
      <c r="T70" s="53"/>
      <c r="U70" s="53"/>
      <c r="V70" s="53"/>
      <c r="W70" s="53"/>
      <c r="X70" s="53"/>
      <c r="Y70" s="53"/>
      <c r="Z70" s="53"/>
      <c r="AA70" s="53"/>
      <c r="AB70" s="53"/>
      <c r="AC70" s="53"/>
      <c r="AD70" s="53"/>
      <c r="AE70" s="53"/>
      <c r="AF70" s="53"/>
      <c r="AG70" s="53"/>
      <c r="AH70" s="53"/>
      <c r="AI70" s="53"/>
    </row>
    <row r="71" spans="1:35" x14ac:dyDescent="0.2">
      <c r="A71" s="86">
        <v>34852</v>
      </c>
      <c r="B71" s="86">
        <v>2.8867300933033479E-2</v>
      </c>
      <c r="C71" s="86">
        <v>1</v>
      </c>
      <c r="D71" s="87">
        <f t="shared" si="4"/>
        <v>3.4851999999999999</v>
      </c>
      <c r="E71" s="87">
        <f t="shared" si="5"/>
        <v>2.8867300933033479E-2</v>
      </c>
      <c r="F71" s="79">
        <f t="shared" si="6"/>
        <v>3.4851999999999999</v>
      </c>
      <c r="G71" s="79">
        <f t="shared" si="7"/>
        <v>2.8867300933033479E-2</v>
      </c>
      <c r="H71" s="79">
        <f t="shared" si="8"/>
        <v>12.146619039999999</v>
      </c>
      <c r="I71" s="79">
        <f t="shared" si="9"/>
        <v>42.333396678207997</v>
      </c>
      <c r="J71" s="79">
        <f t="shared" si="10"/>
        <v>147.54035410289052</v>
      </c>
      <c r="K71" s="79">
        <f t="shared" si="11"/>
        <v>0.10060831721180828</v>
      </c>
      <c r="L71" s="79">
        <f t="shared" si="12"/>
        <v>0.35064010714659422</v>
      </c>
      <c r="M71" s="79">
        <f t="shared" ca="1" si="13"/>
        <v>2.9114158386751514E-2</v>
      </c>
      <c r="N71" s="79">
        <f t="shared" ca="1" si="14"/>
        <v>6.0938602456151792E-8</v>
      </c>
      <c r="O71" s="126">
        <f t="shared" ca="1" si="15"/>
        <v>79195177.290802181</v>
      </c>
      <c r="P71" s="79">
        <f t="shared" ca="1" si="16"/>
        <v>527880068.64172423</v>
      </c>
      <c r="Q71" s="79">
        <f t="shared" ca="1" si="17"/>
        <v>20106913.130626291</v>
      </c>
      <c r="R71" s="53">
        <f t="shared" ca="1" si="18"/>
        <v>-2.46857453718035E-4</v>
      </c>
      <c r="S71" s="53"/>
      <c r="T71" s="53"/>
      <c r="U71" s="53"/>
      <c r="V71" s="53"/>
      <c r="W71" s="53"/>
      <c r="X71" s="53"/>
      <c r="Y71" s="53"/>
      <c r="Z71" s="53"/>
      <c r="AA71" s="53"/>
      <c r="AB71" s="53"/>
      <c r="AC71" s="53"/>
      <c r="AD71" s="53"/>
      <c r="AE71" s="53"/>
      <c r="AF71" s="53"/>
      <c r="AG71" s="53"/>
      <c r="AH71" s="53"/>
      <c r="AI71" s="53"/>
    </row>
    <row r="72" spans="1:35" x14ac:dyDescent="0.2">
      <c r="A72" s="86">
        <v>34921</v>
      </c>
      <c r="B72" s="86">
        <v>2.8476270997638161E-2</v>
      </c>
      <c r="C72" s="86">
        <v>1</v>
      </c>
      <c r="D72" s="87">
        <f t="shared" si="4"/>
        <v>3.4921000000000002</v>
      </c>
      <c r="E72" s="87">
        <f t="shared" si="5"/>
        <v>2.8476270997638161E-2</v>
      </c>
      <c r="F72" s="79">
        <f t="shared" si="6"/>
        <v>3.4921000000000002</v>
      </c>
      <c r="G72" s="79">
        <f t="shared" si="7"/>
        <v>2.8476270997638161E-2</v>
      </c>
      <c r="H72" s="79">
        <f t="shared" si="8"/>
        <v>12.194762410000001</v>
      </c>
      <c r="I72" s="79">
        <f t="shared" si="9"/>
        <v>42.585329811961003</v>
      </c>
      <c r="J72" s="79">
        <f t="shared" si="10"/>
        <v>148.71223023634903</v>
      </c>
      <c r="K72" s="79">
        <f t="shared" si="11"/>
        <v>9.9441985950852227E-2</v>
      </c>
      <c r="L72" s="79">
        <f t="shared" si="12"/>
        <v>0.3472613591389711</v>
      </c>
      <c r="M72" s="79">
        <f t="shared" ca="1" si="13"/>
        <v>2.910325496465558E-2</v>
      </c>
      <c r="N72" s="79">
        <f t="shared" ca="1" si="14"/>
        <v>3.9310889489689949E-7</v>
      </c>
      <c r="O72" s="126">
        <f t="shared" ca="1" si="15"/>
        <v>73497317.841623172</v>
      </c>
      <c r="P72" s="79">
        <f t="shared" ca="1" si="16"/>
        <v>513332903.25000393</v>
      </c>
      <c r="Q72" s="79">
        <f t="shared" ca="1" si="17"/>
        <v>19101070.619563807</v>
      </c>
      <c r="R72" s="53">
        <f t="shared" ca="1" si="18"/>
        <v>-6.2698396701741863E-4</v>
      </c>
      <c r="S72" s="53"/>
      <c r="T72" s="53"/>
      <c r="U72" s="53"/>
      <c r="V72" s="53"/>
      <c r="W72" s="53"/>
      <c r="X72" s="53"/>
      <c r="Y72" s="53"/>
      <c r="Z72" s="53"/>
      <c r="AA72" s="53"/>
      <c r="AB72" s="53"/>
      <c r="AC72" s="53"/>
      <c r="AD72" s="53"/>
      <c r="AE72" s="53"/>
      <c r="AF72" s="53"/>
      <c r="AG72" s="53"/>
      <c r="AH72" s="53"/>
      <c r="AI72" s="53"/>
    </row>
    <row r="73" spans="1:35" x14ac:dyDescent="0.2">
      <c r="A73" s="86">
        <v>36572</v>
      </c>
      <c r="B73" s="86">
        <v>2.7624941964004526E-2</v>
      </c>
      <c r="C73" s="86">
        <v>1</v>
      </c>
      <c r="D73" s="87">
        <f t="shared" si="4"/>
        <v>3.6572</v>
      </c>
      <c r="E73" s="87">
        <f t="shared" si="5"/>
        <v>2.7624941964004526E-2</v>
      </c>
      <c r="F73" s="79">
        <f t="shared" si="6"/>
        <v>3.6572</v>
      </c>
      <c r="G73" s="79">
        <f t="shared" si="7"/>
        <v>2.7624941964004526E-2</v>
      </c>
      <c r="H73" s="79">
        <f t="shared" si="8"/>
        <v>13.375111840000001</v>
      </c>
      <c r="I73" s="79">
        <f t="shared" si="9"/>
        <v>48.915459021248004</v>
      </c>
      <c r="J73" s="79">
        <f t="shared" si="10"/>
        <v>178.89361673250821</v>
      </c>
      <c r="K73" s="79">
        <f t="shared" si="11"/>
        <v>0.10102993775075735</v>
      </c>
      <c r="L73" s="79">
        <f t="shared" si="12"/>
        <v>0.36948668834206977</v>
      </c>
      <c r="M73" s="79">
        <f t="shared" ca="1" si="13"/>
        <v>2.8744480681311475E-2</v>
      </c>
      <c r="N73" s="79">
        <f t="shared" ca="1" si="14"/>
        <v>1.2533669395492902E-6</v>
      </c>
      <c r="O73" s="126">
        <f t="shared" ca="1" si="15"/>
        <v>858048.22978724819</v>
      </c>
      <c r="P73" s="79">
        <f t="shared" ca="1" si="16"/>
        <v>207355385.50744095</v>
      </c>
      <c r="Q73" s="79">
        <f t="shared" ca="1" si="17"/>
        <v>2235698.5295671751</v>
      </c>
      <c r="R73" s="53">
        <f t="shared" ca="1" si="18"/>
        <v>-1.1195387173069497E-3</v>
      </c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</row>
    <row r="74" spans="1:35" x14ac:dyDescent="0.2">
      <c r="A74" s="86">
        <v>37337.5</v>
      </c>
      <c r="B74" s="86">
        <v>2.7123780123494284E-2</v>
      </c>
      <c r="C74" s="86">
        <v>1</v>
      </c>
      <c r="D74" s="87">
        <f t="shared" si="4"/>
        <v>3.7337500000000001</v>
      </c>
      <c r="E74" s="87">
        <f t="shared" si="5"/>
        <v>2.7123780123494284E-2</v>
      </c>
      <c r="F74" s="79">
        <f t="shared" si="6"/>
        <v>3.7337500000000001</v>
      </c>
      <c r="G74" s="79">
        <f t="shared" si="7"/>
        <v>2.7123780123494284E-2</v>
      </c>
      <c r="H74" s="79">
        <f t="shared" si="8"/>
        <v>13.9408890625</v>
      </c>
      <c r="I74" s="79">
        <f t="shared" si="9"/>
        <v>52.05179453710938</v>
      </c>
      <c r="J74" s="79">
        <f t="shared" si="10"/>
        <v>194.34838785293215</v>
      </c>
      <c r="K74" s="79">
        <f t="shared" si="11"/>
        <v>0.10127341403609678</v>
      </c>
      <c r="L74" s="79">
        <f t="shared" si="12"/>
        <v>0.37812960965727638</v>
      </c>
      <c r="M74" s="79">
        <f t="shared" ca="1" si="13"/>
        <v>2.8514370193268308E-2</v>
      </c>
      <c r="N74" s="79">
        <f t="shared" ca="1" si="14"/>
        <v>1.9337407421541248E-6</v>
      </c>
      <c r="O74" s="126">
        <f t="shared" ca="1" si="15"/>
        <v>6337239.1837847736</v>
      </c>
      <c r="P74" s="79">
        <f t="shared" ca="1" si="16"/>
        <v>103257374.58074376</v>
      </c>
      <c r="Q74" s="79">
        <f t="shared" ca="1" si="17"/>
        <v>3564.5129166511747</v>
      </c>
      <c r="R74" s="53">
        <f t="shared" ca="1" si="18"/>
        <v>-1.3905900697740239E-3</v>
      </c>
      <c r="S74" s="53"/>
      <c r="T74" s="53"/>
      <c r="U74" s="53"/>
      <c r="V74" s="53"/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</row>
    <row r="75" spans="1:35" x14ac:dyDescent="0.2">
      <c r="A75" s="86">
        <v>37592.5</v>
      </c>
      <c r="B75" s="86">
        <v>2.69328911996023E-2</v>
      </c>
      <c r="C75" s="86">
        <v>1</v>
      </c>
      <c r="D75" s="87">
        <f t="shared" si="4"/>
        <v>3.7592500000000002</v>
      </c>
      <c r="E75" s="87">
        <f t="shared" si="5"/>
        <v>2.69328911996023E-2</v>
      </c>
      <c r="F75" s="79">
        <f t="shared" si="6"/>
        <v>3.7592500000000002</v>
      </c>
      <c r="G75" s="79">
        <f t="shared" si="7"/>
        <v>2.69328911996023E-2</v>
      </c>
      <c r="H75" s="79">
        <f t="shared" si="8"/>
        <v>14.131960562500002</v>
      </c>
      <c r="I75" s="79">
        <f t="shared" si="9"/>
        <v>53.125572744578136</v>
      </c>
      <c r="J75" s="79">
        <f t="shared" si="10"/>
        <v>199.71230934005536</v>
      </c>
      <c r="K75" s="79">
        <f t="shared" si="11"/>
        <v>0.10124747124210495</v>
      </c>
      <c r="L75" s="79">
        <f t="shared" si="12"/>
        <v>0.38061455626688306</v>
      </c>
      <c r="M75" s="79">
        <f t="shared" ca="1" si="13"/>
        <v>2.8428747020634165E-2</v>
      </c>
      <c r="N75" s="79">
        <f t="shared" ca="1" si="14"/>
        <v>2.2375846373149142E-6</v>
      </c>
      <c r="O75" s="126">
        <f t="shared" ca="1" si="15"/>
        <v>13324090.850876836</v>
      </c>
      <c r="P75" s="79">
        <f t="shared" ca="1" si="16"/>
        <v>75552121.117056847</v>
      </c>
      <c r="Q75" s="79">
        <f t="shared" ca="1" si="17"/>
        <v>187397.72051130584</v>
      </c>
      <c r="R75" s="53">
        <f t="shared" ca="1" si="18"/>
        <v>-1.4958558210318648E-3</v>
      </c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</row>
    <row r="76" spans="1:35" x14ac:dyDescent="0.2">
      <c r="A76" s="86">
        <v>37593</v>
      </c>
      <c r="B76" s="86">
        <v>2.7922127988268583E-2</v>
      </c>
      <c r="C76" s="86">
        <v>1</v>
      </c>
      <c r="D76" s="87">
        <f t="shared" si="4"/>
        <v>3.7593000000000001</v>
      </c>
      <c r="E76" s="87">
        <f t="shared" si="5"/>
        <v>2.7922127988268583E-2</v>
      </c>
      <c r="F76" s="79">
        <f t="shared" si="6"/>
        <v>3.7593000000000001</v>
      </c>
      <c r="G76" s="79">
        <f t="shared" si="7"/>
        <v>2.7922127988268583E-2</v>
      </c>
      <c r="H76" s="79">
        <f t="shared" si="8"/>
        <v>14.13233649</v>
      </c>
      <c r="I76" s="79">
        <f t="shared" si="9"/>
        <v>53.127692566857</v>
      </c>
      <c r="J76" s="79">
        <f t="shared" si="10"/>
        <v>199.72293466658553</v>
      </c>
      <c r="K76" s="79">
        <f t="shared" si="11"/>
        <v>0.10496765574629809</v>
      </c>
      <c r="L76" s="79">
        <f t="shared" si="12"/>
        <v>0.39460490824705841</v>
      </c>
      <c r="M76" s="79">
        <f t="shared" ca="1" si="13"/>
        <v>2.8428574728647994E-2</v>
      </c>
      <c r="N76" s="79">
        <f t="shared" ca="1" si="14"/>
        <v>2.5648830084093078E-7</v>
      </c>
      <c r="O76" s="126">
        <f t="shared" ca="1" si="15"/>
        <v>13340260.431174688</v>
      </c>
      <c r="P76" s="79">
        <f t="shared" ca="1" si="16"/>
        <v>75501547.643468499</v>
      </c>
      <c r="Q76" s="79">
        <f t="shared" ca="1" si="17"/>
        <v>188241.03633478432</v>
      </c>
      <c r="R76" s="53">
        <f t="shared" ca="1" si="18"/>
        <v>-5.0644674037941123E-4</v>
      </c>
      <c r="S76" s="53"/>
      <c r="T76" s="53"/>
      <c r="U76" s="53"/>
      <c r="V76" s="53"/>
      <c r="W76" s="53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</row>
    <row r="77" spans="1:35" x14ac:dyDescent="0.2">
      <c r="A77" s="86">
        <v>37732.5</v>
      </c>
      <c r="B77" s="86">
        <v>2.7919707452051558E-2</v>
      </c>
      <c r="C77" s="86">
        <v>1</v>
      </c>
      <c r="D77" s="87">
        <f t="shared" si="4"/>
        <v>3.77325</v>
      </c>
      <c r="E77" s="87">
        <f t="shared" si="5"/>
        <v>2.7919707452051558E-2</v>
      </c>
      <c r="F77" s="79">
        <f t="shared" si="6"/>
        <v>3.77325</v>
      </c>
      <c r="G77" s="79">
        <f t="shared" si="7"/>
        <v>2.7919707452051558E-2</v>
      </c>
      <c r="H77" s="79">
        <f t="shared" si="8"/>
        <v>14.237415562500001</v>
      </c>
      <c r="I77" s="79">
        <f t="shared" si="9"/>
        <v>53.721328271203127</v>
      </c>
      <c r="J77" s="79">
        <f t="shared" si="10"/>
        <v>202.70400189931721</v>
      </c>
      <c r="K77" s="79">
        <f t="shared" si="11"/>
        <v>0.10534803614345355</v>
      </c>
      <c r="L77" s="79">
        <f t="shared" si="12"/>
        <v>0.39750447737828609</v>
      </c>
      <c r="M77" s="79">
        <f t="shared" ca="1" si="13"/>
        <v>2.8379832085296382E-2</v>
      </c>
      <c r="N77" s="79">
        <f t="shared" ca="1" si="14"/>
        <v>2.117146781186837E-7</v>
      </c>
      <c r="O77" s="126">
        <f t="shared" ca="1" si="15"/>
        <v>18225397.001352273</v>
      </c>
      <c r="P77" s="79">
        <f t="shared" ca="1" si="16"/>
        <v>61984769.37927971</v>
      </c>
      <c r="Q77" s="79">
        <f t="shared" ca="1" si="17"/>
        <v>499002.98786800785</v>
      </c>
      <c r="R77" s="53">
        <f t="shared" ca="1" si="18"/>
        <v>-4.6012463324482389E-4</v>
      </c>
      <c r="S77" s="53"/>
      <c r="T77" s="53"/>
      <c r="U77" s="53"/>
      <c r="V77" s="53"/>
      <c r="W77" s="53"/>
      <c r="X77" s="53"/>
      <c r="Y77" s="53"/>
      <c r="Z77" s="53"/>
      <c r="AA77" s="53"/>
      <c r="AB77" s="53"/>
      <c r="AC77" s="53"/>
      <c r="AD77" s="53"/>
      <c r="AE77" s="53"/>
      <c r="AF77" s="53"/>
      <c r="AG77" s="53"/>
      <c r="AH77" s="53"/>
      <c r="AI77" s="53"/>
    </row>
    <row r="78" spans="1:35" x14ac:dyDescent="0.2">
      <c r="A78" s="86">
        <v>37733</v>
      </c>
      <c r="B78" s="86">
        <v>2.750894795706222E-2</v>
      </c>
      <c r="C78" s="86">
        <v>1</v>
      </c>
      <c r="D78" s="87">
        <f t="shared" si="4"/>
        <v>3.7732999999999999</v>
      </c>
      <c r="E78" s="87">
        <f t="shared" si="5"/>
        <v>2.750894795706222E-2</v>
      </c>
      <c r="F78" s="79">
        <f t="shared" si="6"/>
        <v>3.7732999999999999</v>
      </c>
      <c r="G78" s="79">
        <f t="shared" si="7"/>
        <v>2.750894795706222E-2</v>
      </c>
      <c r="H78" s="79">
        <f t="shared" si="8"/>
        <v>14.23779289</v>
      </c>
      <c r="I78" s="79">
        <f t="shared" si="9"/>
        <v>53.723463911836994</v>
      </c>
      <c r="J78" s="79">
        <f t="shared" si="10"/>
        <v>202.71474637853453</v>
      </c>
      <c r="K78" s="79">
        <f t="shared" si="11"/>
        <v>0.10379951332638288</v>
      </c>
      <c r="L78" s="79">
        <f t="shared" si="12"/>
        <v>0.39166670363444051</v>
      </c>
      <c r="M78" s="79">
        <f t="shared" ca="1" si="13"/>
        <v>2.8379654967652795E-2</v>
      </c>
      <c r="N78" s="79">
        <f t="shared" ca="1" si="14"/>
        <v>7.5813069829157634E-7</v>
      </c>
      <c r="O78" s="126">
        <f t="shared" ca="1" si="15"/>
        <v>18244241.536668237</v>
      </c>
      <c r="P78" s="79">
        <f t="shared" ca="1" si="16"/>
        <v>61938473.880986728</v>
      </c>
      <c r="Q78" s="79">
        <f t="shared" ca="1" si="17"/>
        <v>500389.48326604842</v>
      </c>
      <c r="R78" s="53">
        <f t="shared" ca="1" si="18"/>
        <v>-8.7070701059057537E-4</v>
      </c>
      <c r="S78" s="53"/>
      <c r="T78" s="53"/>
      <c r="U78" s="53"/>
      <c r="V78" s="53"/>
      <c r="W78" s="53"/>
      <c r="X78" s="53"/>
      <c r="Y78" s="53"/>
      <c r="Z78" s="53"/>
      <c r="AA78" s="53"/>
      <c r="AB78" s="53"/>
      <c r="AC78" s="53"/>
      <c r="AD78" s="53"/>
      <c r="AE78" s="53"/>
      <c r="AF78" s="53"/>
      <c r="AG78" s="53"/>
      <c r="AH78" s="53"/>
      <c r="AI78" s="53"/>
    </row>
    <row r="79" spans="1:35" x14ac:dyDescent="0.2">
      <c r="A79" s="86">
        <v>37738.5</v>
      </c>
      <c r="B79" s="86">
        <v>2.7390594433783437E-2</v>
      </c>
      <c r="C79" s="86">
        <v>1</v>
      </c>
      <c r="D79" s="87">
        <f t="shared" si="4"/>
        <v>3.7738499999999999</v>
      </c>
      <c r="E79" s="87">
        <f t="shared" si="5"/>
        <v>2.7390594433783437E-2</v>
      </c>
      <c r="F79" s="79">
        <f t="shared" si="6"/>
        <v>3.7738499999999999</v>
      </c>
      <c r="G79" s="79">
        <f t="shared" si="7"/>
        <v>2.7390594433783437E-2</v>
      </c>
      <c r="H79" s="79">
        <f t="shared" si="8"/>
        <v>14.2419438225</v>
      </c>
      <c r="I79" s="79">
        <f t="shared" si="9"/>
        <v>53.746959694541623</v>
      </c>
      <c r="J79" s="79">
        <f t="shared" si="10"/>
        <v>202.83296384324589</v>
      </c>
      <c r="K79" s="79">
        <f t="shared" si="11"/>
        <v>0.10336799480393362</v>
      </c>
      <c r="L79" s="79">
        <f t="shared" si="12"/>
        <v>0.39009530719082486</v>
      </c>
      <c r="M79" s="79">
        <f t="shared" ca="1" si="13"/>
        <v>2.8377705536096982E-2</v>
      </c>
      <c r="N79" s="79">
        <f t="shared" ca="1" si="14"/>
        <v>9.7438832831066262E-7</v>
      </c>
      <c r="O79" s="126">
        <f t="shared" ca="1" si="15"/>
        <v>18452158.488759551</v>
      </c>
      <c r="P79" s="79">
        <f t="shared" ca="1" si="16"/>
        <v>61430250.271084316</v>
      </c>
      <c r="Q79" s="79">
        <f t="shared" ca="1" si="17"/>
        <v>515770.50974085124</v>
      </c>
      <c r="R79" s="53">
        <f t="shared" ca="1" si="18"/>
        <v>-9.8711110231354537E-4</v>
      </c>
      <c r="S79" s="53"/>
      <c r="T79" s="53"/>
      <c r="U79" s="53"/>
      <c r="V79" s="53"/>
      <c r="W79" s="53"/>
      <c r="X79" s="53"/>
      <c r="Y79" s="53"/>
      <c r="Z79" s="53"/>
      <c r="AA79" s="53"/>
      <c r="AB79" s="53"/>
      <c r="AC79" s="53"/>
      <c r="AD79" s="53"/>
      <c r="AE79" s="53"/>
      <c r="AF79" s="53"/>
      <c r="AG79" s="53"/>
      <c r="AH79" s="53"/>
      <c r="AI79" s="53"/>
    </row>
    <row r="80" spans="1:35" x14ac:dyDescent="0.2">
      <c r="A80" s="86">
        <v>37820.5</v>
      </c>
      <c r="B80" s="86">
        <v>2.8426247079961671E-2</v>
      </c>
      <c r="C80" s="86">
        <v>1</v>
      </c>
      <c r="D80" s="87">
        <f t="shared" si="4"/>
        <v>3.7820499999999999</v>
      </c>
      <c r="E80" s="87">
        <f t="shared" si="5"/>
        <v>2.8426247079961671E-2</v>
      </c>
      <c r="F80" s="79">
        <f t="shared" si="6"/>
        <v>3.7820499999999999</v>
      </c>
      <c r="G80" s="79">
        <f t="shared" si="7"/>
        <v>2.8426247079961671E-2</v>
      </c>
      <c r="H80" s="79">
        <f t="shared" si="8"/>
        <v>14.3039022025</v>
      </c>
      <c r="I80" s="79">
        <f t="shared" si="9"/>
        <v>54.098073324965121</v>
      </c>
      <c r="J80" s="79">
        <f t="shared" si="10"/>
        <v>204.60161821868434</v>
      </c>
      <c r="K80" s="79">
        <f t="shared" si="11"/>
        <v>0.10750948776876904</v>
      </c>
      <c r="L80" s="79">
        <f t="shared" si="12"/>
        <v>0.40660625821587293</v>
      </c>
      <c r="M80" s="79">
        <f t="shared" ca="1" si="13"/>
        <v>2.8348393968868194E-2</v>
      </c>
      <c r="N80" s="79">
        <f t="shared" ca="1" si="14"/>
        <v>6.0611069069333375E-9</v>
      </c>
      <c r="O80" s="126">
        <f t="shared" ca="1" si="15"/>
        <v>21688043.611587185</v>
      </c>
      <c r="P80" s="79">
        <f t="shared" ca="1" si="16"/>
        <v>54078013.388785817</v>
      </c>
      <c r="Q80" s="79">
        <f t="shared" ca="1" si="17"/>
        <v>773398.10692448949</v>
      </c>
      <c r="R80" s="53">
        <f t="shared" ca="1" si="18"/>
        <v>7.7853111093477423E-5</v>
      </c>
      <c r="S80" s="53"/>
      <c r="T80" s="53"/>
      <c r="U80" s="53"/>
      <c r="V80" s="53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</row>
    <row r="81" spans="1:35" x14ac:dyDescent="0.2">
      <c r="A81" s="86">
        <v>37821</v>
      </c>
      <c r="B81" s="86">
        <v>2.8415490003233033E-2</v>
      </c>
      <c r="C81" s="86">
        <v>1</v>
      </c>
      <c r="D81" s="87">
        <f t="shared" si="4"/>
        <v>3.7820999999999998</v>
      </c>
      <c r="E81" s="87">
        <f t="shared" si="5"/>
        <v>2.8415490003233033E-2</v>
      </c>
      <c r="F81" s="79">
        <f t="shared" si="6"/>
        <v>3.7820999999999998</v>
      </c>
      <c r="G81" s="79">
        <f t="shared" si="7"/>
        <v>2.8415490003233033E-2</v>
      </c>
      <c r="H81" s="79">
        <f t="shared" si="8"/>
        <v>14.304280409999999</v>
      </c>
      <c r="I81" s="79">
        <f t="shared" si="9"/>
        <v>54.100218938660994</v>
      </c>
      <c r="J81" s="79">
        <f t="shared" si="10"/>
        <v>204.61243804790973</v>
      </c>
      <c r="K81" s="79">
        <f t="shared" si="11"/>
        <v>0.10747022474122765</v>
      </c>
      <c r="L81" s="79">
        <f t="shared" si="12"/>
        <v>0.4064631369937971</v>
      </c>
      <c r="M81" s="79">
        <f t="shared" ca="1" si="13"/>
        <v>2.8348213817954236E-2</v>
      </c>
      <c r="N81" s="79">
        <f t="shared" ca="1" si="14"/>
        <v>4.5260851056670633E-9</v>
      </c>
      <c r="O81" s="126">
        <f t="shared" ca="1" si="15"/>
        <v>21708554.925293405</v>
      </c>
      <c r="P81" s="79">
        <f t="shared" ca="1" si="16"/>
        <v>54034485.234735258</v>
      </c>
      <c r="Q81" s="79">
        <f t="shared" ca="1" si="17"/>
        <v>775132.55766419403</v>
      </c>
      <c r="R81" s="53">
        <f t="shared" ca="1" si="18"/>
        <v>6.7276185278797307E-5</v>
      </c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</row>
    <row r="82" spans="1:35" x14ac:dyDescent="0.2">
      <c r="A82" s="86">
        <v>37838.5</v>
      </c>
      <c r="B82" s="86">
        <v>2.7839001010994509E-2</v>
      </c>
      <c r="C82" s="86">
        <v>1</v>
      </c>
      <c r="D82" s="87">
        <f t="shared" si="4"/>
        <v>3.7838500000000002</v>
      </c>
      <c r="E82" s="87">
        <f t="shared" si="5"/>
        <v>2.7839001010994509E-2</v>
      </c>
      <c r="F82" s="79">
        <f t="shared" si="6"/>
        <v>3.7838500000000002</v>
      </c>
      <c r="G82" s="79">
        <f t="shared" si="7"/>
        <v>2.7839001010994509E-2</v>
      </c>
      <c r="H82" s="79">
        <f t="shared" si="8"/>
        <v>14.317520822500001</v>
      </c>
      <c r="I82" s="79">
        <f t="shared" si="9"/>
        <v>54.175351164216629</v>
      </c>
      <c r="J82" s="79">
        <f t="shared" si="10"/>
        <v>204.99140250272109</v>
      </c>
      <c r="K82" s="79">
        <f t="shared" si="11"/>
        <v>0.10533860397545158</v>
      </c>
      <c r="L82" s="79">
        <f t="shared" si="12"/>
        <v>0.39858547665251248</v>
      </c>
      <c r="M82" s="79">
        <f t="shared" ca="1" si="13"/>
        <v>2.8341897678236673E-2</v>
      </c>
      <c r="N82" s="79">
        <f t="shared" ca="1" si="14"/>
        <v>2.529050579232753E-7</v>
      </c>
      <c r="O82" s="126">
        <f t="shared" ca="1" si="15"/>
        <v>22432394.341935012</v>
      </c>
      <c r="P82" s="79">
        <f t="shared" ca="1" si="16"/>
        <v>52521029.19164937</v>
      </c>
      <c r="Q82" s="79">
        <f t="shared" ca="1" si="17"/>
        <v>837094.13376667874</v>
      </c>
      <c r="R82" s="53">
        <f t="shared" ca="1" si="18"/>
        <v>-5.028966672421635E-4</v>
      </c>
      <c r="S82" s="53"/>
      <c r="T82" s="53"/>
      <c r="U82" s="53"/>
      <c r="V82" s="53"/>
      <c r="W82" s="53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3"/>
      <c r="AI82" s="53"/>
    </row>
    <row r="83" spans="1:35" x14ac:dyDescent="0.2">
      <c r="A83" s="86">
        <v>37868</v>
      </c>
      <c r="B83" s="86">
        <v>2.7704386853755997E-2</v>
      </c>
      <c r="C83" s="86">
        <v>1</v>
      </c>
      <c r="D83" s="87">
        <f t="shared" si="4"/>
        <v>3.7867999999999999</v>
      </c>
      <c r="E83" s="87">
        <f t="shared" si="5"/>
        <v>2.7704386853755997E-2</v>
      </c>
      <c r="F83" s="79">
        <f t="shared" si="6"/>
        <v>3.7867999999999999</v>
      </c>
      <c r="G83" s="79">
        <f t="shared" si="7"/>
        <v>2.7704386853755997E-2</v>
      </c>
      <c r="H83" s="79">
        <f t="shared" si="8"/>
        <v>14.339854239999999</v>
      </c>
      <c r="I83" s="79">
        <f t="shared" si="9"/>
        <v>54.302160036031999</v>
      </c>
      <c r="J83" s="79">
        <f t="shared" si="10"/>
        <v>205.63141962444598</v>
      </c>
      <c r="K83" s="79">
        <f t="shared" si="11"/>
        <v>0.1049109721378032</v>
      </c>
      <c r="L83" s="79">
        <f t="shared" si="12"/>
        <v>0.39727686929143319</v>
      </c>
      <c r="M83" s="79">
        <f t="shared" ca="1" si="13"/>
        <v>2.8331202680041377E-2</v>
      </c>
      <c r="N83" s="79">
        <f t="shared" ca="1" si="14"/>
        <v>3.9289808008182333E-7</v>
      </c>
      <c r="O83" s="126">
        <f t="shared" ca="1" si="15"/>
        <v>23678709.443653248</v>
      </c>
      <c r="P83" s="79">
        <f t="shared" ca="1" si="16"/>
        <v>50014092.756258085</v>
      </c>
      <c r="Q83" s="79">
        <f t="shared" ca="1" si="17"/>
        <v>947085.54570715758</v>
      </c>
      <c r="R83" s="53">
        <f t="shared" ca="1" si="18"/>
        <v>-6.2681582628537971E-4</v>
      </c>
      <c r="S83" s="53"/>
      <c r="T83" s="53"/>
      <c r="U83" s="53"/>
      <c r="V83" s="53"/>
      <c r="W83" s="53"/>
      <c r="X83" s="53"/>
      <c r="Y83" s="53"/>
      <c r="Z83" s="53"/>
      <c r="AA83" s="53"/>
      <c r="AB83" s="53"/>
      <c r="AC83" s="53"/>
      <c r="AD83" s="53"/>
      <c r="AE83" s="53"/>
      <c r="AF83" s="53"/>
      <c r="AG83" s="53"/>
      <c r="AH83" s="53"/>
      <c r="AI83" s="53"/>
    </row>
    <row r="84" spans="1:35" x14ac:dyDescent="0.2">
      <c r="A84" s="86">
        <v>37868.5</v>
      </c>
      <c r="B84" s="86">
        <v>2.7393631097639377E-2</v>
      </c>
      <c r="C84" s="86">
        <v>1</v>
      </c>
      <c r="D84" s="87">
        <f t="shared" si="4"/>
        <v>3.7868499999999998</v>
      </c>
      <c r="E84" s="87">
        <f t="shared" si="5"/>
        <v>2.7393631097639377E-2</v>
      </c>
      <c r="F84" s="79">
        <f t="shared" si="6"/>
        <v>3.7868499999999998</v>
      </c>
      <c r="G84" s="79">
        <f t="shared" si="7"/>
        <v>2.7393631097639377E-2</v>
      </c>
      <c r="H84" s="79">
        <f t="shared" si="8"/>
        <v>14.340232922499998</v>
      </c>
      <c r="I84" s="79">
        <f t="shared" si="9"/>
        <v>54.304311042569118</v>
      </c>
      <c r="J84" s="79">
        <f t="shared" si="10"/>
        <v>205.64228027155286</v>
      </c>
      <c r="K84" s="79">
        <f t="shared" si="11"/>
        <v>0.10373557192209568</v>
      </c>
      <c r="L84" s="79">
        <f t="shared" si="12"/>
        <v>0.39283105053318801</v>
      </c>
      <c r="M84" s="79">
        <f t="shared" ca="1" si="13"/>
        <v>2.83310208918508E-2</v>
      </c>
      <c r="N84" s="79">
        <f t="shared" ca="1" si="14"/>
        <v>8.7869962629173325E-7</v>
      </c>
      <c r="O84" s="126">
        <f t="shared" ca="1" si="15"/>
        <v>23700115.759110898</v>
      </c>
      <c r="P84" s="79">
        <f t="shared" ca="1" si="16"/>
        <v>49972083.640793785</v>
      </c>
      <c r="Q84" s="79">
        <f t="shared" ca="1" si="17"/>
        <v>949009.91826395981</v>
      </c>
      <c r="R84" s="53">
        <f t="shared" ca="1" si="18"/>
        <v>-9.373897942114226E-4</v>
      </c>
      <c r="S84" s="53"/>
      <c r="T84" s="53"/>
      <c r="U84" s="53"/>
      <c r="V84" s="53"/>
      <c r="W84" s="53"/>
      <c r="X84" s="53"/>
      <c r="Y84" s="53"/>
      <c r="Z84" s="53"/>
      <c r="AA84" s="53"/>
      <c r="AB84" s="53"/>
      <c r="AC84" s="53"/>
      <c r="AD84" s="53"/>
      <c r="AE84" s="53"/>
      <c r="AF84" s="53"/>
      <c r="AG84" s="53"/>
      <c r="AH84" s="53"/>
      <c r="AI84" s="53"/>
    </row>
    <row r="85" spans="1:35" x14ac:dyDescent="0.2">
      <c r="A85" s="86">
        <v>37875.5</v>
      </c>
      <c r="B85" s="86">
        <v>2.9343052063530738E-2</v>
      </c>
      <c r="C85" s="86">
        <v>1</v>
      </c>
      <c r="D85" s="87">
        <f t="shared" si="4"/>
        <v>3.78755</v>
      </c>
      <c r="E85" s="87">
        <f t="shared" si="5"/>
        <v>2.9343052063530738E-2</v>
      </c>
      <c r="F85" s="79">
        <f t="shared" si="6"/>
        <v>3.78755</v>
      </c>
      <c r="G85" s="79">
        <f t="shared" si="7"/>
        <v>2.9343052063530738E-2</v>
      </c>
      <c r="H85" s="79">
        <f t="shared" si="8"/>
        <v>14.3455350025</v>
      </c>
      <c r="I85" s="79">
        <f t="shared" si="9"/>
        <v>54.334431098718873</v>
      </c>
      <c r="J85" s="79">
        <f t="shared" si="10"/>
        <v>205.79437450795265</v>
      </c>
      <c r="K85" s="79">
        <f t="shared" si="11"/>
        <v>0.11113827684322584</v>
      </c>
      <c r="L85" s="79">
        <f t="shared" si="12"/>
        <v>0.42094178045756003</v>
      </c>
      <c r="M85" s="79">
        <f t="shared" ca="1" si="13"/>
        <v>2.8328474047561225E-2</v>
      </c>
      <c r="N85" s="79">
        <f t="shared" ca="1" si="14"/>
        <v>1.0293685504886324E-6</v>
      </c>
      <c r="O85" s="126">
        <f t="shared" ca="1" si="15"/>
        <v>24000791.392620828</v>
      </c>
      <c r="P85" s="79">
        <f t="shared" ca="1" si="16"/>
        <v>49385645.800273478</v>
      </c>
      <c r="Q85" s="79">
        <f t="shared" ca="1" si="17"/>
        <v>976161.94859589054</v>
      </c>
      <c r="R85" s="53">
        <f t="shared" ca="1" si="18"/>
        <v>1.0145780159695125E-3</v>
      </c>
      <c r="S85" s="53"/>
      <c r="T85" s="53"/>
      <c r="U85" s="53"/>
      <c r="V85" s="53"/>
      <c r="W85" s="53"/>
      <c r="X85" s="53"/>
      <c r="Y85" s="53"/>
      <c r="Z85" s="53"/>
      <c r="AA85" s="53"/>
      <c r="AB85" s="53"/>
      <c r="AC85" s="53"/>
      <c r="AD85" s="53"/>
      <c r="AE85" s="53"/>
      <c r="AF85" s="53"/>
      <c r="AG85" s="53"/>
      <c r="AH85" s="53"/>
      <c r="AI85" s="53"/>
    </row>
    <row r="86" spans="1:35" x14ac:dyDescent="0.2">
      <c r="A86" s="86">
        <v>37876</v>
      </c>
      <c r="B86" s="86">
        <v>2.9932296524979217E-2</v>
      </c>
      <c r="C86" s="86">
        <v>1</v>
      </c>
      <c r="D86" s="87">
        <f t="shared" ref="D86:D98" si="19">A86/A$18</f>
        <v>3.7875999999999999</v>
      </c>
      <c r="E86" s="87">
        <f t="shared" ref="E86:E98" si="20">B86/B$18</f>
        <v>2.9932296524979217E-2</v>
      </c>
      <c r="F86" s="79">
        <f t="shared" ref="F86:F98" si="21">$C86*D86</f>
        <v>3.7875999999999999</v>
      </c>
      <c r="G86" s="79">
        <f t="shared" ref="G86:G98" si="22">$C86*E86</f>
        <v>2.9932296524979217E-2</v>
      </c>
      <c r="H86" s="79">
        <f t="shared" ref="H86:H98" si="23">C86*D86*D86</f>
        <v>14.345913759999998</v>
      </c>
      <c r="I86" s="79">
        <f t="shared" ref="I86:I98" si="24">C86*D86*D86*D86</f>
        <v>54.336582957375995</v>
      </c>
      <c r="J86" s="79">
        <f t="shared" ref="J86:J98" si="25">C86*D86*D86*D86*D86</f>
        <v>205.80524160935732</v>
      </c>
      <c r="K86" s="79">
        <f t="shared" ref="K86:K98" si="26">C86*E86*D86</f>
        <v>0.11337156631801128</v>
      </c>
      <c r="L86" s="79">
        <f t="shared" ref="L86:L98" si="27">C86*E86*D86*D86</f>
        <v>0.42940614458609949</v>
      </c>
      <c r="M86" s="79">
        <f t="shared" ref="M86:M98" ca="1" si="28">+E$4+E$5*D86+E$6*D86^2</f>
        <v>2.8328292000853295E-2</v>
      </c>
      <c r="N86" s="79">
        <f t="shared" ref="N86:N98" ca="1" si="29">C86*(M86-E86)^2</f>
        <v>2.5728305134164266E-6</v>
      </c>
      <c r="O86" s="126">
        <f t="shared" ref="O86:O98" ca="1" si="30">(C86*O$1-O$2*F86+O$3*H86)^2</f>
        <v>24022338.724575058</v>
      </c>
      <c r="P86" s="79">
        <f t="shared" ref="P86:P98" ca="1" si="31">(-C86*O$2+O$4*F86-O$5*H86)^2</f>
        <v>49343878.160382017</v>
      </c>
      <c r="Q86" s="79">
        <f t="shared" ref="Q86:Q98" ca="1" si="32">+(C86*O$3-F86*O$5+H86*O$6)^2</f>
        <v>978116.4440799997</v>
      </c>
      <c r="R86" s="53">
        <f t="shared" ref="R86:R98" ca="1" si="33">+E86-M86</f>
        <v>1.6040045241259224E-3</v>
      </c>
      <c r="S86" s="53"/>
      <c r="T86" s="53"/>
      <c r="U86" s="53"/>
      <c r="V86" s="53"/>
      <c r="W86" s="53"/>
      <c r="X86" s="53"/>
      <c r="Y86" s="53"/>
      <c r="Z86" s="53"/>
      <c r="AA86" s="53"/>
      <c r="AB86" s="53"/>
      <c r="AC86" s="53"/>
      <c r="AD86" s="53"/>
      <c r="AE86" s="53"/>
      <c r="AF86" s="53"/>
      <c r="AG86" s="53"/>
      <c r="AH86" s="53"/>
      <c r="AI86" s="53"/>
    </row>
    <row r="87" spans="1:35" x14ac:dyDescent="0.2">
      <c r="A87" s="86">
        <v>38911</v>
      </c>
      <c r="B87" s="86">
        <v>2.6801336686515874E-2</v>
      </c>
      <c r="C87" s="86">
        <v>1</v>
      </c>
      <c r="D87" s="87">
        <f t="shared" si="19"/>
        <v>3.8910999999999998</v>
      </c>
      <c r="E87" s="87">
        <f t="shared" si="20"/>
        <v>2.6801336686515874E-2</v>
      </c>
      <c r="F87" s="79">
        <f t="shared" si="21"/>
        <v>3.8910999999999998</v>
      </c>
      <c r="G87" s="79">
        <f t="shared" si="22"/>
        <v>2.6801336686515874E-2</v>
      </c>
      <c r="H87" s="79">
        <f t="shared" si="23"/>
        <v>15.140659209999999</v>
      </c>
      <c r="I87" s="79">
        <f t="shared" si="24"/>
        <v>58.913819052030995</v>
      </c>
      <c r="J87" s="79">
        <f t="shared" si="25"/>
        <v>229.2395613133578</v>
      </c>
      <c r="K87" s="79">
        <f t="shared" si="26"/>
        <v>0.10428668118090191</v>
      </c>
      <c r="L87" s="79">
        <f t="shared" si="27"/>
        <v>0.40578990514300739</v>
      </c>
      <c r="M87" s="79">
        <f t="shared" ca="1" si="28"/>
        <v>2.7914513443040988E-2</v>
      </c>
      <c r="N87" s="79">
        <f t="shared" ca="1" si="29"/>
        <v>1.2391624912677727E-6</v>
      </c>
      <c r="O87" s="126">
        <f t="shared" ca="1" si="30"/>
        <v>88237176.868917361</v>
      </c>
      <c r="P87" s="79">
        <f t="shared" ca="1" si="31"/>
        <v>402313.52498801082</v>
      </c>
      <c r="Q87" s="79">
        <f t="shared" ca="1" si="32"/>
        <v>9577464.1771846935</v>
      </c>
      <c r="R87" s="53">
        <f t="shared" ca="1" si="33"/>
        <v>-1.1131767565251138E-3</v>
      </c>
      <c r="S87" s="53"/>
      <c r="T87" s="53"/>
      <c r="U87" s="53"/>
      <c r="V87" s="53"/>
      <c r="W87" s="53"/>
      <c r="X87" s="53"/>
      <c r="Y87" s="53"/>
      <c r="Z87" s="53"/>
      <c r="AA87" s="53"/>
      <c r="AB87" s="53"/>
      <c r="AC87" s="53"/>
      <c r="AD87" s="53"/>
      <c r="AE87" s="53"/>
      <c r="AF87" s="53"/>
      <c r="AG87" s="53"/>
      <c r="AH87" s="53"/>
      <c r="AI87" s="53"/>
    </row>
    <row r="88" spans="1:35" x14ac:dyDescent="0.2">
      <c r="A88" s="86">
        <v>39065</v>
      </c>
      <c r="B88" s="86">
        <v>2.6899722903355294E-2</v>
      </c>
      <c r="C88" s="86">
        <v>1</v>
      </c>
      <c r="D88" s="87">
        <f t="shared" si="19"/>
        <v>3.9064999999999999</v>
      </c>
      <c r="E88" s="87">
        <f t="shared" si="20"/>
        <v>2.6899722903355294E-2</v>
      </c>
      <c r="F88" s="79">
        <f t="shared" si="21"/>
        <v>3.9064999999999999</v>
      </c>
      <c r="G88" s="79">
        <f t="shared" si="22"/>
        <v>2.6899722903355294E-2</v>
      </c>
      <c r="H88" s="79">
        <f t="shared" si="23"/>
        <v>15.260742249999998</v>
      </c>
      <c r="I88" s="79">
        <f t="shared" si="24"/>
        <v>59.616089599624992</v>
      </c>
      <c r="J88" s="79">
        <f t="shared" si="25"/>
        <v>232.89025402093503</v>
      </c>
      <c r="K88" s="79">
        <f t="shared" si="26"/>
        <v>0.10508376752195746</v>
      </c>
      <c r="L88" s="79">
        <f t="shared" si="27"/>
        <v>0.41050973782452682</v>
      </c>
      <c r="M88" s="79">
        <f t="shared" ca="1" si="28"/>
        <v>2.7846634914603784E-2</v>
      </c>
      <c r="N88" s="79">
        <f t="shared" ca="1" si="29"/>
        <v>8.9664235704665927E-7</v>
      </c>
      <c r="O88" s="126">
        <f t="shared" ca="1" si="30"/>
        <v>101038583.90895294</v>
      </c>
      <c r="P88" s="79">
        <f t="shared" ca="1" si="31"/>
        <v>127523.68624907285</v>
      </c>
      <c r="Q88" s="79">
        <f t="shared" ca="1" si="32"/>
        <v>11684104.8447803</v>
      </c>
      <c r="R88" s="53">
        <f t="shared" ca="1" si="33"/>
        <v>-9.4691201124848939E-4</v>
      </c>
      <c r="S88" s="53"/>
      <c r="T88" s="53"/>
      <c r="U88" s="53"/>
      <c r="V88" s="53"/>
      <c r="W88" s="53"/>
      <c r="X88" s="53"/>
      <c r="Y88" s="53"/>
      <c r="Z88" s="53"/>
      <c r="AA88" s="53"/>
      <c r="AB88" s="53"/>
      <c r="AC88" s="53"/>
      <c r="AD88" s="53"/>
      <c r="AE88" s="53"/>
      <c r="AF88" s="53"/>
      <c r="AG88" s="53"/>
      <c r="AH88" s="53"/>
      <c r="AI88" s="53"/>
    </row>
    <row r="89" spans="1:35" x14ac:dyDescent="0.2">
      <c r="A89" s="86">
        <v>39241</v>
      </c>
      <c r="B89" s="86">
        <v>2.8228604603435577E-2</v>
      </c>
      <c r="C89" s="86">
        <v>1</v>
      </c>
      <c r="D89" s="87">
        <f t="shared" si="19"/>
        <v>3.9241000000000001</v>
      </c>
      <c r="E89" s="87">
        <f t="shared" si="20"/>
        <v>2.8228604603435577E-2</v>
      </c>
      <c r="F89" s="79">
        <f t="shared" si="21"/>
        <v>3.9241000000000001</v>
      </c>
      <c r="G89" s="79">
        <f t="shared" si="22"/>
        <v>2.8228604603435577E-2</v>
      </c>
      <c r="H89" s="79">
        <f t="shared" si="23"/>
        <v>15.398560810000001</v>
      </c>
      <c r="I89" s="79">
        <f t="shared" si="24"/>
        <v>60.425492474521008</v>
      </c>
      <c r="J89" s="79">
        <f t="shared" si="25"/>
        <v>237.11567501926788</v>
      </c>
      <c r="K89" s="79">
        <f t="shared" si="26"/>
        <v>0.11077186732434155</v>
      </c>
      <c r="L89" s="79">
        <f t="shared" si="27"/>
        <v>0.43467988456744872</v>
      </c>
      <c r="M89" s="79">
        <f t="shared" ca="1" si="28"/>
        <v>2.7767057495088267E-2</v>
      </c>
      <c r="N89" s="79">
        <f t="shared" ca="1" si="29"/>
        <v>2.1302573322376348E-7</v>
      </c>
      <c r="O89" s="126">
        <f t="shared" ca="1" si="30"/>
        <v>116661104.60433903</v>
      </c>
      <c r="P89" s="79">
        <f t="shared" ca="1" si="31"/>
        <v>2258966.2044134857</v>
      </c>
      <c r="Q89" s="79">
        <f t="shared" ca="1" si="32"/>
        <v>14372276.74042584</v>
      </c>
      <c r="R89" s="53">
        <f t="shared" ca="1" si="33"/>
        <v>4.6154710834730994E-4</v>
      </c>
      <c r="S89" s="53"/>
      <c r="T89" s="53"/>
      <c r="U89" s="53"/>
      <c r="V89" s="53"/>
      <c r="W89" s="53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</row>
    <row r="90" spans="1:35" x14ac:dyDescent="0.2">
      <c r="A90" s="86">
        <v>39242</v>
      </c>
      <c r="B90" s="86">
        <v>2.7407184504457276E-2</v>
      </c>
      <c r="C90" s="86">
        <v>1</v>
      </c>
      <c r="D90" s="87">
        <f t="shared" si="19"/>
        <v>3.9241999999999999</v>
      </c>
      <c r="E90" s="87">
        <f t="shared" si="20"/>
        <v>2.7407184504457276E-2</v>
      </c>
      <c r="F90" s="79">
        <f t="shared" si="21"/>
        <v>3.9241999999999999</v>
      </c>
      <c r="G90" s="79">
        <f t="shared" si="22"/>
        <v>2.7407184504457276E-2</v>
      </c>
      <c r="H90" s="79">
        <f t="shared" si="23"/>
        <v>15.39934564</v>
      </c>
      <c r="I90" s="79">
        <f t="shared" si="24"/>
        <v>60.430112160488001</v>
      </c>
      <c r="J90" s="79">
        <f t="shared" si="25"/>
        <v>237.13984614018702</v>
      </c>
      <c r="K90" s="79">
        <f t="shared" si="26"/>
        <v>0.10755127343239124</v>
      </c>
      <c r="L90" s="79">
        <f t="shared" si="27"/>
        <v>0.42205270720338967</v>
      </c>
      <c r="M90" s="79">
        <f t="shared" ca="1" si="28"/>
        <v>2.7766599249649478E-2</v>
      </c>
      <c r="N90" s="79">
        <f t="shared" ca="1" si="29"/>
        <v>1.2917895906157546E-7</v>
      </c>
      <c r="O90" s="126">
        <f t="shared" ca="1" si="30"/>
        <v>116752865.63562308</v>
      </c>
      <c r="P90" s="79">
        <f t="shared" ca="1" si="31"/>
        <v>2278697.9310360532</v>
      </c>
      <c r="Q90" s="79">
        <f t="shared" ca="1" si="32"/>
        <v>14388419.23838345</v>
      </c>
      <c r="R90" s="53">
        <f t="shared" ca="1" si="33"/>
        <v>-3.5941474519220196E-4</v>
      </c>
      <c r="S90" s="53"/>
      <c r="T90" s="53"/>
      <c r="U90" s="53"/>
      <c r="V90" s="53"/>
      <c r="W90" s="53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</row>
    <row r="91" spans="1:35" x14ac:dyDescent="0.2">
      <c r="A91" s="86">
        <v>39281.5</v>
      </c>
      <c r="B91" s="86">
        <v>2.0761151938685669E-2</v>
      </c>
      <c r="C91" s="86">
        <v>1</v>
      </c>
      <c r="D91" s="87">
        <f t="shared" si="19"/>
        <v>3.92815</v>
      </c>
      <c r="E91" s="87">
        <f t="shared" si="20"/>
        <v>2.0761151938685669E-2</v>
      </c>
      <c r="F91" s="79">
        <f t="shared" si="21"/>
        <v>3.92815</v>
      </c>
      <c r="G91" s="79">
        <f t="shared" si="22"/>
        <v>2.0761151938685669E-2</v>
      </c>
      <c r="H91" s="79">
        <f t="shared" si="23"/>
        <v>15.4303624225</v>
      </c>
      <c r="I91" s="79">
        <f t="shared" si="24"/>
        <v>60.612778149943374</v>
      </c>
      <c r="J91" s="79">
        <f t="shared" si="25"/>
        <v>238.09608448970008</v>
      </c>
      <c r="K91" s="79">
        <f t="shared" si="26"/>
        <v>8.1552918987948114E-2</v>
      </c>
      <c r="L91" s="79">
        <f t="shared" si="27"/>
        <v>0.32035209872250836</v>
      </c>
      <c r="M91" s="79">
        <f t="shared" ca="1" si="28"/>
        <v>2.7748443413064247E-2</v>
      </c>
      <c r="N91" s="79">
        <f t="shared" ca="1" si="29"/>
        <v>4.882224214792356E-5</v>
      </c>
      <c r="O91" s="126">
        <f t="shared" ca="1" si="30"/>
        <v>120404349.0232715</v>
      </c>
      <c r="P91" s="79">
        <f t="shared" ca="1" si="31"/>
        <v>3127985.9930611448</v>
      </c>
      <c r="Q91" s="79">
        <f t="shared" ca="1" si="32"/>
        <v>15033981.644444823</v>
      </c>
      <c r="R91" s="53">
        <f t="shared" ca="1" si="33"/>
        <v>-6.9872914743785777E-3</v>
      </c>
      <c r="S91" s="53"/>
      <c r="T91" s="53"/>
      <c r="U91" s="53"/>
      <c r="V91" s="53"/>
      <c r="W91" s="53"/>
      <c r="X91" s="53"/>
      <c r="Y91" s="53"/>
      <c r="Z91" s="53"/>
      <c r="AA91" s="53"/>
      <c r="AB91" s="53"/>
      <c r="AC91" s="53"/>
      <c r="AD91" s="53"/>
      <c r="AE91" s="53"/>
      <c r="AF91" s="53"/>
      <c r="AG91" s="53"/>
      <c r="AH91" s="53"/>
      <c r="AI91" s="53"/>
    </row>
    <row r="92" spans="1:35" x14ac:dyDescent="0.2">
      <c r="A92" s="86">
        <v>39348</v>
      </c>
      <c r="B92" s="86">
        <v>2.2337091179568155E-2</v>
      </c>
      <c r="C92" s="86">
        <v>1</v>
      </c>
      <c r="D92" s="87">
        <f t="shared" si="19"/>
        <v>3.9348000000000001</v>
      </c>
      <c r="E92" s="87">
        <f t="shared" si="20"/>
        <v>2.2337091179568155E-2</v>
      </c>
      <c r="F92" s="79">
        <f t="shared" si="21"/>
        <v>3.9348000000000001</v>
      </c>
      <c r="G92" s="79">
        <f t="shared" si="22"/>
        <v>2.2337091179568155E-2</v>
      </c>
      <c r="H92" s="79">
        <f t="shared" si="23"/>
        <v>15.48265104</v>
      </c>
      <c r="I92" s="79">
        <f t="shared" si="24"/>
        <v>60.921135312192</v>
      </c>
      <c r="J92" s="79">
        <f t="shared" si="25"/>
        <v>239.7124832264131</v>
      </c>
      <c r="K92" s="79">
        <f t="shared" si="26"/>
        <v>8.7891986373364775E-2</v>
      </c>
      <c r="L92" s="79">
        <f t="shared" si="27"/>
        <v>0.34583738798191571</v>
      </c>
      <c r="M92" s="79">
        <f t="shared" ca="1" si="28"/>
        <v>2.7717634285950025E-2</v>
      </c>
      <c r="N92" s="79">
        <f t="shared" ca="1" si="29"/>
        <v>2.8950244119633463E-5</v>
      </c>
      <c r="O92" s="126">
        <f t="shared" ca="1" si="30"/>
        <v>126670060.55560666</v>
      </c>
      <c r="P92" s="79">
        <f t="shared" ca="1" si="31"/>
        <v>4867929.183063563</v>
      </c>
      <c r="Q92" s="79">
        <f t="shared" ca="1" si="32"/>
        <v>16155951.134953231</v>
      </c>
      <c r="R92" s="53">
        <f t="shared" ca="1" si="33"/>
        <v>-5.3805431063818701E-3</v>
      </c>
      <c r="S92" s="53"/>
      <c r="T92" s="53"/>
      <c r="U92" s="53"/>
      <c r="V92" s="53"/>
      <c r="W92" s="53"/>
      <c r="X92" s="53"/>
      <c r="Y92" s="53"/>
      <c r="Z92" s="53"/>
      <c r="AA92" s="53"/>
      <c r="AB92" s="53"/>
      <c r="AC92" s="53"/>
      <c r="AD92" s="53"/>
      <c r="AE92" s="53"/>
      <c r="AF92" s="53"/>
      <c r="AG92" s="53"/>
      <c r="AH92" s="53"/>
      <c r="AI92" s="53"/>
    </row>
    <row r="93" spans="1:35" x14ac:dyDescent="0.2">
      <c r="A93" s="86">
        <v>40378</v>
      </c>
      <c r="B93" s="86">
        <v>2.4326879867799675E-2</v>
      </c>
      <c r="C93" s="86">
        <v>1</v>
      </c>
      <c r="D93" s="87">
        <f t="shared" si="19"/>
        <v>4.0377999999999998</v>
      </c>
      <c r="E93" s="87">
        <f t="shared" si="20"/>
        <v>2.4326879867799675E-2</v>
      </c>
      <c r="F93" s="79">
        <f t="shared" si="21"/>
        <v>4.0377999999999998</v>
      </c>
      <c r="G93" s="79">
        <f t="shared" si="22"/>
        <v>2.4326879867799675E-2</v>
      </c>
      <c r="H93" s="79">
        <f t="shared" si="23"/>
        <v>16.303828839999998</v>
      </c>
      <c r="I93" s="79">
        <f t="shared" si="24"/>
        <v>65.831600090151994</v>
      </c>
      <c r="J93" s="79">
        <f t="shared" si="25"/>
        <v>265.81483484401571</v>
      </c>
      <c r="K93" s="79">
        <f t="shared" si="26"/>
        <v>9.8227075530201519E-2</v>
      </c>
      <c r="L93" s="79">
        <f t="shared" si="27"/>
        <v>0.39662128557584769</v>
      </c>
      <c r="M93" s="79">
        <f t="shared" ca="1" si="28"/>
        <v>2.720151119169819E-2</v>
      </c>
      <c r="N93" s="79">
        <f t="shared" ca="1" si="29"/>
        <v>8.263505248338527E-6</v>
      </c>
      <c r="O93" s="126">
        <f t="shared" ca="1" si="30"/>
        <v>242073775.56468481</v>
      </c>
      <c r="P93" s="79">
        <f t="shared" ca="1" si="31"/>
        <v>85311035.953186199</v>
      </c>
      <c r="Q93" s="79">
        <f t="shared" ca="1" si="32"/>
        <v>39470762.596325919</v>
      </c>
      <c r="R93" s="53">
        <f t="shared" ca="1" si="33"/>
        <v>-2.8746313238985147E-3</v>
      </c>
      <c r="S93" s="53"/>
      <c r="T93" s="53"/>
      <c r="U93" s="53"/>
      <c r="V93" s="53"/>
      <c r="W93" s="53"/>
      <c r="X93" s="53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</row>
    <row r="94" spans="1:35" x14ac:dyDescent="0.2">
      <c r="A94" s="86">
        <v>40627.5</v>
      </c>
      <c r="B94" s="86">
        <v>2.6209454710105835E-2</v>
      </c>
      <c r="C94" s="86">
        <v>1</v>
      </c>
      <c r="D94" s="87">
        <f t="shared" si="19"/>
        <v>4.0627500000000003</v>
      </c>
      <c r="E94" s="87">
        <f t="shared" si="20"/>
        <v>2.6209454710105835E-2</v>
      </c>
      <c r="F94" s="79">
        <f t="shared" si="21"/>
        <v>4.0627500000000003</v>
      </c>
      <c r="G94" s="79">
        <f t="shared" si="22"/>
        <v>2.6209454710105835E-2</v>
      </c>
      <c r="H94" s="79">
        <f t="shared" si="23"/>
        <v>16.505937562500002</v>
      </c>
      <c r="I94" s="79">
        <f t="shared" si="24"/>
        <v>67.059497832046887</v>
      </c>
      <c r="J94" s="79">
        <f t="shared" si="25"/>
        <v>272.44597481714851</v>
      </c>
      <c r="K94" s="79">
        <f t="shared" si="26"/>
        <v>0.10648246212348249</v>
      </c>
      <c r="L94" s="79">
        <f t="shared" si="27"/>
        <v>0.43261162299217853</v>
      </c>
      <c r="M94" s="79">
        <f t="shared" ca="1" si="28"/>
        <v>2.7065485427276971E-2</v>
      </c>
      <c r="N94" s="79">
        <f t="shared" ca="1" si="29"/>
        <v>7.3278858874052882E-7</v>
      </c>
      <c r="O94" s="126">
        <f t="shared" ca="1" si="30"/>
        <v>275019488.74856573</v>
      </c>
      <c r="P94" s="79">
        <f t="shared" ca="1" si="31"/>
        <v>121220949.92914505</v>
      </c>
      <c r="Q94" s="79">
        <f t="shared" ca="1" si="32"/>
        <v>46901270.968430184</v>
      </c>
      <c r="R94" s="53">
        <f t="shared" ca="1" si="33"/>
        <v>-8.5603071717113566E-4</v>
      </c>
      <c r="S94" s="53"/>
      <c r="T94" s="53"/>
      <c r="U94" s="53"/>
      <c r="V94" s="53"/>
      <c r="W94" s="53"/>
      <c r="X94" s="53"/>
      <c r="Y94" s="53"/>
      <c r="Z94" s="53"/>
      <c r="AA94" s="53"/>
      <c r="AB94" s="53"/>
      <c r="AC94" s="53"/>
      <c r="AD94" s="53"/>
      <c r="AE94" s="53"/>
      <c r="AF94" s="53"/>
      <c r="AG94" s="53"/>
      <c r="AH94" s="53"/>
      <c r="AI94" s="53"/>
    </row>
    <row r="95" spans="1:35" x14ac:dyDescent="0.2">
      <c r="A95" s="86">
        <v>40628</v>
      </c>
      <c r="B95" s="86">
        <v>2.6598804454433803E-2</v>
      </c>
      <c r="C95" s="86">
        <v>1</v>
      </c>
      <c r="D95" s="87">
        <f t="shared" si="19"/>
        <v>4.0628000000000002</v>
      </c>
      <c r="E95" s="87">
        <f t="shared" si="20"/>
        <v>2.6598804454433803E-2</v>
      </c>
      <c r="F95" s="79">
        <f t="shared" si="21"/>
        <v>4.0628000000000002</v>
      </c>
      <c r="G95" s="79">
        <f t="shared" si="22"/>
        <v>2.6598804454433803E-2</v>
      </c>
      <c r="H95" s="79">
        <f t="shared" si="23"/>
        <v>16.506343840000003</v>
      </c>
      <c r="I95" s="79">
        <f t="shared" si="24"/>
        <v>67.061973753152017</v>
      </c>
      <c r="J95" s="79">
        <f t="shared" si="25"/>
        <v>272.45938696430602</v>
      </c>
      <c r="K95" s="79">
        <f t="shared" si="26"/>
        <v>0.10806562273747367</v>
      </c>
      <c r="L95" s="79">
        <f t="shared" si="27"/>
        <v>0.43904901205780805</v>
      </c>
      <c r="M95" s="79">
        <f t="shared" ca="1" si="28"/>
        <v>2.7065208521931991E-2</v>
      </c>
      <c r="N95" s="79">
        <f t="shared" ca="1" si="29"/>
        <v>2.1753275417885405E-7</v>
      </c>
      <c r="O95" s="126">
        <f t="shared" ca="1" si="30"/>
        <v>275087393.71753299</v>
      </c>
      <c r="P95" s="79">
        <f t="shared" ca="1" si="31"/>
        <v>121299840.56969842</v>
      </c>
      <c r="Q95" s="79">
        <f t="shared" ca="1" si="32"/>
        <v>46916899.543440409</v>
      </c>
      <c r="R95" s="53">
        <f t="shared" ca="1" si="33"/>
        <v>-4.6640406749818772E-4</v>
      </c>
      <c r="S95" s="53"/>
      <c r="T95" s="53"/>
      <c r="U95" s="53"/>
      <c r="V95" s="53"/>
      <c r="W95" s="53"/>
      <c r="X95" s="53"/>
      <c r="Y95" s="53"/>
      <c r="Z95" s="53"/>
      <c r="AA95" s="53"/>
      <c r="AB95" s="53"/>
      <c r="AC95" s="53"/>
      <c r="AD95" s="53"/>
      <c r="AE95" s="53"/>
      <c r="AF95" s="53"/>
      <c r="AG95" s="53"/>
      <c r="AH95" s="53"/>
      <c r="AI95" s="53"/>
    </row>
    <row r="96" spans="1:35" x14ac:dyDescent="0.2">
      <c r="A96" s="86">
        <v>40695.5</v>
      </c>
      <c r="B96" s="86">
        <v>2.5061240138792608E-2</v>
      </c>
      <c r="C96" s="86">
        <v>1</v>
      </c>
      <c r="D96" s="87">
        <f t="shared" si="19"/>
        <v>4.0695499999999996</v>
      </c>
      <c r="E96" s="87">
        <f t="shared" si="20"/>
        <v>2.5061240138792608E-2</v>
      </c>
      <c r="F96" s="79">
        <f t="shared" si="21"/>
        <v>4.0695499999999996</v>
      </c>
      <c r="G96" s="79">
        <f t="shared" si="22"/>
        <v>2.5061240138792608E-2</v>
      </c>
      <c r="H96" s="79">
        <f t="shared" si="23"/>
        <v>16.561237202499996</v>
      </c>
      <c r="I96" s="79">
        <f t="shared" si="24"/>
        <v>67.396782857433848</v>
      </c>
      <c r="J96" s="79">
        <f t="shared" si="25"/>
        <v>274.27457767746989</v>
      </c>
      <c r="K96" s="79">
        <f t="shared" si="26"/>
        <v>0.10198796980682345</v>
      </c>
      <c r="L96" s="79">
        <f t="shared" si="27"/>
        <v>0.41504514252735836</v>
      </c>
      <c r="M96" s="79">
        <f t="shared" ca="1" si="28"/>
        <v>2.7027668087735768E-2</v>
      </c>
      <c r="N96" s="79">
        <f t="shared" ca="1" si="29"/>
        <v>3.8668388783848026E-6</v>
      </c>
      <c r="O96" s="126">
        <f t="shared" ca="1" si="30"/>
        <v>284322995.61317068</v>
      </c>
      <c r="P96" s="79">
        <f t="shared" ca="1" si="31"/>
        <v>132209045.59612815</v>
      </c>
      <c r="Q96" s="79">
        <f t="shared" ca="1" si="32"/>
        <v>49054215.637238227</v>
      </c>
      <c r="R96" s="53">
        <f t="shared" ca="1" si="33"/>
        <v>-1.9664279489431599E-3</v>
      </c>
      <c r="S96" s="53"/>
      <c r="T96" s="53"/>
      <c r="U96" s="53"/>
      <c r="V96" s="53"/>
      <c r="W96" s="53"/>
      <c r="X96" s="53"/>
      <c r="Y96" s="53"/>
      <c r="Z96" s="53"/>
      <c r="AA96" s="53"/>
      <c r="AB96" s="53"/>
      <c r="AC96" s="53"/>
      <c r="AD96" s="53"/>
      <c r="AE96" s="53"/>
      <c r="AF96" s="53"/>
      <c r="AG96" s="53"/>
      <c r="AH96" s="53"/>
      <c r="AI96" s="53"/>
    </row>
    <row r="97" spans="1:35" x14ac:dyDescent="0.2">
      <c r="A97" s="86">
        <v>41632</v>
      </c>
      <c r="B97" s="86">
        <v>2.6363460636965777E-2</v>
      </c>
      <c r="C97" s="86">
        <v>1</v>
      </c>
      <c r="D97" s="87">
        <f t="shared" si="19"/>
        <v>4.1631999999999998</v>
      </c>
      <c r="E97" s="87">
        <f t="shared" si="20"/>
        <v>2.6363460636965777E-2</v>
      </c>
      <c r="F97" s="79">
        <f t="shared" si="21"/>
        <v>4.1631999999999998</v>
      </c>
      <c r="G97" s="79">
        <f t="shared" si="22"/>
        <v>2.6363460636965777E-2</v>
      </c>
      <c r="H97" s="79">
        <f t="shared" si="23"/>
        <v>17.332234239999998</v>
      </c>
      <c r="I97" s="79">
        <f t="shared" si="24"/>
        <v>72.157557587967986</v>
      </c>
      <c r="J97" s="79">
        <f t="shared" si="25"/>
        <v>300.4063437502283</v>
      </c>
      <c r="K97" s="79">
        <f t="shared" si="26"/>
        <v>0.10975635932381592</v>
      </c>
      <c r="L97" s="79">
        <f t="shared" si="27"/>
        <v>0.45693767513691042</v>
      </c>
      <c r="M97" s="79">
        <f t="shared" ca="1" si="28"/>
        <v>2.6474420000962444E-2</v>
      </c>
      <c r="N97" s="79">
        <f t="shared" ca="1" si="29"/>
        <v>1.2311980458544818E-8</v>
      </c>
      <c r="O97" s="126">
        <f t="shared" ca="1" si="30"/>
        <v>426053805.86018562</v>
      </c>
      <c r="P97" s="79">
        <f t="shared" ca="1" si="31"/>
        <v>339660987.49236453</v>
      </c>
      <c r="Q97" s="79">
        <f t="shared" ca="1" si="32"/>
        <v>84573948.756075054</v>
      </c>
      <c r="R97" s="53">
        <f t="shared" ca="1" si="33"/>
        <v>-1.1095936399666689E-4</v>
      </c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</row>
    <row r="98" spans="1:35" x14ac:dyDescent="0.2">
      <c r="A98" s="86">
        <v>41632.5</v>
      </c>
      <c r="B98" s="86">
        <v>2.5052861598741642E-2</v>
      </c>
      <c r="C98" s="86">
        <v>1</v>
      </c>
      <c r="D98" s="87">
        <f t="shared" si="19"/>
        <v>4.1632499999999997</v>
      </c>
      <c r="E98" s="87">
        <f t="shared" si="20"/>
        <v>2.5052861598741642E-2</v>
      </c>
      <c r="F98" s="79">
        <f t="shared" si="21"/>
        <v>4.1632499999999997</v>
      </c>
      <c r="G98" s="79">
        <f t="shared" si="22"/>
        <v>2.5052861598741642E-2</v>
      </c>
      <c r="H98" s="79">
        <f t="shared" si="23"/>
        <v>17.332650562499996</v>
      </c>
      <c r="I98" s="79">
        <f t="shared" si="24"/>
        <v>72.1601574543281</v>
      </c>
      <c r="J98" s="79">
        <f t="shared" si="25"/>
        <v>300.42077552173146</v>
      </c>
      <c r="K98" s="79">
        <f t="shared" si="26"/>
        <v>0.10430132605096114</v>
      </c>
      <c r="L98" s="79">
        <f t="shared" si="27"/>
        <v>0.43423249568166394</v>
      </c>
      <c r="M98" s="79">
        <f t="shared" ca="1" si="28"/>
        <v>2.6474108471525572E-2</v>
      </c>
      <c r="N98" s="79">
        <f t="shared" ca="1" si="29"/>
        <v>2.0199426733980992E-6</v>
      </c>
      <c r="O98" s="126">
        <f t="shared" ca="1" si="30"/>
        <v>426136041.48149794</v>
      </c>
      <c r="P98" s="79">
        <f t="shared" ca="1" si="31"/>
        <v>339801240.20187277</v>
      </c>
      <c r="Q98" s="79">
        <f t="shared" ca="1" si="32"/>
        <v>84595957.811678991</v>
      </c>
      <c r="R98" s="53">
        <f t="shared" ca="1" si="33"/>
        <v>-1.4212468727839295E-3</v>
      </c>
      <c r="S98" s="53"/>
      <c r="T98" s="53"/>
      <c r="U98" s="53"/>
      <c r="V98" s="53"/>
      <c r="W98" s="53"/>
      <c r="X98" s="53"/>
      <c r="Y98" s="53"/>
      <c r="Z98" s="53"/>
      <c r="AA98" s="53"/>
      <c r="AB98" s="53"/>
      <c r="AC98" s="53"/>
      <c r="AD98" s="53"/>
      <c r="AE98" s="53"/>
      <c r="AF98" s="53"/>
      <c r="AG98" s="53"/>
      <c r="AH98" s="53"/>
      <c r="AI98" s="53"/>
    </row>
    <row r="99" spans="1:35" x14ac:dyDescent="0.2">
      <c r="A99" s="86">
        <v>41934</v>
      </c>
      <c r="B99" s="86">
        <v>2.6366620631318637E-2</v>
      </c>
      <c r="C99" s="86">
        <v>1</v>
      </c>
      <c r="D99" s="87">
        <f t="shared" ref="D99:E143" si="34">A99/A$18</f>
        <v>4.1933999999999996</v>
      </c>
      <c r="E99" s="87">
        <f t="shared" si="34"/>
        <v>2.6366620631318637E-2</v>
      </c>
      <c r="F99" s="79">
        <f t="shared" ref="F99:G143" si="35">$C99*D99</f>
        <v>4.1933999999999996</v>
      </c>
      <c r="G99" s="79">
        <f t="shared" si="35"/>
        <v>2.6366620631318637E-2</v>
      </c>
      <c r="H99" s="79">
        <f t="shared" ref="H99:H149" si="36">C99*D99*D99</f>
        <v>17.584603559999998</v>
      </c>
      <c r="I99" s="79">
        <f t="shared" ref="I99:I149" si="37">C99*D99*D99*D99</f>
        <v>73.739276568503982</v>
      </c>
      <c r="J99" s="79">
        <f t="shared" ref="J99:J149" si="38">C99*D99*D99*D99*D99</f>
        <v>309.21828236236456</v>
      </c>
      <c r="K99" s="79">
        <f t="shared" ref="K99:K149" si="39">C99*E99*D99</f>
        <v>0.11056578695537156</v>
      </c>
      <c r="L99" s="79">
        <f t="shared" ref="L99:L149" si="40">C99*E99*D99*D99</f>
        <v>0.46364657101865503</v>
      </c>
      <c r="M99" s="79">
        <f t="shared" ref="M99:M148" ca="1" si="41">+E$4+E$5*D99+E$6*D99^2</f>
        <v>2.6283117716922114E-2</v>
      </c>
      <c r="N99" s="79">
        <f t="shared" ref="N99:N149" ca="1" si="42">C99*(M99-E99)^2</f>
        <v>6.9727367127130425E-9</v>
      </c>
      <c r="O99" s="126">
        <f t="shared" ref="O99:O149" ca="1" si="43">(C99*O$1-O$2*F99+O$3*H99)^2</f>
        <v>476950400.75122768</v>
      </c>
      <c r="P99" s="79">
        <f t="shared" ref="P99:P149" ca="1" si="44">(-C99*O$2+O$4*F99-O$5*H99)^2</f>
        <v>430482411.41226923</v>
      </c>
      <c r="Q99" s="79">
        <f t="shared" ref="Q99:Q149" ca="1" si="45">+(C99*O$3-F99*O$5+H99*O$6)^2</f>
        <v>98488862.599957615</v>
      </c>
      <c r="R99" s="53">
        <f t="shared" ref="R99:R148" ca="1" si="46">+E99-M99</f>
        <v>8.3502914396522965E-5</v>
      </c>
      <c r="S99" s="53"/>
      <c r="T99" s="53"/>
      <c r="U99" s="53"/>
      <c r="V99" s="53"/>
      <c r="W99" s="53"/>
      <c r="X99" s="53"/>
      <c r="Y99" s="53"/>
      <c r="Z99" s="53"/>
      <c r="AA99" s="53"/>
      <c r="AB99" s="53"/>
      <c r="AC99" s="53"/>
      <c r="AD99" s="53"/>
      <c r="AE99" s="53"/>
      <c r="AF99" s="53"/>
      <c r="AG99" s="53"/>
      <c r="AH99" s="53"/>
      <c r="AI99" s="53"/>
    </row>
    <row r="100" spans="1:35" x14ac:dyDescent="0.2">
      <c r="A100" s="86">
        <v>43033.5</v>
      </c>
      <c r="B100" s="86">
        <v>2.4665819475094108E-2</v>
      </c>
      <c r="C100" s="86">
        <v>1</v>
      </c>
      <c r="D100" s="87">
        <f t="shared" si="34"/>
        <v>4.30335</v>
      </c>
      <c r="E100" s="87">
        <f t="shared" si="34"/>
        <v>2.4665819475094108E-2</v>
      </c>
      <c r="F100" s="79">
        <f t="shared" si="35"/>
        <v>4.30335</v>
      </c>
      <c r="G100" s="79">
        <f t="shared" si="35"/>
        <v>2.4665819475094108E-2</v>
      </c>
      <c r="H100" s="79">
        <f t="shared" si="36"/>
        <v>18.518821222500002</v>
      </c>
      <c r="I100" s="79">
        <f t="shared" si="37"/>
        <v>79.692969307845388</v>
      </c>
      <c r="J100" s="79">
        <f t="shared" si="38"/>
        <v>342.94673947091644</v>
      </c>
      <c r="K100" s="79">
        <f t="shared" si="39"/>
        <v>0.10614565423814623</v>
      </c>
      <c r="L100" s="79">
        <f t="shared" si="40"/>
        <v>0.45678190116572659</v>
      </c>
      <c r="M100" s="79">
        <f t="shared" ca="1" si="41"/>
        <v>2.553352309257384E-2</v>
      </c>
      <c r="N100" s="79">
        <f t="shared" ca="1" si="42"/>
        <v>7.529095677874121E-7</v>
      </c>
      <c r="O100" s="126">
        <f t="shared" ca="1" si="43"/>
        <v>682068874.636289</v>
      </c>
      <c r="P100" s="79">
        <f t="shared" ca="1" si="44"/>
        <v>871981261.81330979</v>
      </c>
      <c r="Q100" s="79">
        <f t="shared" ca="1" si="45"/>
        <v>160249560.65269849</v>
      </c>
      <c r="R100" s="53">
        <f t="shared" ca="1" si="46"/>
        <v>-8.6770361747973146E-4</v>
      </c>
      <c r="S100" s="53"/>
      <c r="T100" s="53"/>
      <c r="U100" s="53"/>
      <c r="V100" s="53"/>
      <c r="W100" s="53"/>
      <c r="X100" s="53"/>
      <c r="Y100" s="53"/>
      <c r="Z100" s="53"/>
      <c r="AA100" s="53"/>
      <c r="AB100" s="53"/>
      <c r="AC100" s="53"/>
      <c r="AD100" s="53"/>
      <c r="AE100" s="53"/>
      <c r="AF100" s="53"/>
      <c r="AG100" s="53"/>
      <c r="AH100" s="53"/>
      <c r="AI100" s="53"/>
    </row>
    <row r="101" spans="1:35" x14ac:dyDescent="0.2">
      <c r="A101" s="86">
        <v>43291</v>
      </c>
      <c r="B101" s="86">
        <v>2.6653341666489305E-2</v>
      </c>
      <c r="C101" s="86">
        <v>1</v>
      </c>
      <c r="D101" s="87">
        <f t="shared" si="34"/>
        <v>4.3291000000000004</v>
      </c>
      <c r="E101" s="87">
        <f t="shared" si="34"/>
        <v>2.6653341666489305E-2</v>
      </c>
      <c r="F101" s="79">
        <f t="shared" si="35"/>
        <v>4.3291000000000004</v>
      </c>
      <c r="G101" s="79">
        <f t="shared" si="35"/>
        <v>2.6653341666489305E-2</v>
      </c>
      <c r="H101" s="79">
        <f t="shared" si="36"/>
        <v>18.741106810000005</v>
      </c>
      <c r="I101" s="79">
        <f t="shared" si="37"/>
        <v>81.132125491171024</v>
      </c>
      <c r="J101" s="79">
        <f t="shared" si="38"/>
        <v>351.22908446382849</v>
      </c>
      <c r="K101" s="79">
        <f t="shared" si="39"/>
        <v>0.11538498140839887</v>
      </c>
      <c r="L101" s="79">
        <f t="shared" si="40"/>
        <v>0.49951312301509959</v>
      </c>
      <c r="M101" s="79">
        <f t="shared" ca="1" si="41"/>
        <v>2.5345925598627639E-2</v>
      </c>
      <c r="N101" s="79">
        <f t="shared" ca="1" si="42"/>
        <v>1.7093367745028615E-6</v>
      </c>
      <c r="O101" s="126">
        <f t="shared" ca="1" si="43"/>
        <v>734352740.0762614</v>
      </c>
      <c r="P101" s="79">
        <f t="shared" ca="1" si="44"/>
        <v>1002564232.3248836</v>
      </c>
      <c r="Q101" s="79">
        <f t="shared" ca="1" si="45"/>
        <v>177390402.93067455</v>
      </c>
      <c r="R101" s="53">
        <f t="shared" ca="1" si="46"/>
        <v>1.3074160678616664E-3</v>
      </c>
      <c r="S101" s="53"/>
      <c r="T101" s="53"/>
      <c r="U101" s="53"/>
      <c r="V101" s="53"/>
      <c r="W101" s="53"/>
      <c r="X101" s="53"/>
      <c r="Y101" s="53"/>
      <c r="Z101" s="53"/>
      <c r="AA101" s="53"/>
      <c r="AB101" s="53"/>
      <c r="AC101" s="53"/>
      <c r="AD101" s="53"/>
      <c r="AE101" s="53"/>
      <c r="AF101" s="53"/>
      <c r="AG101" s="53"/>
      <c r="AH101" s="53"/>
      <c r="AI101" s="53"/>
    </row>
    <row r="102" spans="1:35" x14ac:dyDescent="0.2">
      <c r="A102" s="86">
        <v>44658.5</v>
      </c>
      <c r="B102" s="86">
        <v>2.655351057297678E-2</v>
      </c>
      <c r="C102" s="86">
        <v>1</v>
      </c>
      <c r="D102" s="87">
        <f t="shared" si="34"/>
        <v>4.4658499999999997</v>
      </c>
      <c r="E102" s="87">
        <f t="shared" si="34"/>
        <v>2.655351057297678E-2</v>
      </c>
      <c r="F102" s="79">
        <f t="shared" si="35"/>
        <v>4.4658499999999997</v>
      </c>
      <c r="G102" s="79">
        <f t="shared" si="35"/>
        <v>2.655351057297678E-2</v>
      </c>
      <c r="H102" s="79">
        <f t="shared" si="36"/>
        <v>19.943816222499997</v>
      </c>
      <c r="I102" s="79">
        <f t="shared" si="37"/>
        <v>89.066091677251606</v>
      </c>
      <c r="J102" s="79">
        <f t="shared" si="38"/>
        <v>397.75580551685408</v>
      </c>
      <c r="K102" s="79">
        <f t="shared" si="39"/>
        <v>0.11858399519232835</v>
      </c>
      <c r="L102" s="79">
        <f t="shared" si="40"/>
        <v>0.52957833492965944</v>
      </c>
      <c r="M102" s="79">
        <f t="shared" ca="1" si="41"/>
        <v>2.4273058872545508E-2</v>
      </c>
      <c r="N102" s="79">
        <f t="shared" ca="1" si="42"/>
        <v>5.2004599579998766E-6</v>
      </c>
      <c r="O102" s="126">
        <f t="shared" ca="1" si="43"/>
        <v>1036478719.5358914</v>
      </c>
      <c r="P102" s="79">
        <f t="shared" ca="1" si="44"/>
        <v>1891244914.6497931</v>
      </c>
      <c r="Q102" s="79">
        <f t="shared" ca="1" si="45"/>
        <v>287164443.03398216</v>
      </c>
      <c r="R102" s="53">
        <f t="shared" ca="1" si="46"/>
        <v>2.2804517004312713E-3</v>
      </c>
      <c r="S102" s="53"/>
      <c r="T102" s="53"/>
      <c r="U102" s="53"/>
      <c r="V102" s="53"/>
      <c r="W102" s="53"/>
      <c r="X102" s="53"/>
      <c r="Y102" s="53"/>
      <c r="Z102" s="53"/>
      <c r="AA102" s="53"/>
      <c r="AB102" s="53"/>
      <c r="AC102" s="53"/>
      <c r="AD102" s="53"/>
      <c r="AE102" s="53"/>
      <c r="AF102" s="53"/>
      <c r="AG102" s="53"/>
      <c r="AH102" s="53"/>
      <c r="AI102" s="53"/>
    </row>
    <row r="103" spans="1:35" x14ac:dyDescent="0.2">
      <c r="A103" s="86">
        <v>44658.5</v>
      </c>
      <c r="B103" s="86">
        <v>2.7553510576818485E-2</v>
      </c>
      <c r="C103" s="86">
        <v>1</v>
      </c>
      <c r="D103" s="87">
        <f t="shared" si="34"/>
        <v>4.4658499999999997</v>
      </c>
      <c r="E103" s="87">
        <f t="shared" si="34"/>
        <v>2.7553510576818485E-2</v>
      </c>
      <c r="F103" s="79">
        <f t="shared" si="35"/>
        <v>4.4658499999999997</v>
      </c>
      <c r="G103" s="79">
        <f t="shared" si="35"/>
        <v>2.7553510576818485E-2</v>
      </c>
      <c r="H103" s="79">
        <f t="shared" si="36"/>
        <v>19.943816222499997</v>
      </c>
      <c r="I103" s="79">
        <f t="shared" si="37"/>
        <v>89.066091677251606</v>
      </c>
      <c r="J103" s="79">
        <f t="shared" si="38"/>
        <v>397.75580551685408</v>
      </c>
      <c r="K103" s="79">
        <f t="shared" si="39"/>
        <v>0.12304984520948482</v>
      </c>
      <c r="L103" s="79">
        <f t="shared" si="40"/>
        <v>0.54952215122877779</v>
      </c>
      <c r="M103" s="79">
        <f t="shared" ca="1" si="41"/>
        <v>2.4273058872545508E-2</v>
      </c>
      <c r="N103" s="79">
        <f t="shared" ca="1" si="42"/>
        <v>1.0761363384067478E-5</v>
      </c>
      <c r="O103" s="126">
        <f t="shared" ca="1" si="43"/>
        <v>1036478719.5358914</v>
      </c>
      <c r="P103" s="79">
        <f t="shared" ca="1" si="44"/>
        <v>1891244914.6497931</v>
      </c>
      <c r="Q103" s="79">
        <f t="shared" ca="1" si="45"/>
        <v>287164443.03398216</v>
      </c>
      <c r="R103" s="53">
        <f t="shared" ca="1" si="46"/>
        <v>3.2804517042729769E-3</v>
      </c>
      <c r="S103" s="53"/>
      <c r="T103" s="53"/>
      <c r="U103" s="53"/>
      <c r="V103" s="53"/>
      <c r="W103" s="53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</row>
    <row r="104" spans="1:35" x14ac:dyDescent="0.2">
      <c r="A104" s="86">
        <v>44658.5</v>
      </c>
      <c r="B104" s="86">
        <v>2.76035105719174E-2</v>
      </c>
      <c r="C104" s="86">
        <v>1</v>
      </c>
      <c r="D104" s="87">
        <f t="shared" si="34"/>
        <v>4.4658499999999997</v>
      </c>
      <c r="E104" s="87">
        <f t="shared" si="34"/>
        <v>2.76035105719174E-2</v>
      </c>
      <c r="F104" s="79">
        <f t="shared" si="35"/>
        <v>4.4658499999999997</v>
      </c>
      <c r="G104" s="79">
        <f t="shared" si="35"/>
        <v>2.76035105719174E-2</v>
      </c>
      <c r="H104" s="79">
        <f t="shared" si="36"/>
        <v>19.943816222499997</v>
      </c>
      <c r="I104" s="79">
        <f t="shared" si="37"/>
        <v>89.066091677251606</v>
      </c>
      <c r="J104" s="79">
        <f t="shared" si="38"/>
        <v>397.75580551685408</v>
      </c>
      <c r="K104" s="79">
        <f t="shared" si="39"/>
        <v>0.12327313768759732</v>
      </c>
      <c r="L104" s="79">
        <f t="shared" si="40"/>
        <v>0.55051934194215646</v>
      </c>
      <c r="M104" s="79">
        <f t="shared" ca="1" si="41"/>
        <v>2.4273058872545508E-2</v>
      </c>
      <c r="N104" s="79">
        <f t="shared" ca="1" si="42"/>
        <v>1.1091908521849123E-5</v>
      </c>
      <c r="O104" s="126">
        <f t="shared" ca="1" si="43"/>
        <v>1036478719.5358914</v>
      </c>
      <c r="P104" s="79">
        <f t="shared" ca="1" si="44"/>
        <v>1891244914.6497931</v>
      </c>
      <c r="Q104" s="79">
        <f t="shared" ca="1" si="45"/>
        <v>287164443.03398216</v>
      </c>
      <c r="R104" s="53">
        <f t="shared" ca="1" si="46"/>
        <v>3.3304516993718919E-3</v>
      </c>
      <c r="S104" s="53"/>
      <c r="T104" s="53"/>
      <c r="U104" s="53"/>
      <c r="V104" s="53"/>
      <c r="W104" s="53"/>
      <c r="X104" s="53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</row>
    <row r="105" spans="1:35" x14ac:dyDescent="0.2">
      <c r="A105" s="86">
        <v>44658.5</v>
      </c>
      <c r="B105" s="86">
        <v>2.8453510575910446E-2</v>
      </c>
      <c r="C105" s="86">
        <v>1</v>
      </c>
      <c r="D105" s="87">
        <f t="shared" si="34"/>
        <v>4.4658499999999997</v>
      </c>
      <c r="E105" s="87">
        <f t="shared" si="34"/>
        <v>2.8453510575910446E-2</v>
      </c>
      <c r="F105" s="79">
        <f t="shared" si="35"/>
        <v>4.4658499999999997</v>
      </c>
      <c r="G105" s="79">
        <f t="shared" si="35"/>
        <v>2.8453510575910446E-2</v>
      </c>
      <c r="H105" s="79">
        <f t="shared" si="36"/>
        <v>19.943816222499997</v>
      </c>
      <c r="I105" s="79">
        <f t="shared" si="37"/>
        <v>89.066091677251606</v>
      </c>
      <c r="J105" s="79">
        <f t="shared" si="38"/>
        <v>397.75580551685408</v>
      </c>
      <c r="K105" s="79">
        <f t="shared" si="39"/>
        <v>0.12706911020542966</v>
      </c>
      <c r="L105" s="79">
        <f t="shared" si="40"/>
        <v>0.56747158581091794</v>
      </c>
      <c r="M105" s="79">
        <f t="shared" ca="1" si="41"/>
        <v>2.4273058872545508E-2</v>
      </c>
      <c r="N105" s="79">
        <f t="shared" ca="1" si="42"/>
        <v>1.7476176444166806E-5</v>
      </c>
      <c r="O105" s="126">
        <f t="shared" ca="1" si="43"/>
        <v>1036478719.5358914</v>
      </c>
      <c r="P105" s="79">
        <f t="shared" ca="1" si="44"/>
        <v>1891244914.6497931</v>
      </c>
      <c r="Q105" s="79">
        <f t="shared" ca="1" si="45"/>
        <v>287164443.03398216</v>
      </c>
      <c r="R105" s="53">
        <f t="shared" ca="1" si="46"/>
        <v>4.1804517033649374E-3</v>
      </c>
      <c r="S105" s="53"/>
      <c r="T105" s="53"/>
      <c r="U105" s="53"/>
      <c r="V105" s="53"/>
      <c r="W105" s="53"/>
      <c r="X105" s="53"/>
      <c r="Y105" s="53"/>
      <c r="Z105" s="53"/>
      <c r="AA105" s="53"/>
      <c r="AB105" s="53"/>
      <c r="AC105" s="53"/>
      <c r="AD105" s="53"/>
      <c r="AE105" s="53"/>
      <c r="AF105" s="53"/>
      <c r="AG105" s="53"/>
      <c r="AH105" s="53"/>
      <c r="AI105" s="53"/>
    </row>
    <row r="106" spans="1:35" x14ac:dyDescent="0.2">
      <c r="A106" s="86"/>
      <c r="B106" s="86"/>
      <c r="C106" s="86"/>
      <c r="D106" s="87">
        <f t="shared" si="34"/>
        <v>0</v>
      </c>
      <c r="E106" s="87">
        <f t="shared" si="34"/>
        <v>0</v>
      </c>
      <c r="F106" s="79">
        <f t="shared" si="35"/>
        <v>0</v>
      </c>
      <c r="G106" s="79">
        <f t="shared" si="35"/>
        <v>0</v>
      </c>
      <c r="H106" s="79">
        <f t="shared" si="36"/>
        <v>0</v>
      </c>
      <c r="I106" s="79">
        <f t="shared" si="37"/>
        <v>0</v>
      </c>
      <c r="J106" s="79">
        <f t="shared" si="38"/>
        <v>0</v>
      </c>
      <c r="K106" s="79">
        <f t="shared" si="39"/>
        <v>0</v>
      </c>
      <c r="L106" s="79">
        <f t="shared" si="40"/>
        <v>0</v>
      </c>
      <c r="M106" s="79">
        <f t="shared" ca="1" si="41"/>
        <v>-7.3295565784882452E-3</v>
      </c>
      <c r="N106" s="79">
        <f t="shared" ca="1" si="42"/>
        <v>0</v>
      </c>
      <c r="O106" s="126">
        <f t="shared" ca="1" si="43"/>
        <v>0</v>
      </c>
      <c r="P106" s="79">
        <f t="shared" ca="1" si="44"/>
        <v>0</v>
      </c>
      <c r="Q106" s="79">
        <f t="shared" ca="1" si="45"/>
        <v>0</v>
      </c>
      <c r="R106" s="53">
        <f t="shared" ca="1" si="46"/>
        <v>7.3295565784882452E-3</v>
      </c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</row>
    <row r="107" spans="1:35" x14ac:dyDescent="0.2">
      <c r="A107" s="86"/>
      <c r="B107" s="86"/>
      <c r="C107" s="86"/>
      <c r="D107" s="87">
        <f t="shared" si="34"/>
        <v>0</v>
      </c>
      <c r="E107" s="87">
        <f t="shared" si="34"/>
        <v>0</v>
      </c>
      <c r="F107" s="79">
        <f t="shared" si="35"/>
        <v>0</v>
      </c>
      <c r="G107" s="79">
        <f t="shared" si="35"/>
        <v>0</v>
      </c>
      <c r="H107" s="79">
        <f t="shared" si="36"/>
        <v>0</v>
      </c>
      <c r="I107" s="79">
        <f t="shared" si="37"/>
        <v>0</v>
      </c>
      <c r="J107" s="79">
        <f t="shared" si="38"/>
        <v>0</v>
      </c>
      <c r="K107" s="79">
        <f t="shared" si="39"/>
        <v>0</v>
      </c>
      <c r="L107" s="79">
        <f t="shared" si="40"/>
        <v>0</v>
      </c>
      <c r="M107" s="79">
        <f t="shared" ca="1" si="41"/>
        <v>-7.3295565784882452E-3</v>
      </c>
      <c r="N107" s="79">
        <f t="shared" ca="1" si="42"/>
        <v>0</v>
      </c>
      <c r="O107" s="126">
        <f t="shared" ca="1" si="43"/>
        <v>0</v>
      </c>
      <c r="P107" s="79">
        <f t="shared" ca="1" si="44"/>
        <v>0</v>
      </c>
      <c r="Q107" s="79">
        <f t="shared" ca="1" si="45"/>
        <v>0</v>
      </c>
      <c r="R107" s="53">
        <f t="shared" ca="1" si="46"/>
        <v>7.3295565784882452E-3</v>
      </c>
      <c r="S107" s="53"/>
      <c r="T107" s="53"/>
      <c r="U107" s="53"/>
      <c r="V107" s="53"/>
      <c r="W107" s="53"/>
      <c r="X107" s="53"/>
      <c r="Y107" s="53"/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</row>
    <row r="108" spans="1:35" x14ac:dyDescent="0.2">
      <c r="A108" s="86"/>
      <c r="B108" s="86"/>
      <c r="C108" s="86"/>
      <c r="D108" s="87">
        <f t="shared" si="34"/>
        <v>0</v>
      </c>
      <c r="E108" s="87">
        <f t="shared" si="34"/>
        <v>0</v>
      </c>
      <c r="F108" s="79">
        <f t="shared" si="35"/>
        <v>0</v>
      </c>
      <c r="G108" s="79">
        <f t="shared" si="35"/>
        <v>0</v>
      </c>
      <c r="H108" s="79">
        <f t="shared" si="36"/>
        <v>0</v>
      </c>
      <c r="I108" s="79">
        <f t="shared" si="37"/>
        <v>0</v>
      </c>
      <c r="J108" s="79">
        <f t="shared" si="38"/>
        <v>0</v>
      </c>
      <c r="K108" s="79">
        <f t="shared" si="39"/>
        <v>0</v>
      </c>
      <c r="L108" s="79">
        <f t="shared" si="40"/>
        <v>0</v>
      </c>
      <c r="M108" s="79">
        <f t="shared" ca="1" si="41"/>
        <v>-7.3295565784882452E-3</v>
      </c>
      <c r="N108" s="79">
        <f t="shared" ca="1" si="42"/>
        <v>0</v>
      </c>
      <c r="O108" s="126">
        <f t="shared" ca="1" si="43"/>
        <v>0</v>
      </c>
      <c r="P108" s="79">
        <f t="shared" ca="1" si="44"/>
        <v>0</v>
      </c>
      <c r="Q108" s="79">
        <f t="shared" ca="1" si="45"/>
        <v>0</v>
      </c>
      <c r="R108" s="53">
        <f t="shared" ca="1" si="46"/>
        <v>7.3295565784882452E-3</v>
      </c>
      <c r="S108" s="53"/>
      <c r="T108" s="53"/>
      <c r="U108" s="53"/>
      <c r="V108" s="53"/>
      <c r="W108" s="53"/>
      <c r="X108" s="53"/>
      <c r="Y108" s="53"/>
      <c r="Z108" s="53"/>
      <c r="AA108" s="53"/>
      <c r="AB108" s="53"/>
      <c r="AC108" s="53"/>
      <c r="AD108" s="53"/>
      <c r="AE108" s="53"/>
      <c r="AF108" s="53"/>
      <c r="AG108" s="53"/>
      <c r="AH108" s="53"/>
      <c r="AI108" s="53"/>
    </row>
    <row r="109" spans="1:35" x14ac:dyDescent="0.2">
      <c r="A109" s="86"/>
      <c r="B109" s="86"/>
      <c r="C109" s="86"/>
      <c r="D109" s="87">
        <f t="shared" si="34"/>
        <v>0</v>
      </c>
      <c r="E109" s="87">
        <f t="shared" si="34"/>
        <v>0</v>
      </c>
      <c r="F109" s="79">
        <f t="shared" si="35"/>
        <v>0</v>
      </c>
      <c r="G109" s="79">
        <f t="shared" si="35"/>
        <v>0</v>
      </c>
      <c r="H109" s="79">
        <f t="shared" si="36"/>
        <v>0</v>
      </c>
      <c r="I109" s="79">
        <f t="shared" si="37"/>
        <v>0</v>
      </c>
      <c r="J109" s="79">
        <f t="shared" si="38"/>
        <v>0</v>
      </c>
      <c r="K109" s="79">
        <f t="shared" si="39"/>
        <v>0</v>
      </c>
      <c r="L109" s="79">
        <f t="shared" si="40"/>
        <v>0</v>
      </c>
      <c r="M109" s="79">
        <f t="shared" ca="1" si="41"/>
        <v>-7.3295565784882452E-3</v>
      </c>
      <c r="N109" s="79">
        <f t="shared" ca="1" si="42"/>
        <v>0</v>
      </c>
      <c r="O109" s="126">
        <f t="shared" ca="1" si="43"/>
        <v>0</v>
      </c>
      <c r="P109" s="79">
        <f t="shared" ca="1" si="44"/>
        <v>0</v>
      </c>
      <c r="Q109" s="79">
        <f t="shared" ca="1" si="45"/>
        <v>0</v>
      </c>
      <c r="R109" s="53">
        <f t="shared" ca="1" si="46"/>
        <v>7.3295565784882452E-3</v>
      </c>
      <c r="S109" s="53"/>
      <c r="T109" s="53"/>
      <c r="U109" s="53"/>
      <c r="V109" s="53"/>
      <c r="W109" s="53"/>
      <c r="X109" s="53"/>
      <c r="Y109" s="53"/>
      <c r="Z109" s="53"/>
      <c r="AA109" s="53"/>
      <c r="AB109" s="53"/>
      <c r="AC109" s="53"/>
      <c r="AD109" s="53"/>
      <c r="AE109" s="53"/>
      <c r="AF109" s="53"/>
      <c r="AG109" s="53"/>
      <c r="AH109" s="53"/>
      <c r="AI109" s="53"/>
    </row>
    <row r="110" spans="1:35" x14ac:dyDescent="0.2">
      <c r="A110" s="86"/>
      <c r="B110" s="86"/>
      <c r="C110" s="86"/>
      <c r="D110" s="87">
        <f t="shared" si="34"/>
        <v>0</v>
      </c>
      <c r="E110" s="87">
        <f t="shared" si="34"/>
        <v>0</v>
      </c>
      <c r="F110" s="79">
        <f t="shared" si="35"/>
        <v>0</v>
      </c>
      <c r="G110" s="79">
        <f t="shared" si="35"/>
        <v>0</v>
      </c>
      <c r="H110" s="79">
        <f t="shared" si="36"/>
        <v>0</v>
      </c>
      <c r="I110" s="79">
        <f t="shared" si="37"/>
        <v>0</v>
      </c>
      <c r="J110" s="79">
        <f t="shared" si="38"/>
        <v>0</v>
      </c>
      <c r="K110" s="79">
        <f t="shared" si="39"/>
        <v>0</v>
      </c>
      <c r="L110" s="79">
        <f t="shared" si="40"/>
        <v>0</v>
      </c>
      <c r="M110" s="79">
        <f t="shared" ca="1" si="41"/>
        <v>-7.3295565784882452E-3</v>
      </c>
      <c r="N110" s="79">
        <f t="shared" ca="1" si="42"/>
        <v>0</v>
      </c>
      <c r="O110" s="126">
        <f t="shared" ca="1" si="43"/>
        <v>0</v>
      </c>
      <c r="P110" s="79">
        <f t="shared" ca="1" si="44"/>
        <v>0</v>
      </c>
      <c r="Q110" s="79">
        <f t="shared" ca="1" si="45"/>
        <v>0</v>
      </c>
      <c r="R110" s="53">
        <f t="shared" ca="1" si="46"/>
        <v>7.3295565784882452E-3</v>
      </c>
      <c r="S110" s="53"/>
      <c r="T110" s="53"/>
      <c r="U110" s="53"/>
      <c r="V110" s="53"/>
      <c r="W110" s="53"/>
      <c r="X110" s="53"/>
      <c r="Y110" s="53"/>
      <c r="Z110" s="53"/>
      <c r="AA110" s="53"/>
      <c r="AB110" s="53"/>
      <c r="AC110" s="53"/>
      <c r="AD110" s="53"/>
      <c r="AE110" s="53"/>
      <c r="AF110" s="53"/>
      <c r="AG110" s="53"/>
      <c r="AH110" s="53"/>
      <c r="AI110" s="53"/>
    </row>
    <row r="111" spans="1:35" x14ac:dyDescent="0.2">
      <c r="A111" s="86"/>
      <c r="B111" s="86"/>
      <c r="C111" s="86"/>
      <c r="D111" s="87">
        <f t="shared" si="34"/>
        <v>0</v>
      </c>
      <c r="E111" s="87">
        <f t="shared" si="34"/>
        <v>0</v>
      </c>
      <c r="F111" s="79">
        <f t="shared" si="35"/>
        <v>0</v>
      </c>
      <c r="G111" s="79">
        <f t="shared" si="35"/>
        <v>0</v>
      </c>
      <c r="H111" s="79">
        <f t="shared" si="36"/>
        <v>0</v>
      </c>
      <c r="I111" s="79">
        <f t="shared" si="37"/>
        <v>0</v>
      </c>
      <c r="J111" s="79">
        <f t="shared" si="38"/>
        <v>0</v>
      </c>
      <c r="K111" s="79">
        <f t="shared" si="39"/>
        <v>0</v>
      </c>
      <c r="L111" s="79">
        <f t="shared" si="40"/>
        <v>0</v>
      </c>
      <c r="M111" s="79">
        <f t="shared" ca="1" si="41"/>
        <v>-7.3295565784882452E-3</v>
      </c>
      <c r="N111" s="79">
        <f t="shared" ca="1" si="42"/>
        <v>0</v>
      </c>
      <c r="O111" s="126">
        <f t="shared" ca="1" si="43"/>
        <v>0</v>
      </c>
      <c r="P111" s="79">
        <f t="shared" ca="1" si="44"/>
        <v>0</v>
      </c>
      <c r="Q111" s="79">
        <f t="shared" ca="1" si="45"/>
        <v>0</v>
      </c>
      <c r="R111" s="53">
        <f t="shared" ca="1" si="46"/>
        <v>7.3295565784882452E-3</v>
      </c>
      <c r="S111" s="53"/>
      <c r="T111" s="53"/>
      <c r="U111" s="53"/>
      <c r="V111" s="53"/>
      <c r="W111" s="53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</row>
    <row r="112" spans="1:35" x14ac:dyDescent="0.2">
      <c r="A112" s="86"/>
      <c r="B112" s="86"/>
      <c r="C112" s="86"/>
      <c r="D112" s="87">
        <f t="shared" si="34"/>
        <v>0</v>
      </c>
      <c r="E112" s="87">
        <f t="shared" si="34"/>
        <v>0</v>
      </c>
      <c r="F112" s="79">
        <f t="shared" si="35"/>
        <v>0</v>
      </c>
      <c r="G112" s="79">
        <f t="shared" si="35"/>
        <v>0</v>
      </c>
      <c r="H112" s="79">
        <f t="shared" si="36"/>
        <v>0</v>
      </c>
      <c r="I112" s="79">
        <f t="shared" si="37"/>
        <v>0</v>
      </c>
      <c r="J112" s="79">
        <f t="shared" si="38"/>
        <v>0</v>
      </c>
      <c r="K112" s="79">
        <f t="shared" si="39"/>
        <v>0</v>
      </c>
      <c r="L112" s="79">
        <f t="shared" si="40"/>
        <v>0</v>
      </c>
      <c r="M112" s="79">
        <f t="shared" ca="1" si="41"/>
        <v>-7.3295565784882452E-3</v>
      </c>
      <c r="N112" s="79">
        <f t="shared" ca="1" si="42"/>
        <v>0</v>
      </c>
      <c r="O112" s="126">
        <f t="shared" ca="1" si="43"/>
        <v>0</v>
      </c>
      <c r="P112" s="79">
        <f t="shared" ca="1" si="44"/>
        <v>0</v>
      </c>
      <c r="Q112" s="79">
        <f t="shared" ca="1" si="45"/>
        <v>0</v>
      </c>
      <c r="R112" s="53">
        <f t="shared" ca="1" si="46"/>
        <v>7.3295565784882452E-3</v>
      </c>
      <c r="S112" s="53"/>
      <c r="T112" s="53"/>
      <c r="U112" s="53"/>
      <c r="V112" s="53"/>
      <c r="W112" s="53"/>
      <c r="X112" s="53"/>
      <c r="Y112" s="53"/>
      <c r="Z112" s="53"/>
      <c r="AA112" s="53"/>
      <c r="AB112" s="53"/>
      <c r="AC112" s="53"/>
      <c r="AD112" s="53"/>
      <c r="AE112" s="53"/>
      <c r="AF112" s="53"/>
      <c r="AG112" s="53"/>
      <c r="AH112" s="53"/>
      <c r="AI112" s="53"/>
    </row>
    <row r="113" spans="1:35" x14ac:dyDescent="0.2">
      <c r="A113" s="86"/>
      <c r="B113" s="86"/>
      <c r="C113" s="86"/>
      <c r="D113" s="87">
        <f t="shared" si="34"/>
        <v>0</v>
      </c>
      <c r="E113" s="87">
        <f t="shared" si="34"/>
        <v>0</v>
      </c>
      <c r="F113" s="79">
        <f t="shared" si="35"/>
        <v>0</v>
      </c>
      <c r="G113" s="79">
        <f t="shared" si="35"/>
        <v>0</v>
      </c>
      <c r="H113" s="79">
        <f t="shared" si="36"/>
        <v>0</v>
      </c>
      <c r="I113" s="79">
        <f t="shared" si="37"/>
        <v>0</v>
      </c>
      <c r="J113" s="79">
        <f t="shared" si="38"/>
        <v>0</v>
      </c>
      <c r="K113" s="79">
        <f t="shared" si="39"/>
        <v>0</v>
      </c>
      <c r="L113" s="79">
        <f t="shared" si="40"/>
        <v>0</v>
      </c>
      <c r="M113" s="79">
        <f t="shared" ca="1" si="41"/>
        <v>-7.3295565784882452E-3</v>
      </c>
      <c r="N113" s="79">
        <f t="shared" ca="1" si="42"/>
        <v>0</v>
      </c>
      <c r="O113" s="126">
        <f t="shared" ca="1" si="43"/>
        <v>0</v>
      </c>
      <c r="P113" s="79">
        <f t="shared" ca="1" si="44"/>
        <v>0</v>
      </c>
      <c r="Q113" s="79">
        <f t="shared" ca="1" si="45"/>
        <v>0</v>
      </c>
      <c r="R113" s="53">
        <f t="shared" ca="1" si="46"/>
        <v>7.3295565784882452E-3</v>
      </c>
      <c r="S113" s="53"/>
      <c r="T113" s="53"/>
      <c r="U113" s="53"/>
      <c r="V113" s="53"/>
      <c r="W113" s="53"/>
      <c r="X113" s="53"/>
      <c r="Y113" s="53"/>
      <c r="Z113" s="53"/>
      <c r="AA113" s="53"/>
      <c r="AB113" s="53"/>
      <c r="AC113" s="53"/>
      <c r="AD113" s="53"/>
      <c r="AE113" s="53"/>
      <c r="AF113" s="53"/>
      <c r="AG113" s="53"/>
      <c r="AH113" s="53"/>
      <c r="AI113" s="53"/>
    </row>
    <row r="114" spans="1:35" x14ac:dyDescent="0.2">
      <c r="A114" s="86"/>
      <c r="B114" s="86"/>
      <c r="C114" s="86"/>
      <c r="D114" s="87">
        <f t="shared" si="34"/>
        <v>0</v>
      </c>
      <c r="E114" s="87">
        <f t="shared" si="34"/>
        <v>0</v>
      </c>
      <c r="F114" s="79">
        <f t="shared" si="35"/>
        <v>0</v>
      </c>
      <c r="G114" s="79">
        <f t="shared" si="35"/>
        <v>0</v>
      </c>
      <c r="H114" s="79">
        <f t="shared" si="36"/>
        <v>0</v>
      </c>
      <c r="I114" s="79">
        <f t="shared" si="37"/>
        <v>0</v>
      </c>
      <c r="J114" s="79">
        <f t="shared" si="38"/>
        <v>0</v>
      </c>
      <c r="K114" s="79">
        <f t="shared" si="39"/>
        <v>0</v>
      </c>
      <c r="L114" s="79">
        <f t="shared" si="40"/>
        <v>0</v>
      </c>
      <c r="M114" s="79">
        <f t="shared" ca="1" si="41"/>
        <v>-7.3295565784882452E-3</v>
      </c>
      <c r="N114" s="79">
        <f t="shared" ca="1" si="42"/>
        <v>0</v>
      </c>
      <c r="O114" s="126">
        <f t="shared" ca="1" si="43"/>
        <v>0</v>
      </c>
      <c r="P114" s="79">
        <f t="shared" ca="1" si="44"/>
        <v>0</v>
      </c>
      <c r="Q114" s="79">
        <f t="shared" ca="1" si="45"/>
        <v>0</v>
      </c>
      <c r="R114" s="53">
        <f t="shared" ca="1" si="46"/>
        <v>7.3295565784882452E-3</v>
      </c>
      <c r="S114" s="53"/>
      <c r="T114" s="53"/>
      <c r="U114" s="53"/>
      <c r="V114" s="53"/>
      <c r="W114" s="53"/>
      <c r="X114" s="53"/>
      <c r="Y114" s="53"/>
      <c r="Z114" s="53"/>
      <c r="AA114" s="53"/>
      <c r="AB114" s="53"/>
      <c r="AC114" s="53"/>
      <c r="AD114" s="53"/>
      <c r="AE114" s="53"/>
      <c r="AF114" s="53"/>
      <c r="AG114" s="53"/>
      <c r="AH114" s="53"/>
      <c r="AI114" s="53"/>
    </row>
    <row r="115" spans="1:35" x14ac:dyDescent="0.2">
      <c r="A115" s="86"/>
      <c r="B115" s="86"/>
      <c r="C115" s="86"/>
      <c r="D115" s="87">
        <f t="shared" si="34"/>
        <v>0</v>
      </c>
      <c r="E115" s="87">
        <f t="shared" si="34"/>
        <v>0</v>
      </c>
      <c r="F115" s="79">
        <f t="shared" si="35"/>
        <v>0</v>
      </c>
      <c r="G115" s="79">
        <f t="shared" si="35"/>
        <v>0</v>
      </c>
      <c r="H115" s="79">
        <f t="shared" si="36"/>
        <v>0</v>
      </c>
      <c r="I115" s="79">
        <f t="shared" si="37"/>
        <v>0</v>
      </c>
      <c r="J115" s="79">
        <f t="shared" si="38"/>
        <v>0</v>
      </c>
      <c r="K115" s="79">
        <f t="shared" si="39"/>
        <v>0</v>
      </c>
      <c r="L115" s="79">
        <f t="shared" si="40"/>
        <v>0</v>
      </c>
      <c r="M115" s="79">
        <f t="shared" ca="1" si="41"/>
        <v>-7.3295565784882452E-3</v>
      </c>
      <c r="N115" s="79">
        <f t="shared" ca="1" si="42"/>
        <v>0</v>
      </c>
      <c r="O115" s="126">
        <f t="shared" ca="1" si="43"/>
        <v>0</v>
      </c>
      <c r="P115" s="79">
        <f t="shared" ca="1" si="44"/>
        <v>0</v>
      </c>
      <c r="Q115" s="79">
        <f t="shared" ca="1" si="45"/>
        <v>0</v>
      </c>
      <c r="R115" s="53">
        <f t="shared" ca="1" si="46"/>
        <v>7.3295565784882452E-3</v>
      </c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</row>
    <row r="116" spans="1:35" x14ac:dyDescent="0.2">
      <c r="A116" s="86"/>
      <c r="B116" s="86"/>
      <c r="C116" s="86"/>
      <c r="D116" s="87">
        <f t="shared" si="34"/>
        <v>0</v>
      </c>
      <c r="E116" s="87">
        <f t="shared" si="34"/>
        <v>0</v>
      </c>
      <c r="F116" s="79">
        <f t="shared" si="35"/>
        <v>0</v>
      </c>
      <c r="G116" s="79">
        <f t="shared" si="35"/>
        <v>0</v>
      </c>
      <c r="H116" s="79">
        <f t="shared" si="36"/>
        <v>0</v>
      </c>
      <c r="I116" s="79">
        <f t="shared" si="37"/>
        <v>0</v>
      </c>
      <c r="J116" s="79">
        <f t="shared" si="38"/>
        <v>0</v>
      </c>
      <c r="K116" s="79">
        <f t="shared" si="39"/>
        <v>0</v>
      </c>
      <c r="L116" s="79">
        <f t="shared" si="40"/>
        <v>0</v>
      </c>
      <c r="M116" s="79">
        <f t="shared" ca="1" si="41"/>
        <v>-7.3295565784882452E-3</v>
      </c>
      <c r="N116" s="79">
        <f t="shared" ca="1" si="42"/>
        <v>0</v>
      </c>
      <c r="O116" s="126">
        <f t="shared" ca="1" si="43"/>
        <v>0</v>
      </c>
      <c r="P116" s="79">
        <f t="shared" ca="1" si="44"/>
        <v>0</v>
      </c>
      <c r="Q116" s="79">
        <f t="shared" ca="1" si="45"/>
        <v>0</v>
      </c>
      <c r="R116" s="53">
        <f t="shared" ca="1" si="46"/>
        <v>7.3295565784882452E-3</v>
      </c>
      <c r="S116" s="53"/>
      <c r="T116" s="53"/>
      <c r="U116" s="53"/>
      <c r="V116" s="53"/>
      <c r="W116" s="53"/>
      <c r="X116" s="53"/>
      <c r="Y116" s="53"/>
      <c r="Z116" s="53"/>
      <c r="AA116" s="53"/>
      <c r="AB116" s="53"/>
      <c r="AC116" s="53"/>
      <c r="AD116" s="53"/>
      <c r="AE116" s="53"/>
      <c r="AF116" s="53"/>
      <c r="AG116" s="53"/>
      <c r="AH116" s="53"/>
      <c r="AI116" s="53"/>
    </row>
    <row r="117" spans="1:35" x14ac:dyDescent="0.2">
      <c r="A117" s="86"/>
      <c r="B117" s="86"/>
      <c r="C117" s="86"/>
      <c r="D117" s="87">
        <f t="shared" si="34"/>
        <v>0</v>
      </c>
      <c r="E117" s="87">
        <f t="shared" si="34"/>
        <v>0</v>
      </c>
      <c r="F117" s="79">
        <f t="shared" si="35"/>
        <v>0</v>
      </c>
      <c r="G117" s="79">
        <f t="shared" si="35"/>
        <v>0</v>
      </c>
      <c r="H117" s="79">
        <f t="shared" si="36"/>
        <v>0</v>
      </c>
      <c r="I117" s="79">
        <f t="shared" si="37"/>
        <v>0</v>
      </c>
      <c r="J117" s="79">
        <f t="shared" si="38"/>
        <v>0</v>
      </c>
      <c r="K117" s="79">
        <f t="shared" si="39"/>
        <v>0</v>
      </c>
      <c r="L117" s="79">
        <f t="shared" si="40"/>
        <v>0</v>
      </c>
      <c r="M117" s="79">
        <f t="shared" ca="1" si="41"/>
        <v>-7.3295565784882452E-3</v>
      </c>
      <c r="N117" s="79">
        <f t="shared" ca="1" si="42"/>
        <v>0</v>
      </c>
      <c r="O117" s="126">
        <f t="shared" ca="1" si="43"/>
        <v>0</v>
      </c>
      <c r="P117" s="79">
        <f t="shared" ca="1" si="44"/>
        <v>0</v>
      </c>
      <c r="Q117" s="79">
        <f t="shared" ca="1" si="45"/>
        <v>0</v>
      </c>
      <c r="R117" s="53">
        <f t="shared" ca="1" si="46"/>
        <v>7.3295565784882452E-3</v>
      </c>
      <c r="S117" s="53"/>
      <c r="T117" s="53"/>
      <c r="U117" s="53"/>
      <c r="V117" s="53"/>
      <c r="W117" s="53"/>
      <c r="X117" s="53"/>
      <c r="Y117" s="53"/>
      <c r="Z117" s="53"/>
      <c r="AA117" s="53"/>
      <c r="AB117" s="53"/>
      <c r="AC117" s="53"/>
      <c r="AD117" s="53"/>
      <c r="AE117" s="53"/>
      <c r="AF117" s="53"/>
      <c r="AG117" s="53"/>
      <c r="AH117" s="53"/>
      <c r="AI117" s="53"/>
    </row>
    <row r="118" spans="1:35" x14ac:dyDescent="0.2">
      <c r="A118" s="86"/>
      <c r="B118" s="86"/>
      <c r="C118" s="86"/>
      <c r="D118" s="87">
        <f t="shared" si="34"/>
        <v>0</v>
      </c>
      <c r="E118" s="87">
        <f t="shared" si="34"/>
        <v>0</v>
      </c>
      <c r="F118" s="79">
        <f t="shared" si="35"/>
        <v>0</v>
      </c>
      <c r="G118" s="79">
        <f t="shared" si="35"/>
        <v>0</v>
      </c>
      <c r="H118" s="79">
        <f t="shared" si="36"/>
        <v>0</v>
      </c>
      <c r="I118" s="79">
        <f t="shared" si="37"/>
        <v>0</v>
      </c>
      <c r="J118" s="79">
        <f t="shared" si="38"/>
        <v>0</v>
      </c>
      <c r="K118" s="79">
        <f t="shared" si="39"/>
        <v>0</v>
      </c>
      <c r="L118" s="79">
        <f t="shared" si="40"/>
        <v>0</v>
      </c>
      <c r="M118" s="79">
        <f t="shared" ca="1" si="41"/>
        <v>-7.3295565784882452E-3</v>
      </c>
      <c r="N118" s="79">
        <f t="shared" ca="1" si="42"/>
        <v>0</v>
      </c>
      <c r="O118" s="126">
        <f t="shared" ca="1" si="43"/>
        <v>0</v>
      </c>
      <c r="P118" s="79">
        <f t="shared" ca="1" si="44"/>
        <v>0</v>
      </c>
      <c r="Q118" s="79">
        <f t="shared" ca="1" si="45"/>
        <v>0</v>
      </c>
      <c r="R118" s="53">
        <f t="shared" ca="1" si="46"/>
        <v>7.3295565784882452E-3</v>
      </c>
      <c r="S118" s="53"/>
      <c r="T118" s="53"/>
      <c r="U118" s="53"/>
      <c r="V118" s="53"/>
      <c r="W118" s="53"/>
      <c r="X118" s="53"/>
      <c r="Y118" s="53"/>
      <c r="Z118" s="53"/>
      <c r="AA118" s="53"/>
      <c r="AB118" s="53"/>
      <c r="AC118" s="53"/>
      <c r="AD118" s="53"/>
      <c r="AE118" s="53"/>
      <c r="AF118" s="53"/>
      <c r="AG118" s="53"/>
      <c r="AH118" s="53"/>
      <c r="AI118" s="53"/>
    </row>
    <row r="119" spans="1:35" x14ac:dyDescent="0.2">
      <c r="A119" s="86"/>
      <c r="B119" s="86"/>
      <c r="C119" s="86"/>
      <c r="D119" s="87">
        <f t="shared" si="34"/>
        <v>0</v>
      </c>
      <c r="E119" s="87">
        <f t="shared" si="34"/>
        <v>0</v>
      </c>
      <c r="F119" s="79">
        <f t="shared" si="35"/>
        <v>0</v>
      </c>
      <c r="G119" s="79">
        <f t="shared" si="35"/>
        <v>0</v>
      </c>
      <c r="H119" s="79">
        <f t="shared" si="36"/>
        <v>0</v>
      </c>
      <c r="I119" s="79">
        <f t="shared" si="37"/>
        <v>0</v>
      </c>
      <c r="J119" s="79">
        <f t="shared" si="38"/>
        <v>0</v>
      </c>
      <c r="K119" s="79">
        <f t="shared" si="39"/>
        <v>0</v>
      </c>
      <c r="L119" s="79">
        <f t="shared" si="40"/>
        <v>0</v>
      </c>
      <c r="M119" s="79">
        <f t="shared" ca="1" si="41"/>
        <v>-7.3295565784882452E-3</v>
      </c>
      <c r="N119" s="79">
        <f t="shared" ca="1" si="42"/>
        <v>0</v>
      </c>
      <c r="O119" s="126">
        <f t="shared" ca="1" si="43"/>
        <v>0</v>
      </c>
      <c r="P119" s="79">
        <f t="shared" ca="1" si="44"/>
        <v>0</v>
      </c>
      <c r="Q119" s="79">
        <f t="shared" ca="1" si="45"/>
        <v>0</v>
      </c>
      <c r="R119" s="53">
        <f t="shared" ca="1" si="46"/>
        <v>7.3295565784882452E-3</v>
      </c>
      <c r="S119" s="53"/>
      <c r="T119" s="53"/>
      <c r="U119" s="53"/>
      <c r="V119" s="53"/>
      <c r="W119" s="53"/>
      <c r="X119" s="53"/>
      <c r="Y119" s="53"/>
      <c r="Z119" s="53"/>
      <c r="AA119" s="53"/>
      <c r="AB119" s="53"/>
      <c r="AC119" s="53"/>
      <c r="AD119" s="53"/>
      <c r="AE119" s="53"/>
      <c r="AF119" s="53"/>
      <c r="AG119" s="53"/>
      <c r="AH119" s="53"/>
      <c r="AI119" s="53"/>
    </row>
    <row r="120" spans="1:35" x14ac:dyDescent="0.2">
      <c r="A120" s="86"/>
      <c r="B120" s="86"/>
      <c r="C120" s="86"/>
      <c r="D120" s="87">
        <f t="shared" si="34"/>
        <v>0</v>
      </c>
      <c r="E120" s="87">
        <f t="shared" si="34"/>
        <v>0</v>
      </c>
      <c r="F120" s="79">
        <f t="shared" si="35"/>
        <v>0</v>
      </c>
      <c r="G120" s="79">
        <f t="shared" si="35"/>
        <v>0</v>
      </c>
      <c r="H120" s="79">
        <f t="shared" si="36"/>
        <v>0</v>
      </c>
      <c r="I120" s="79">
        <f t="shared" si="37"/>
        <v>0</v>
      </c>
      <c r="J120" s="79">
        <f t="shared" si="38"/>
        <v>0</v>
      </c>
      <c r="K120" s="79">
        <f t="shared" si="39"/>
        <v>0</v>
      </c>
      <c r="L120" s="79">
        <f t="shared" si="40"/>
        <v>0</v>
      </c>
      <c r="M120" s="79">
        <f t="shared" ca="1" si="41"/>
        <v>-7.3295565784882452E-3</v>
      </c>
      <c r="N120" s="79">
        <f t="shared" ca="1" si="42"/>
        <v>0</v>
      </c>
      <c r="O120" s="126">
        <f t="shared" ca="1" si="43"/>
        <v>0</v>
      </c>
      <c r="P120" s="79">
        <f t="shared" ca="1" si="44"/>
        <v>0</v>
      </c>
      <c r="Q120" s="79">
        <f t="shared" ca="1" si="45"/>
        <v>0</v>
      </c>
      <c r="R120" s="53">
        <f t="shared" ca="1" si="46"/>
        <v>7.3295565784882452E-3</v>
      </c>
      <c r="S120" s="53"/>
      <c r="T120" s="53"/>
      <c r="U120" s="53"/>
      <c r="V120" s="53"/>
      <c r="W120" s="53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</row>
    <row r="121" spans="1:35" x14ac:dyDescent="0.2">
      <c r="A121" s="86"/>
      <c r="B121" s="86"/>
      <c r="C121" s="86"/>
      <c r="D121" s="87">
        <f t="shared" si="34"/>
        <v>0</v>
      </c>
      <c r="E121" s="87">
        <f t="shared" si="34"/>
        <v>0</v>
      </c>
      <c r="F121" s="79">
        <f t="shared" si="35"/>
        <v>0</v>
      </c>
      <c r="G121" s="79">
        <f t="shared" si="35"/>
        <v>0</v>
      </c>
      <c r="H121" s="79">
        <f t="shared" si="36"/>
        <v>0</v>
      </c>
      <c r="I121" s="79">
        <f t="shared" si="37"/>
        <v>0</v>
      </c>
      <c r="J121" s="79">
        <f t="shared" si="38"/>
        <v>0</v>
      </c>
      <c r="K121" s="79">
        <f t="shared" si="39"/>
        <v>0</v>
      </c>
      <c r="L121" s="79">
        <f t="shared" si="40"/>
        <v>0</v>
      </c>
      <c r="M121" s="79">
        <f t="shared" ca="1" si="41"/>
        <v>-7.3295565784882452E-3</v>
      </c>
      <c r="N121" s="79">
        <f t="shared" ca="1" si="42"/>
        <v>0</v>
      </c>
      <c r="O121" s="126">
        <f t="shared" ca="1" si="43"/>
        <v>0</v>
      </c>
      <c r="P121" s="79">
        <f t="shared" ca="1" si="44"/>
        <v>0</v>
      </c>
      <c r="Q121" s="79">
        <f t="shared" ca="1" si="45"/>
        <v>0</v>
      </c>
      <c r="R121" s="53">
        <f t="shared" ca="1" si="46"/>
        <v>7.3295565784882452E-3</v>
      </c>
      <c r="S121" s="53"/>
      <c r="T121" s="53"/>
      <c r="U121" s="53"/>
      <c r="V121" s="53"/>
      <c r="W121" s="53"/>
      <c r="X121" s="53"/>
      <c r="Y121" s="53"/>
      <c r="Z121" s="53"/>
      <c r="AA121" s="53"/>
      <c r="AB121" s="53"/>
      <c r="AC121" s="53"/>
      <c r="AD121" s="53"/>
      <c r="AE121" s="53"/>
      <c r="AF121" s="53"/>
      <c r="AG121" s="53"/>
      <c r="AH121" s="53"/>
      <c r="AI121" s="53"/>
    </row>
    <row r="122" spans="1:35" x14ac:dyDescent="0.2">
      <c r="A122" s="86"/>
      <c r="B122" s="86"/>
      <c r="C122" s="86"/>
      <c r="D122" s="87">
        <f t="shared" si="34"/>
        <v>0</v>
      </c>
      <c r="E122" s="87">
        <f t="shared" si="34"/>
        <v>0</v>
      </c>
      <c r="F122" s="79">
        <f t="shared" si="35"/>
        <v>0</v>
      </c>
      <c r="G122" s="79">
        <f t="shared" si="35"/>
        <v>0</v>
      </c>
      <c r="H122" s="79">
        <f t="shared" si="36"/>
        <v>0</v>
      </c>
      <c r="I122" s="79">
        <f t="shared" si="37"/>
        <v>0</v>
      </c>
      <c r="J122" s="79">
        <f t="shared" si="38"/>
        <v>0</v>
      </c>
      <c r="K122" s="79">
        <f t="shared" si="39"/>
        <v>0</v>
      </c>
      <c r="L122" s="79">
        <f t="shared" si="40"/>
        <v>0</v>
      </c>
      <c r="M122" s="79">
        <f t="shared" ca="1" si="41"/>
        <v>-7.3295565784882452E-3</v>
      </c>
      <c r="N122" s="79">
        <f t="shared" ca="1" si="42"/>
        <v>0</v>
      </c>
      <c r="O122" s="126">
        <f t="shared" ca="1" si="43"/>
        <v>0</v>
      </c>
      <c r="P122" s="79">
        <f t="shared" ca="1" si="44"/>
        <v>0</v>
      </c>
      <c r="Q122" s="79">
        <f t="shared" ca="1" si="45"/>
        <v>0</v>
      </c>
      <c r="R122" s="53">
        <f t="shared" ca="1" si="46"/>
        <v>7.3295565784882452E-3</v>
      </c>
      <c r="S122" s="53"/>
      <c r="T122" s="53"/>
      <c r="U122" s="53"/>
      <c r="V122" s="53"/>
      <c r="W122" s="53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53"/>
    </row>
    <row r="123" spans="1:35" x14ac:dyDescent="0.2">
      <c r="A123" s="86"/>
      <c r="B123" s="86"/>
      <c r="C123" s="86"/>
      <c r="D123" s="87">
        <f t="shared" si="34"/>
        <v>0</v>
      </c>
      <c r="E123" s="87">
        <f t="shared" si="34"/>
        <v>0</v>
      </c>
      <c r="F123" s="79">
        <f t="shared" si="35"/>
        <v>0</v>
      </c>
      <c r="G123" s="79">
        <f t="shared" si="35"/>
        <v>0</v>
      </c>
      <c r="H123" s="79">
        <f t="shared" si="36"/>
        <v>0</v>
      </c>
      <c r="I123" s="79">
        <f t="shared" si="37"/>
        <v>0</v>
      </c>
      <c r="J123" s="79">
        <f t="shared" si="38"/>
        <v>0</v>
      </c>
      <c r="K123" s="79">
        <f t="shared" si="39"/>
        <v>0</v>
      </c>
      <c r="L123" s="79">
        <f t="shared" si="40"/>
        <v>0</v>
      </c>
      <c r="M123" s="79">
        <f t="shared" ca="1" si="41"/>
        <v>-7.3295565784882452E-3</v>
      </c>
      <c r="N123" s="79">
        <f t="shared" ca="1" si="42"/>
        <v>0</v>
      </c>
      <c r="O123" s="126">
        <f t="shared" ca="1" si="43"/>
        <v>0</v>
      </c>
      <c r="P123" s="79">
        <f t="shared" ca="1" si="44"/>
        <v>0</v>
      </c>
      <c r="Q123" s="79">
        <f t="shared" ca="1" si="45"/>
        <v>0</v>
      </c>
      <c r="R123" s="53">
        <f t="shared" ca="1" si="46"/>
        <v>7.3295565784882452E-3</v>
      </c>
      <c r="S123" s="53"/>
      <c r="T123" s="53"/>
      <c r="U123" s="53"/>
      <c r="V123" s="53"/>
      <c r="W123" s="53"/>
      <c r="X123" s="53"/>
      <c r="Y123" s="53"/>
      <c r="Z123" s="53"/>
      <c r="AA123" s="53"/>
      <c r="AB123" s="53"/>
      <c r="AC123" s="53"/>
      <c r="AD123" s="53"/>
      <c r="AE123" s="53"/>
      <c r="AF123" s="53"/>
      <c r="AG123" s="53"/>
      <c r="AH123" s="53"/>
      <c r="AI123" s="53"/>
    </row>
    <row r="124" spans="1:35" x14ac:dyDescent="0.2">
      <c r="A124" s="86"/>
      <c r="B124" s="86"/>
      <c r="C124" s="86"/>
      <c r="D124" s="87">
        <f t="shared" si="34"/>
        <v>0</v>
      </c>
      <c r="E124" s="87">
        <f t="shared" si="34"/>
        <v>0</v>
      </c>
      <c r="F124" s="79">
        <f t="shared" si="35"/>
        <v>0</v>
      </c>
      <c r="G124" s="79">
        <f t="shared" si="35"/>
        <v>0</v>
      </c>
      <c r="H124" s="79">
        <f t="shared" si="36"/>
        <v>0</v>
      </c>
      <c r="I124" s="79">
        <f t="shared" si="37"/>
        <v>0</v>
      </c>
      <c r="J124" s="79">
        <f t="shared" si="38"/>
        <v>0</v>
      </c>
      <c r="K124" s="79">
        <f t="shared" si="39"/>
        <v>0</v>
      </c>
      <c r="L124" s="79">
        <f t="shared" si="40"/>
        <v>0</v>
      </c>
      <c r="M124" s="79">
        <f t="shared" ca="1" si="41"/>
        <v>-7.3295565784882452E-3</v>
      </c>
      <c r="N124" s="79">
        <f t="shared" ca="1" si="42"/>
        <v>0</v>
      </c>
      <c r="O124" s="126">
        <f t="shared" ca="1" si="43"/>
        <v>0</v>
      </c>
      <c r="P124" s="79">
        <f t="shared" ca="1" si="44"/>
        <v>0</v>
      </c>
      <c r="Q124" s="79">
        <f t="shared" ca="1" si="45"/>
        <v>0</v>
      </c>
      <c r="R124" s="53">
        <f t="shared" ca="1" si="46"/>
        <v>7.3295565784882452E-3</v>
      </c>
      <c r="S124" s="53"/>
      <c r="T124" s="53"/>
      <c r="U124" s="53"/>
      <c r="V124" s="53"/>
      <c r="W124" s="53"/>
      <c r="X124" s="53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</row>
    <row r="125" spans="1:35" x14ac:dyDescent="0.2">
      <c r="A125" s="86"/>
      <c r="B125" s="86"/>
      <c r="C125" s="86"/>
      <c r="D125" s="87">
        <f t="shared" si="34"/>
        <v>0</v>
      </c>
      <c r="E125" s="87">
        <f t="shared" si="34"/>
        <v>0</v>
      </c>
      <c r="F125" s="79">
        <f t="shared" si="35"/>
        <v>0</v>
      </c>
      <c r="G125" s="79">
        <f t="shared" si="35"/>
        <v>0</v>
      </c>
      <c r="H125" s="79">
        <f t="shared" si="36"/>
        <v>0</v>
      </c>
      <c r="I125" s="79">
        <f t="shared" si="37"/>
        <v>0</v>
      </c>
      <c r="J125" s="79">
        <f t="shared" si="38"/>
        <v>0</v>
      </c>
      <c r="K125" s="79">
        <f t="shared" si="39"/>
        <v>0</v>
      </c>
      <c r="L125" s="79">
        <f t="shared" si="40"/>
        <v>0</v>
      </c>
      <c r="M125" s="79">
        <f t="shared" ca="1" si="41"/>
        <v>-7.3295565784882452E-3</v>
      </c>
      <c r="N125" s="79">
        <f t="shared" ca="1" si="42"/>
        <v>0</v>
      </c>
      <c r="O125" s="126">
        <f t="shared" ca="1" si="43"/>
        <v>0</v>
      </c>
      <c r="P125" s="79">
        <f t="shared" ca="1" si="44"/>
        <v>0</v>
      </c>
      <c r="Q125" s="79">
        <f t="shared" ca="1" si="45"/>
        <v>0</v>
      </c>
      <c r="R125" s="53">
        <f t="shared" ca="1" si="46"/>
        <v>7.3295565784882452E-3</v>
      </c>
      <c r="S125" s="53"/>
      <c r="T125" s="53"/>
      <c r="U125" s="53"/>
      <c r="V125" s="53"/>
      <c r="W125" s="53"/>
      <c r="X125" s="53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</row>
    <row r="126" spans="1:35" x14ac:dyDescent="0.2">
      <c r="A126" s="86"/>
      <c r="B126" s="86"/>
      <c r="C126" s="86"/>
      <c r="D126" s="87">
        <f t="shared" si="34"/>
        <v>0</v>
      </c>
      <c r="E126" s="87">
        <f t="shared" si="34"/>
        <v>0</v>
      </c>
      <c r="F126" s="79">
        <f t="shared" si="35"/>
        <v>0</v>
      </c>
      <c r="G126" s="79">
        <f t="shared" si="35"/>
        <v>0</v>
      </c>
      <c r="H126" s="79">
        <f t="shared" si="36"/>
        <v>0</v>
      </c>
      <c r="I126" s="79">
        <f t="shared" si="37"/>
        <v>0</v>
      </c>
      <c r="J126" s="79">
        <f t="shared" si="38"/>
        <v>0</v>
      </c>
      <c r="K126" s="79">
        <f t="shared" si="39"/>
        <v>0</v>
      </c>
      <c r="L126" s="79">
        <f t="shared" si="40"/>
        <v>0</v>
      </c>
      <c r="M126" s="79">
        <f t="shared" ca="1" si="41"/>
        <v>-7.3295565784882452E-3</v>
      </c>
      <c r="N126" s="79">
        <f t="shared" ca="1" si="42"/>
        <v>0</v>
      </c>
      <c r="O126" s="126">
        <f t="shared" ca="1" si="43"/>
        <v>0</v>
      </c>
      <c r="P126" s="79">
        <f t="shared" ca="1" si="44"/>
        <v>0</v>
      </c>
      <c r="Q126" s="79">
        <f t="shared" ca="1" si="45"/>
        <v>0</v>
      </c>
      <c r="R126" s="53">
        <f t="shared" ca="1" si="46"/>
        <v>7.3295565784882452E-3</v>
      </c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</row>
    <row r="127" spans="1:35" x14ac:dyDescent="0.2">
      <c r="A127" s="86"/>
      <c r="B127" s="86"/>
      <c r="C127" s="86"/>
      <c r="D127" s="87">
        <f t="shared" si="34"/>
        <v>0</v>
      </c>
      <c r="E127" s="87">
        <f t="shared" si="34"/>
        <v>0</v>
      </c>
      <c r="F127" s="79">
        <f t="shared" si="35"/>
        <v>0</v>
      </c>
      <c r="G127" s="79">
        <f t="shared" si="35"/>
        <v>0</v>
      </c>
      <c r="H127" s="79">
        <f t="shared" si="36"/>
        <v>0</v>
      </c>
      <c r="I127" s="79">
        <f t="shared" si="37"/>
        <v>0</v>
      </c>
      <c r="J127" s="79">
        <f t="shared" si="38"/>
        <v>0</v>
      </c>
      <c r="K127" s="79">
        <f t="shared" si="39"/>
        <v>0</v>
      </c>
      <c r="L127" s="79">
        <f t="shared" si="40"/>
        <v>0</v>
      </c>
      <c r="M127" s="79">
        <f t="shared" ca="1" si="41"/>
        <v>-7.3295565784882452E-3</v>
      </c>
      <c r="N127" s="79">
        <f t="shared" ca="1" si="42"/>
        <v>0</v>
      </c>
      <c r="O127" s="126">
        <f t="shared" ca="1" si="43"/>
        <v>0</v>
      </c>
      <c r="P127" s="79">
        <f t="shared" ca="1" si="44"/>
        <v>0</v>
      </c>
      <c r="Q127" s="79">
        <f t="shared" ca="1" si="45"/>
        <v>0</v>
      </c>
      <c r="R127" s="53">
        <f t="shared" ca="1" si="46"/>
        <v>7.3295565784882452E-3</v>
      </c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</row>
    <row r="128" spans="1:35" x14ac:dyDescent="0.2">
      <c r="A128" s="86"/>
      <c r="B128" s="86"/>
      <c r="C128" s="86"/>
      <c r="D128" s="87">
        <f t="shared" si="34"/>
        <v>0</v>
      </c>
      <c r="E128" s="87">
        <f t="shared" si="34"/>
        <v>0</v>
      </c>
      <c r="F128" s="79">
        <f t="shared" si="35"/>
        <v>0</v>
      </c>
      <c r="G128" s="79">
        <f t="shared" si="35"/>
        <v>0</v>
      </c>
      <c r="H128" s="79">
        <f t="shared" si="36"/>
        <v>0</v>
      </c>
      <c r="I128" s="79">
        <f t="shared" si="37"/>
        <v>0</v>
      </c>
      <c r="J128" s="79">
        <f t="shared" si="38"/>
        <v>0</v>
      </c>
      <c r="K128" s="79">
        <f t="shared" si="39"/>
        <v>0</v>
      </c>
      <c r="L128" s="79">
        <f t="shared" si="40"/>
        <v>0</v>
      </c>
      <c r="M128" s="79">
        <f t="shared" ca="1" si="41"/>
        <v>-7.3295565784882452E-3</v>
      </c>
      <c r="N128" s="79">
        <f t="shared" ca="1" si="42"/>
        <v>0</v>
      </c>
      <c r="O128" s="126">
        <f t="shared" ca="1" si="43"/>
        <v>0</v>
      </c>
      <c r="P128" s="79">
        <f t="shared" ca="1" si="44"/>
        <v>0</v>
      </c>
      <c r="Q128" s="79">
        <f t="shared" ca="1" si="45"/>
        <v>0</v>
      </c>
      <c r="R128" s="53">
        <f t="shared" ca="1" si="46"/>
        <v>7.3295565784882452E-3</v>
      </c>
      <c r="S128" s="53"/>
      <c r="T128" s="53"/>
      <c r="U128" s="53"/>
      <c r="V128" s="53"/>
      <c r="W128" s="53"/>
      <c r="X128" s="53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</row>
    <row r="129" spans="1:35" x14ac:dyDescent="0.2">
      <c r="A129" s="86"/>
      <c r="B129" s="86"/>
      <c r="C129" s="86"/>
      <c r="D129" s="87">
        <f t="shared" si="34"/>
        <v>0</v>
      </c>
      <c r="E129" s="87">
        <f t="shared" si="34"/>
        <v>0</v>
      </c>
      <c r="F129" s="79">
        <f t="shared" si="35"/>
        <v>0</v>
      </c>
      <c r="G129" s="79">
        <f t="shared" si="35"/>
        <v>0</v>
      </c>
      <c r="H129" s="79">
        <f t="shared" si="36"/>
        <v>0</v>
      </c>
      <c r="I129" s="79">
        <f t="shared" si="37"/>
        <v>0</v>
      </c>
      <c r="J129" s="79">
        <f t="shared" si="38"/>
        <v>0</v>
      </c>
      <c r="K129" s="79">
        <f t="shared" si="39"/>
        <v>0</v>
      </c>
      <c r="L129" s="79">
        <f t="shared" si="40"/>
        <v>0</v>
      </c>
      <c r="M129" s="79">
        <f t="shared" ca="1" si="41"/>
        <v>-7.3295565784882452E-3</v>
      </c>
      <c r="N129" s="79">
        <f t="shared" ca="1" si="42"/>
        <v>0</v>
      </c>
      <c r="O129" s="126">
        <f t="shared" ca="1" si="43"/>
        <v>0</v>
      </c>
      <c r="P129" s="79">
        <f t="shared" ca="1" si="44"/>
        <v>0</v>
      </c>
      <c r="Q129" s="79">
        <f t="shared" ca="1" si="45"/>
        <v>0</v>
      </c>
      <c r="R129" s="53">
        <f t="shared" ca="1" si="46"/>
        <v>7.3295565784882452E-3</v>
      </c>
      <c r="S129" s="53"/>
      <c r="T129" s="53"/>
      <c r="U129" s="53"/>
      <c r="V129" s="53"/>
      <c r="W129" s="53"/>
      <c r="X129" s="53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</row>
    <row r="130" spans="1:35" x14ac:dyDescent="0.2">
      <c r="A130" s="86"/>
      <c r="B130" s="86"/>
      <c r="C130" s="86"/>
      <c r="D130" s="87">
        <f t="shared" si="34"/>
        <v>0</v>
      </c>
      <c r="E130" s="87">
        <f t="shared" si="34"/>
        <v>0</v>
      </c>
      <c r="F130" s="79">
        <f t="shared" si="35"/>
        <v>0</v>
      </c>
      <c r="G130" s="79">
        <f t="shared" si="35"/>
        <v>0</v>
      </c>
      <c r="H130" s="79">
        <f t="shared" si="36"/>
        <v>0</v>
      </c>
      <c r="I130" s="79">
        <f t="shared" si="37"/>
        <v>0</v>
      </c>
      <c r="J130" s="79">
        <f t="shared" si="38"/>
        <v>0</v>
      </c>
      <c r="K130" s="79">
        <f t="shared" si="39"/>
        <v>0</v>
      </c>
      <c r="L130" s="79">
        <f t="shared" si="40"/>
        <v>0</v>
      </c>
      <c r="M130" s="79">
        <f t="shared" ca="1" si="41"/>
        <v>-7.3295565784882452E-3</v>
      </c>
      <c r="N130" s="79">
        <f t="shared" ca="1" si="42"/>
        <v>0</v>
      </c>
      <c r="O130" s="126">
        <f t="shared" ca="1" si="43"/>
        <v>0</v>
      </c>
      <c r="P130" s="79">
        <f t="shared" ca="1" si="44"/>
        <v>0</v>
      </c>
      <c r="Q130" s="79">
        <f t="shared" ca="1" si="45"/>
        <v>0</v>
      </c>
      <c r="R130" s="53">
        <f t="shared" ca="1" si="46"/>
        <v>7.3295565784882452E-3</v>
      </c>
      <c r="S130" s="53"/>
      <c r="T130" s="53"/>
      <c r="U130" s="53"/>
      <c r="V130" s="53"/>
      <c r="W130" s="53"/>
      <c r="X130" s="53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</row>
    <row r="131" spans="1:35" x14ac:dyDescent="0.2">
      <c r="A131" s="86"/>
      <c r="B131" s="86"/>
      <c r="C131" s="86"/>
      <c r="D131" s="87">
        <f t="shared" si="34"/>
        <v>0</v>
      </c>
      <c r="E131" s="87">
        <f t="shared" si="34"/>
        <v>0</v>
      </c>
      <c r="F131" s="79">
        <f t="shared" si="35"/>
        <v>0</v>
      </c>
      <c r="G131" s="79">
        <f t="shared" si="35"/>
        <v>0</v>
      </c>
      <c r="H131" s="79">
        <f t="shared" si="36"/>
        <v>0</v>
      </c>
      <c r="I131" s="79">
        <f t="shared" si="37"/>
        <v>0</v>
      </c>
      <c r="J131" s="79">
        <f t="shared" si="38"/>
        <v>0</v>
      </c>
      <c r="K131" s="79">
        <f t="shared" si="39"/>
        <v>0</v>
      </c>
      <c r="L131" s="79">
        <f t="shared" si="40"/>
        <v>0</v>
      </c>
      <c r="M131" s="79">
        <f t="shared" ca="1" si="41"/>
        <v>-7.3295565784882452E-3</v>
      </c>
      <c r="N131" s="79">
        <f t="shared" ca="1" si="42"/>
        <v>0</v>
      </c>
      <c r="O131" s="126">
        <f t="shared" ca="1" si="43"/>
        <v>0</v>
      </c>
      <c r="P131" s="79">
        <f t="shared" ca="1" si="44"/>
        <v>0</v>
      </c>
      <c r="Q131" s="79">
        <f t="shared" ca="1" si="45"/>
        <v>0</v>
      </c>
      <c r="R131" s="53">
        <f t="shared" ca="1" si="46"/>
        <v>7.3295565784882452E-3</v>
      </c>
      <c r="S131" s="53"/>
      <c r="T131" s="53"/>
      <c r="U131" s="53"/>
      <c r="V131" s="53"/>
      <c r="W131" s="53"/>
      <c r="X131" s="53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</row>
    <row r="132" spans="1:35" x14ac:dyDescent="0.2">
      <c r="A132" s="86"/>
      <c r="B132" s="86"/>
      <c r="C132" s="86"/>
      <c r="D132" s="87">
        <f t="shared" si="34"/>
        <v>0</v>
      </c>
      <c r="E132" s="87">
        <f t="shared" si="34"/>
        <v>0</v>
      </c>
      <c r="F132" s="79">
        <f t="shared" si="35"/>
        <v>0</v>
      </c>
      <c r="G132" s="79">
        <f t="shared" si="35"/>
        <v>0</v>
      </c>
      <c r="H132" s="79">
        <f t="shared" si="36"/>
        <v>0</v>
      </c>
      <c r="I132" s="79">
        <f t="shared" si="37"/>
        <v>0</v>
      </c>
      <c r="J132" s="79">
        <f t="shared" si="38"/>
        <v>0</v>
      </c>
      <c r="K132" s="79">
        <f t="shared" si="39"/>
        <v>0</v>
      </c>
      <c r="L132" s="79">
        <f t="shared" si="40"/>
        <v>0</v>
      </c>
      <c r="M132" s="79">
        <f t="shared" ca="1" si="41"/>
        <v>-7.3295565784882452E-3</v>
      </c>
      <c r="N132" s="79">
        <f t="shared" ca="1" si="42"/>
        <v>0</v>
      </c>
      <c r="O132" s="126">
        <f t="shared" ca="1" si="43"/>
        <v>0</v>
      </c>
      <c r="P132" s="79">
        <f t="shared" ca="1" si="44"/>
        <v>0</v>
      </c>
      <c r="Q132" s="79">
        <f t="shared" ca="1" si="45"/>
        <v>0</v>
      </c>
      <c r="R132" s="53">
        <f t="shared" ca="1" si="46"/>
        <v>7.3295565784882452E-3</v>
      </c>
      <c r="S132" s="53"/>
      <c r="T132" s="53"/>
      <c r="U132" s="53"/>
      <c r="V132" s="53"/>
      <c r="W132" s="53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</row>
    <row r="133" spans="1:35" x14ac:dyDescent="0.2">
      <c r="A133" s="86"/>
      <c r="B133" s="86"/>
      <c r="C133" s="86"/>
      <c r="D133" s="87">
        <f t="shared" si="34"/>
        <v>0</v>
      </c>
      <c r="E133" s="87">
        <f t="shared" si="34"/>
        <v>0</v>
      </c>
      <c r="F133" s="79">
        <f t="shared" si="35"/>
        <v>0</v>
      </c>
      <c r="G133" s="79">
        <f t="shared" si="35"/>
        <v>0</v>
      </c>
      <c r="H133" s="79">
        <f t="shared" si="36"/>
        <v>0</v>
      </c>
      <c r="I133" s="79">
        <f t="shared" si="37"/>
        <v>0</v>
      </c>
      <c r="J133" s="79">
        <f t="shared" si="38"/>
        <v>0</v>
      </c>
      <c r="K133" s="79">
        <f t="shared" si="39"/>
        <v>0</v>
      </c>
      <c r="L133" s="79">
        <f t="shared" si="40"/>
        <v>0</v>
      </c>
      <c r="M133" s="79">
        <f t="shared" ca="1" si="41"/>
        <v>-7.3295565784882452E-3</v>
      </c>
      <c r="N133" s="79">
        <f t="shared" ca="1" si="42"/>
        <v>0</v>
      </c>
      <c r="O133" s="126">
        <f t="shared" ca="1" si="43"/>
        <v>0</v>
      </c>
      <c r="P133" s="79">
        <f t="shared" ca="1" si="44"/>
        <v>0</v>
      </c>
      <c r="Q133" s="79">
        <f t="shared" ca="1" si="45"/>
        <v>0</v>
      </c>
      <c r="R133" s="53">
        <f t="shared" ca="1" si="46"/>
        <v>7.3295565784882452E-3</v>
      </c>
      <c r="S133" s="53"/>
      <c r="T133" s="53"/>
      <c r="U133" s="53"/>
      <c r="V133" s="53"/>
      <c r="W133" s="53"/>
      <c r="X133" s="53"/>
      <c r="Y133" s="53"/>
      <c r="Z133" s="53"/>
      <c r="AA133" s="53"/>
      <c r="AB133" s="53"/>
      <c r="AC133" s="53"/>
      <c r="AD133" s="53"/>
      <c r="AE133" s="53"/>
      <c r="AF133" s="53"/>
      <c r="AG133" s="53"/>
      <c r="AH133" s="53"/>
      <c r="AI133" s="53"/>
    </row>
    <row r="134" spans="1:35" x14ac:dyDescent="0.2">
      <c r="A134" s="86"/>
      <c r="B134" s="86"/>
      <c r="C134" s="86"/>
      <c r="D134" s="87">
        <f t="shared" si="34"/>
        <v>0</v>
      </c>
      <c r="E134" s="87">
        <f t="shared" si="34"/>
        <v>0</v>
      </c>
      <c r="F134" s="79">
        <f t="shared" si="35"/>
        <v>0</v>
      </c>
      <c r="G134" s="79">
        <f t="shared" si="35"/>
        <v>0</v>
      </c>
      <c r="H134" s="79">
        <f t="shared" si="36"/>
        <v>0</v>
      </c>
      <c r="I134" s="79">
        <f t="shared" si="37"/>
        <v>0</v>
      </c>
      <c r="J134" s="79">
        <f t="shared" si="38"/>
        <v>0</v>
      </c>
      <c r="K134" s="79">
        <f t="shared" si="39"/>
        <v>0</v>
      </c>
      <c r="L134" s="79">
        <f t="shared" si="40"/>
        <v>0</v>
      </c>
      <c r="M134" s="79">
        <f t="shared" ca="1" si="41"/>
        <v>-7.3295565784882452E-3</v>
      </c>
      <c r="N134" s="79">
        <f t="shared" ca="1" si="42"/>
        <v>0</v>
      </c>
      <c r="O134" s="126">
        <f t="shared" ca="1" si="43"/>
        <v>0</v>
      </c>
      <c r="P134" s="79">
        <f t="shared" ca="1" si="44"/>
        <v>0</v>
      </c>
      <c r="Q134" s="79">
        <f t="shared" ca="1" si="45"/>
        <v>0</v>
      </c>
      <c r="R134" s="53">
        <f t="shared" ca="1" si="46"/>
        <v>7.3295565784882452E-3</v>
      </c>
      <c r="S134" s="53"/>
      <c r="T134" s="53"/>
      <c r="U134" s="53"/>
      <c r="V134" s="53"/>
      <c r="W134" s="53"/>
      <c r="X134" s="53"/>
      <c r="Y134" s="53"/>
      <c r="Z134" s="53"/>
      <c r="AA134" s="53"/>
      <c r="AB134" s="53"/>
      <c r="AC134" s="53"/>
      <c r="AD134" s="53"/>
      <c r="AE134" s="53"/>
      <c r="AF134" s="53"/>
      <c r="AG134" s="53"/>
      <c r="AH134" s="53"/>
      <c r="AI134" s="53"/>
    </row>
    <row r="135" spans="1:35" x14ac:dyDescent="0.2">
      <c r="A135" s="86"/>
      <c r="B135" s="86"/>
      <c r="C135" s="86"/>
      <c r="D135" s="87">
        <f t="shared" si="34"/>
        <v>0</v>
      </c>
      <c r="E135" s="87">
        <f t="shared" si="34"/>
        <v>0</v>
      </c>
      <c r="F135" s="79">
        <f t="shared" si="35"/>
        <v>0</v>
      </c>
      <c r="G135" s="79">
        <f t="shared" si="35"/>
        <v>0</v>
      </c>
      <c r="H135" s="79">
        <f t="shared" si="36"/>
        <v>0</v>
      </c>
      <c r="I135" s="79">
        <f t="shared" si="37"/>
        <v>0</v>
      </c>
      <c r="J135" s="79">
        <f t="shared" si="38"/>
        <v>0</v>
      </c>
      <c r="K135" s="79">
        <f t="shared" si="39"/>
        <v>0</v>
      </c>
      <c r="L135" s="79">
        <f t="shared" si="40"/>
        <v>0</v>
      </c>
      <c r="M135" s="79">
        <f t="shared" ca="1" si="41"/>
        <v>-7.3295565784882452E-3</v>
      </c>
      <c r="N135" s="79">
        <f t="shared" ca="1" si="42"/>
        <v>0</v>
      </c>
      <c r="O135" s="126">
        <f t="shared" ca="1" si="43"/>
        <v>0</v>
      </c>
      <c r="P135" s="79">
        <f t="shared" ca="1" si="44"/>
        <v>0</v>
      </c>
      <c r="Q135" s="79">
        <f t="shared" ca="1" si="45"/>
        <v>0</v>
      </c>
      <c r="R135" s="53">
        <f t="shared" ca="1" si="46"/>
        <v>7.3295565784882452E-3</v>
      </c>
      <c r="S135" s="53"/>
      <c r="T135" s="53"/>
      <c r="U135" s="53"/>
      <c r="V135" s="53"/>
      <c r="W135" s="53"/>
      <c r="X135" s="53"/>
      <c r="Y135" s="53"/>
      <c r="Z135" s="53"/>
      <c r="AA135" s="53"/>
      <c r="AB135" s="53"/>
      <c r="AC135" s="53"/>
      <c r="AD135" s="53"/>
      <c r="AE135" s="53"/>
      <c r="AF135" s="53"/>
      <c r="AG135" s="53"/>
      <c r="AH135" s="53"/>
      <c r="AI135" s="53"/>
    </row>
    <row r="136" spans="1:35" x14ac:dyDescent="0.2">
      <c r="A136" s="86"/>
      <c r="B136" s="86"/>
      <c r="C136" s="86"/>
      <c r="D136" s="87">
        <f t="shared" si="34"/>
        <v>0</v>
      </c>
      <c r="E136" s="87">
        <f t="shared" si="34"/>
        <v>0</v>
      </c>
      <c r="F136" s="79">
        <f t="shared" si="35"/>
        <v>0</v>
      </c>
      <c r="G136" s="79">
        <f t="shared" si="35"/>
        <v>0</v>
      </c>
      <c r="H136" s="79">
        <f t="shared" si="36"/>
        <v>0</v>
      </c>
      <c r="I136" s="79">
        <f t="shared" si="37"/>
        <v>0</v>
      </c>
      <c r="J136" s="79">
        <f t="shared" si="38"/>
        <v>0</v>
      </c>
      <c r="K136" s="79">
        <f t="shared" si="39"/>
        <v>0</v>
      </c>
      <c r="L136" s="79">
        <f t="shared" si="40"/>
        <v>0</v>
      </c>
      <c r="M136" s="79">
        <f t="shared" ca="1" si="41"/>
        <v>-7.3295565784882452E-3</v>
      </c>
      <c r="N136" s="79">
        <f t="shared" ca="1" si="42"/>
        <v>0</v>
      </c>
      <c r="O136" s="126">
        <f t="shared" ca="1" si="43"/>
        <v>0</v>
      </c>
      <c r="P136" s="79">
        <f t="shared" ca="1" si="44"/>
        <v>0</v>
      </c>
      <c r="Q136" s="79">
        <f t="shared" ca="1" si="45"/>
        <v>0</v>
      </c>
      <c r="R136" s="53">
        <f t="shared" ca="1" si="46"/>
        <v>7.3295565784882452E-3</v>
      </c>
      <c r="S136" s="53"/>
      <c r="T136" s="53"/>
      <c r="U136" s="53"/>
      <c r="V136" s="53"/>
      <c r="W136" s="53"/>
      <c r="X136" s="53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</row>
    <row r="137" spans="1:35" x14ac:dyDescent="0.2">
      <c r="A137" s="86"/>
      <c r="B137" s="86"/>
      <c r="C137" s="86"/>
      <c r="D137" s="87">
        <f t="shared" si="34"/>
        <v>0</v>
      </c>
      <c r="E137" s="87">
        <f t="shared" si="34"/>
        <v>0</v>
      </c>
      <c r="F137" s="79">
        <f t="shared" si="35"/>
        <v>0</v>
      </c>
      <c r="G137" s="79">
        <f t="shared" si="35"/>
        <v>0</v>
      </c>
      <c r="H137" s="79">
        <f t="shared" si="36"/>
        <v>0</v>
      </c>
      <c r="I137" s="79">
        <f t="shared" si="37"/>
        <v>0</v>
      </c>
      <c r="J137" s="79">
        <f t="shared" si="38"/>
        <v>0</v>
      </c>
      <c r="K137" s="79">
        <f t="shared" si="39"/>
        <v>0</v>
      </c>
      <c r="L137" s="79">
        <f t="shared" si="40"/>
        <v>0</v>
      </c>
      <c r="M137" s="79">
        <f t="shared" ca="1" si="41"/>
        <v>-7.3295565784882452E-3</v>
      </c>
      <c r="N137" s="79">
        <f t="shared" ca="1" si="42"/>
        <v>0</v>
      </c>
      <c r="O137" s="126">
        <f t="shared" ca="1" si="43"/>
        <v>0</v>
      </c>
      <c r="P137" s="79">
        <f t="shared" ca="1" si="44"/>
        <v>0</v>
      </c>
      <c r="Q137" s="79">
        <f t="shared" ca="1" si="45"/>
        <v>0</v>
      </c>
      <c r="R137" s="53">
        <f t="shared" ca="1" si="46"/>
        <v>7.3295565784882452E-3</v>
      </c>
      <c r="S137" s="53"/>
      <c r="T137" s="53"/>
      <c r="U137" s="53"/>
      <c r="V137" s="53"/>
      <c r="W137" s="53"/>
      <c r="X137" s="53"/>
      <c r="Y137" s="53"/>
      <c r="Z137" s="53"/>
      <c r="AA137" s="53"/>
      <c r="AB137" s="53"/>
      <c r="AC137" s="53"/>
      <c r="AD137" s="53"/>
      <c r="AE137" s="53"/>
      <c r="AF137" s="53"/>
      <c r="AG137" s="53"/>
      <c r="AH137" s="53"/>
      <c r="AI137" s="53"/>
    </row>
    <row r="138" spans="1:35" x14ac:dyDescent="0.2">
      <c r="A138" s="86"/>
      <c r="B138" s="86"/>
      <c r="C138" s="86"/>
      <c r="D138" s="87">
        <f t="shared" si="34"/>
        <v>0</v>
      </c>
      <c r="E138" s="87">
        <f t="shared" si="34"/>
        <v>0</v>
      </c>
      <c r="F138" s="79">
        <f t="shared" si="35"/>
        <v>0</v>
      </c>
      <c r="G138" s="79">
        <f t="shared" si="35"/>
        <v>0</v>
      </c>
      <c r="H138" s="79">
        <f t="shared" si="36"/>
        <v>0</v>
      </c>
      <c r="I138" s="79">
        <f t="shared" si="37"/>
        <v>0</v>
      </c>
      <c r="J138" s="79">
        <f t="shared" si="38"/>
        <v>0</v>
      </c>
      <c r="K138" s="79">
        <f t="shared" si="39"/>
        <v>0</v>
      </c>
      <c r="L138" s="79">
        <f t="shared" si="40"/>
        <v>0</v>
      </c>
      <c r="M138" s="79">
        <f t="shared" ca="1" si="41"/>
        <v>-7.3295565784882452E-3</v>
      </c>
      <c r="N138" s="79">
        <f t="shared" ca="1" si="42"/>
        <v>0</v>
      </c>
      <c r="O138" s="126">
        <f t="shared" ca="1" si="43"/>
        <v>0</v>
      </c>
      <c r="P138" s="79">
        <f t="shared" ca="1" si="44"/>
        <v>0</v>
      </c>
      <c r="Q138" s="79">
        <f t="shared" ca="1" si="45"/>
        <v>0</v>
      </c>
      <c r="R138" s="53">
        <f t="shared" ca="1" si="46"/>
        <v>7.3295565784882452E-3</v>
      </c>
      <c r="S138" s="53"/>
      <c r="T138" s="53"/>
      <c r="U138" s="53"/>
      <c r="V138" s="53"/>
      <c r="W138" s="53"/>
      <c r="X138" s="53"/>
      <c r="Y138" s="53"/>
      <c r="Z138" s="53"/>
      <c r="AA138" s="53"/>
      <c r="AB138" s="53"/>
      <c r="AC138" s="53"/>
      <c r="AD138" s="53"/>
      <c r="AE138" s="53"/>
      <c r="AF138" s="53"/>
      <c r="AG138" s="53"/>
      <c r="AH138" s="53"/>
      <c r="AI138" s="53"/>
    </row>
    <row r="139" spans="1:35" x14ac:dyDescent="0.2">
      <c r="A139" s="86"/>
      <c r="B139" s="86"/>
      <c r="C139" s="86"/>
      <c r="D139" s="87">
        <f t="shared" si="34"/>
        <v>0</v>
      </c>
      <c r="E139" s="87">
        <f t="shared" si="34"/>
        <v>0</v>
      </c>
      <c r="F139" s="79">
        <f t="shared" si="35"/>
        <v>0</v>
      </c>
      <c r="G139" s="79">
        <f t="shared" si="35"/>
        <v>0</v>
      </c>
      <c r="H139" s="79">
        <f t="shared" si="36"/>
        <v>0</v>
      </c>
      <c r="I139" s="79">
        <f t="shared" si="37"/>
        <v>0</v>
      </c>
      <c r="J139" s="79">
        <f t="shared" si="38"/>
        <v>0</v>
      </c>
      <c r="K139" s="79">
        <f t="shared" si="39"/>
        <v>0</v>
      </c>
      <c r="L139" s="79">
        <f t="shared" si="40"/>
        <v>0</v>
      </c>
      <c r="M139" s="79">
        <f t="shared" ca="1" si="41"/>
        <v>-7.3295565784882452E-3</v>
      </c>
      <c r="N139" s="79">
        <f t="shared" ca="1" si="42"/>
        <v>0</v>
      </c>
      <c r="O139" s="126">
        <f t="shared" ca="1" si="43"/>
        <v>0</v>
      </c>
      <c r="P139" s="79">
        <f t="shared" ca="1" si="44"/>
        <v>0</v>
      </c>
      <c r="Q139" s="79">
        <f t="shared" ca="1" si="45"/>
        <v>0</v>
      </c>
      <c r="R139" s="53">
        <f t="shared" ca="1" si="46"/>
        <v>7.3295565784882452E-3</v>
      </c>
      <c r="S139" s="53"/>
      <c r="T139" s="53"/>
      <c r="U139" s="53"/>
      <c r="V139" s="53"/>
      <c r="W139" s="53"/>
      <c r="X139" s="53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</row>
    <row r="140" spans="1:35" x14ac:dyDescent="0.2">
      <c r="A140" s="86"/>
      <c r="B140" s="86"/>
      <c r="C140" s="86"/>
      <c r="D140" s="87">
        <f t="shared" si="34"/>
        <v>0</v>
      </c>
      <c r="E140" s="87">
        <f t="shared" si="34"/>
        <v>0</v>
      </c>
      <c r="F140" s="79">
        <f t="shared" si="35"/>
        <v>0</v>
      </c>
      <c r="G140" s="79">
        <f t="shared" si="35"/>
        <v>0</v>
      </c>
      <c r="H140" s="79">
        <f t="shared" si="36"/>
        <v>0</v>
      </c>
      <c r="I140" s="79">
        <f t="shared" si="37"/>
        <v>0</v>
      </c>
      <c r="J140" s="79">
        <f t="shared" si="38"/>
        <v>0</v>
      </c>
      <c r="K140" s="79">
        <f t="shared" si="39"/>
        <v>0</v>
      </c>
      <c r="L140" s="79">
        <f t="shared" si="40"/>
        <v>0</v>
      </c>
      <c r="M140" s="79">
        <f t="shared" ca="1" si="41"/>
        <v>-7.3295565784882452E-3</v>
      </c>
      <c r="N140" s="79">
        <f t="shared" ca="1" si="42"/>
        <v>0</v>
      </c>
      <c r="O140" s="126">
        <f t="shared" ca="1" si="43"/>
        <v>0</v>
      </c>
      <c r="P140" s="79">
        <f t="shared" ca="1" si="44"/>
        <v>0</v>
      </c>
      <c r="Q140" s="79">
        <f t="shared" ca="1" si="45"/>
        <v>0</v>
      </c>
      <c r="R140" s="53">
        <f t="shared" ca="1" si="46"/>
        <v>7.3295565784882452E-3</v>
      </c>
      <c r="S140" s="53"/>
      <c r="T140" s="53"/>
      <c r="U140" s="53"/>
      <c r="V140" s="53"/>
      <c r="W140" s="53"/>
      <c r="X140" s="53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</row>
    <row r="141" spans="1:35" x14ac:dyDescent="0.2">
      <c r="A141" s="86"/>
      <c r="B141" s="86"/>
      <c r="C141" s="86"/>
      <c r="D141" s="87">
        <f t="shared" si="34"/>
        <v>0</v>
      </c>
      <c r="E141" s="87">
        <f t="shared" si="34"/>
        <v>0</v>
      </c>
      <c r="F141" s="79">
        <f t="shared" si="35"/>
        <v>0</v>
      </c>
      <c r="G141" s="79">
        <f t="shared" si="35"/>
        <v>0</v>
      </c>
      <c r="H141" s="79">
        <f t="shared" si="36"/>
        <v>0</v>
      </c>
      <c r="I141" s="79">
        <f t="shared" si="37"/>
        <v>0</v>
      </c>
      <c r="J141" s="79">
        <f t="shared" si="38"/>
        <v>0</v>
      </c>
      <c r="K141" s="79">
        <f t="shared" si="39"/>
        <v>0</v>
      </c>
      <c r="L141" s="79">
        <f t="shared" si="40"/>
        <v>0</v>
      </c>
      <c r="M141" s="79">
        <f t="shared" ca="1" si="41"/>
        <v>-7.3295565784882452E-3</v>
      </c>
      <c r="N141" s="79">
        <f t="shared" ca="1" si="42"/>
        <v>0</v>
      </c>
      <c r="O141" s="126">
        <f t="shared" ca="1" si="43"/>
        <v>0</v>
      </c>
      <c r="P141" s="79">
        <f t="shared" ca="1" si="44"/>
        <v>0</v>
      </c>
      <c r="Q141" s="79">
        <f t="shared" ca="1" si="45"/>
        <v>0</v>
      </c>
      <c r="R141" s="53">
        <f t="shared" ca="1" si="46"/>
        <v>7.3295565784882452E-3</v>
      </c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</row>
    <row r="142" spans="1:35" x14ac:dyDescent="0.2">
      <c r="A142" s="86"/>
      <c r="B142" s="86"/>
      <c r="C142" s="86"/>
      <c r="D142" s="87">
        <f t="shared" si="34"/>
        <v>0</v>
      </c>
      <c r="E142" s="87">
        <f t="shared" si="34"/>
        <v>0</v>
      </c>
      <c r="F142" s="79">
        <f t="shared" si="35"/>
        <v>0</v>
      </c>
      <c r="G142" s="79">
        <f t="shared" si="35"/>
        <v>0</v>
      </c>
      <c r="H142" s="79">
        <f t="shared" si="36"/>
        <v>0</v>
      </c>
      <c r="I142" s="79">
        <f t="shared" si="37"/>
        <v>0</v>
      </c>
      <c r="J142" s="79">
        <f t="shared" si="38"/>
        <v>0</v>
      </c>
      <c r="K142" s="79">
        <f t="shared" si="39"/>
        <v>0</v>
      </c>
      <c r="L142" s="79">
        <f t="shared" si="40"/>
        <v>0</v>
      </c>
      <c r="M142" s="79">
        <f t="shared" ca="1" si="41"/>
        <v>-7.3295565784882452E-3</v>
      </c>
      <c r="N142" s="79">
        <f t="shared" ca="1" si="42"/>
        <v>0</v>
      </c>
      <c r="O142" s="126">
        <f t="shared" ca="1" si="43"/>
        <v>0</v>
      </c>
      <c r="P142" s="79">
        <f t="shared" ca="1" si="44"/>
        <v>0</v>
      </c>
      <c r="Q142" s="79">
        <f t="shared" ca="1" si="45"/>
        <v>0</v>
      </c>
      <c r="R142" s="53">
        <f t="shared" ca="1" si="46"/>
        <v>7.3295565784882452E-3</v>
      </c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</row>
    <row r="143" spans="1:35" x14ac:dyDescent="0.2">
      <c r="A143" s="86"/>
      <c r="B143" s="86"/>
      <c r="C143" s="86"/>
      <c r="D143" s="87">
        <f t="shared" si="34"/>
        <v>0</v>
      </c>
      <c r="E143" s="87">
        <f t="shared" si="34"/>
        <v>0</v>
      </c>
      <c r="F143" s="79">
        <f t="shared" si="35"/>
        <v>0</v>
      </c>
      <c r="G143" s="79">
        <f t="shared" si="35"/>
        <v>0</v>
      </c>
      <c r="H143" s="79">
        <f t="shared" si="36"/>
        <v>0</v>
      </c>
      <c r="I143" s="79">
        <f t="shared" si="37"/>
        <v>0</v>
      </c>
      <c r="J143" s="79">
        <f t="shared" si="38"/>
        <v>0</v>
      </c>
      <c r="K143" s="79">
        <f t="shared" si="39"/>
        <v>0</v>
      </c>
      <c r="L143" s="79">
        <f t="shared" si="40"/>
        <v>0</v>
      </c>
      <c r="M143" s="79">
        <f t="shared" ca="1" si="41"/>
        <v>-7.3295565784882452E-3</v>
      </c>
      <c r="N143" s="79">
        <f t="shared" ca="1" si="42"/>
        <v>0</v>
      </c>
      <c r="O143" s="126">
        <f t="shared" ca="1" si="43"/>
        <v>0</v>
      </c>
      <c r="P143" s="79">
        <f t="shared" ca="1" si="44"/>
        <v>0</v>
      </c>
      <c r="Q143" s="79">
        <f t="shared" ca="1" si="45"/>
        <v>0</v>
      </c>
      <c r="R143" s="53">
        <f t="shared" ca="1" si="46"/>
        <v>7.3295565784882452E-3</v>
      </c>
      <c r="S143" s="53"/>
      <c r="T143" s="53"/>
      <c r="U143" s="53"/>
      <c r="V143" s="53"/>
      <c r="W143" s="53"/>
      <c r="X143" s="53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</row>
    <row r="144" spans="1:35" x14ac:dyDescent="0.2">
      <c r="A144" s="86"/>
      <c r="B144" s="86"/>
      <c r="C144" s="86"/>
      <c r="D144" s="87">
        <f t="shared" ref="D144:E207" si="47">A144/A$18</f>
        <v>0</v>
      </c>
      <c r="E144" s="87">
        <f t="shared" si="47"/>
        <v>0</v>
      </c>
      <c r="F144" s="79">
        <f t="shared" ref="F144:G207" si="48">$C144*D144</f>
        <v>0</v>
      </c>
      <c r="G144" s="79">
        <f t="shared" si="48"/>
        <v>0</v>
      </c>
      <c r="H144" s="79">
        <f t="shared" si="36"/>
        <v>0</v>
      </c>
      <c r="I144" s="79">
        <f t="shared" si="37"/>
        <v>0</v>
      </c>
      <c r="J144" s="79">
        <f t="shared" si="38"/>
        <v>0</v>
      </c>
      <c r="K144" s="79">
        <f t="shared" si="39"/>
        <v>0</v>
      </c>
      <c r="L144" s="79">
        <f t="shared" si="40"/>
        <v>0</v>
      </c>
      <c r="M144" s="79">
        <f t="shared" ca="1" si="41"/>
        <v>-7.3295565784882452E-3</v>
      </c>
      <c r="N144" s="79">
        <f t="shared" ca="1" si="42"/>
        <v>0</v>
      </c>
      <c r="O144" s="126">
        <f t="shared" ca="1" si="43"/>
        <v>0</v>
      </c>
      <c r="P144" s="79">
        <f t="shared" ca="1" si="44"/>
        <v>0</v>
      </c>
      <c r="Q144" s="79">
        <f t="shared" ca="1" si="45"/>
        <v>0</v>
      </c>
      <c r="R144" s="53">
        <f t="shared" ca="1" si="46"/>
        <v>7.3295565784882452E-3</v>
      </c>
      <c r="S144" s="53"/>
      <c r="T144" s="53"/>
      <c r="U144" s="53"/>
      <c r="V144" s="53"/>
      <c r="W144" s="53"/>
      <c r="X144" s="53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</row>
    <row r="145" spans="1:35" x14ac:dyDescent="0.2">
      <c r="A145" s="86"/>
      <c r="B145" s="86"/>
      <c r="C145" s="86"/>
      <c r="D145" s="87">
        <f t="shared" si="47"/>
        <v>0</v>
      </c>
      <c r="E145" s="87">
        <f t="shared" si="47"/>
        <v>0</v>
      </c>
      <c r="F145" s="79">
        <f t="shared" si="48"/>
        <v>0</v>
      </c>
      <c r="G145" s="79">
        <f t="shared" si="48"/>
        <v>0</v>
      </c>
      <c r="H145" s="79">
        <f t="shared" si="36"/>
        <v>0</v>
      </c>
      <c r="I145" s="79">
        <f t="shared" si="37"/>
        <v>0</v>
      </c>
      <c r="J145" s="79">
        <f t="shared" si="38"/>
        <v>0</v>
      </c>
      <c r="K145" s="79">
        <f t="shared" si="39"/>
        <v>0</v>
      </c>
      <c r="L145" s="79">
        <f t="shared" si="40"/>
        <v>0</v>
      </c>
      <c r="M145" s="79">
        <f t="shared" ca="1" si="41"/>
        <v>-7.3295565784882452E-3</v>
      </c>
      <c r="N145" s="79">
        <f t="shared" ca="1" si="42"/>
        <v>0</v>
      </c>
      <c r="O145" s="126">
        <f t="shared" ca="1" si="43"/>
        <v>0</v>
      </c>
      <c r="P145" s="79">
        <f t="shared" ca="1" si="44"/>
        <v>0</v>
      </c>
      <c r="Q145" s="79">
        <f t="shared" ca="1" si="45"/>
        <v>0</v>
      </c>
      <c r="R145" s="53">
        <f t="shared" ca="1" si="46"/>
        <v>7.3295565784882452E-3</v>
      </c>
      <c r="S145" s="53"/>
      <c r="T145" s="53"/>
      <c r="U145" s="53"/>
      <c r="V145" s="53"/>
      <c r="W145" s="53"/>
      <c r="X145" s="53"/>
      <c r="Y145" s="53"/>
      <c r="Z145" s="53"/>
      <c r="AA145" s="53"/>
      <c r="AB145" s="53"/>
      <c r="AC145" s="53"/>
      <c r="AD145" s="53"/>
      <c r="AE145" s="53"/>
      <c r="AF145" s="53"/>
      <c r="AG145" s="53"/>
      <c r="AH145" s="53"/>
      <c r="AI145" s="53"/>
    </row>
    <row r="146" spans="1:35" x14ac:dyDescent="0.2">
      <c r="A146" s="86"/>
      <c r="B146" s="86"/>
      <c r="C146" s="86"/>
      <c r="D146" s="87">
        <f t="shared" si="47"/>
        <v>0</v>
      </c>
      <c r="E146" s="87">
        <f t="shared" si="47"/>
        <v>0</v>
      </c>
      <c r="F146" s="79">
        <f t="shared" si="48"/>
        <v>0</v>
      </c>
      <c r="G146" s="79">
        <f t="shared" si="48"/>
        <v>0</v>
      </c>
      <c r="H146" s="79">
        <f t="shared" si="36"/>
        <v>0</v>
      </c>
      <c r="I146" s="79">
        <f t="shared" si="37"/>
        <v>0</v>
      </c>
      <c r="J146" s="79">
        <f t="shared" si="38"/>
        <v>0</v>
      </c>
      <c r="K146" s="79">
        <f t="shared" si="39"/>
        <v>0</v>
      </c>
      <c r="L146" s="79">
        <f t="shared" si="40"/>
        <v>0</v>
      </c>
      <c r="M146" s="79">
        <f t="shared" ca="1" si="41"/>
        <v>-7.3295565784882452E-3</v>
      </c>
      <c r="N146" s="79">
        <f t="shared" ca="1" si="42"/>
        <v>0</v>
      </c>
      <c r="O146" s="126">
        <f t="shared" ca="1" si="43"/>
        <v>0</v>
      </c>
      <c r="P146" s="79">
        <f t="shared" ca="1" si="44"/>
        <v>0</v>
      </c>
      <c r="Q146" s="79">
        <f t="shared" ca="1" si="45"/>
        <v>0</v>
      </c>
      <c r="R146" s="53">
        <f t="shared" ca="1" si="46"/>
        <v>7.3295565784882452E-3</v>
      </c>
      <c r="S146" s="53"/>
      <c r="T146" s="53"/>
      <c r="U146" s="53"/>
      <c r="V146" s="53"/>
      <c r="W146" s="53"/>
      <c r="X146" s="53"/>
      <c r="Y146" s="53"/>
      <c r="Z146" s="53"/>
      <c r="AA146" s="53"/>
      <c r="AB146" s="53"/>
      <c r="AC146" s="53"/>
      <c r="AD146" s="53"/>
      <c r="AE146" s="53"/>
      <c r="AF146" s="53"/>
      <c r="AG146" s="53"/>
      <c r="AH146" s="53"/>
      <c r="AI146" s="53"/>
    </row>
    <row r="147" spans="1:35" x14ac:dyDescent="0.2">
      <c r="A147" s="86"/>
      <c r="B147" s="86"/>
      <c r="C147" s="86"/>
      <c r="D147" s="87">
        <f t="shared" si="47"/>
        <v>0</v>
      </c>
      <c r="E147" s="87">
        <f t="shared" si="47"/>
        <v>0</v>
      </c>
      <c r="F147" s="79">
        <f t="shared" si="48"/>
        <v>0</v>
      </c>
      <c r="G147" s="79">
        <f t="shared" si="48"/>
        <v>0</v>
      </c>
      <c r="H147" s="79">
        <f t="shared" si="36"/>
        <v>0</v>
      </c>
      <c r="I147" s="79">
        <f t="shared" si="37"/>
        <v>0</v>
      </c>
      <c r="J147" s="79">
        <f t="shared" si="38"/>
        <v>0</v>
      </c>
      <c r="K147" s="79">
        <f t="shared" si="39"/>
        <v>0</v>
      </c>
      <c r="L147" s="79">
        <f t="shared" si="40"/>
        <v>0</v>
      </c>
      <c r="M147" s="79">
        <f t="shared" ca="1" si="41"/>
        <v>-7.3295565784882452E-3</v>
      </c>
      <c r="N147" s="79">
        <f t="shared" ca="1" si="42"/>
        <v>0</v>
      </c>
      <c r="O147" s="126">
        <f t="shared" ca="1" si="43"/>
        <v>0</v>
      </c>
      <c r="P147" s="79">
        <f t="shared" ca="1" si="44"/>
        <v>0</v>
      </c>
      <c r="Q147" s="79">
        <f t="shared" ca="1" si="45"/>
        <v>0</v>
      </c>
      <c r="R147" s="53">
        <f t="shared" ca="1" si="46"/>
        <v>7.3295565784882452E-3</v>
      </c>
      <c r="S147" s="53"/>
      <c r="T147" s="53"/>
      <c r="U147" s="53"/>
      <c r="V147" s="53"/>
      <c r="W147" s="53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</row>
    <row r="148" spans="1:35" x14ac:dyDescent="0.2">
      <c r="A148" s="86"/>
      <c r="B148" s="86"/>
      <c r="C148" s="86"/>
      <c r="D148" s="87">
        <f t="shared" si="47"/>
        <v>0</v>
      </c>
      <c r="E148" s="87">
        <f t="shared" si="47"/>
        <v>0</v>
      </c>
      <c r="F148" s="79">
        <f t="shared" si="48"/>
        <v>0</v>
      </c>
      <c r="G148" s="79">
        <f t="shared" si="48"/>
        <v>0</v>
      </c>
      <c r="H148" s="79">
        <f t="shared" si="36"/>
        <v>0</v>
      </c>
      <c r="I148" s="79">
        <f t="shared" si="37"/>
        <v>0</v>
      </c>
      <c r="J148" s="79">
        <f t="shared" si="38"/>
        <v>0</v>
      </c>
      <c r="K148" s="79">
        <f t="shared" si="39"/>
        <v>0</v>
      </c>
      <c r="L148" s="79">
        <f t="shared" si="40"/>
        <v>0</v>
      </c>
      <c r="M148" s="79">
        <f t="shared" ca="1" si="41"/>
        <v>-7.3295565784882452E-3</v>
      </c>
      <c r="N148" s="79">
        <f t="shared" ca="1" si="42"/>
        <v>0</v>
      </c>
      <c r="O148" s="126">
        <f t="shared" ca="1" si="43"/>
        <v>0</v>
      </c>
      <c r="P148" s="79">
        <f t="shared" ca="1" si="44"/>
        <v>0</v>
      </c>
      <c r="Q148" s="79">
        <f t="shared" ca="1" si="45"/>
        <v>0</v>
      </c>
      <c r="R148" s="53">
        <f t="shared" ca="1" si="46"/>
        <v>7.3295565784882452E-3</v>
      </c>
      <c r="S148" s="53"/>
      <c r="T148" s="53"/>
      <c r="U148" s="53"/>
      <c r="V148" s="53"/>
      <c r="W148" s="53"/>
      <c r="X148" s="53"/>
      <c r="Y148" s="53"/>
      <c r="Z148" s="53"/>
      <c r="AA148" s="53"/>
      <c r="AB148" s="53"/>
      <c r="AC148" s="53"/>
      <c r="AD148" s="53"/>
      <c r="AE148" s="53"/>
      <c r="AF148" s="53"/>
      <c r="AG148" s="53"/>
      <c r="AH148" s="53"/>
      <c r="AI148" s="53"/>
    </row>
    <row r="149" spans="1:35" x14ac:dyDescent="0.2">
      <c r="A149" s="86"/>
      <c r="B149" s="86"/>
      <c r="C149" s="86"/>
      <c r="D149" s="87">
        <f t="shared" si="47"/>
        <v>0</v>
      </c>
      <c r="E149" s="87">
        <f t="shared" si="47"/>
        <v>0</v>
      </c>
      <c r="F149" s="79">
        <f t="shared" si="48"/>
        <v>0</v>
      </c>
      <c r="G149" s="79">
        <f t="shared" si="48"/>
        <v>0</v>
      </c>
      <c r="H149" s="79">
        <f t="shared" si="36"/>
        <v>0</v>
      </c>
      <c r="I149" s="79">
        <f t="shared" si="37"/>
        <v>0</v>
      </c>
      <c r="J149" s="79">
        <f t="shared" si="38"/>
        <v>0</v>
      </c>
      <c r="K149" s="79">
        <f t="shared" si="39"/>
        <v>0</v>
      </c>
      <c r="L149" s="79">
        <f t="shared" si="40"/>
        <v>0</v>
      </c>
      <c r="M149" s="79">
        <f t="shared" ref="M149:M212" ca="1" si="49">+E$4+E$5*D149+E$6*D149^2</f>
        <v>-7.3295565784882452E-3</v>
      </c>
      <c r="N149" s="79">
        <f t="shared" ca="1" si="42"/>
        <v>0</v>
      </c>
      <c r="O149" s="126">
        <f t="shared" ca="1" si="43"/>
        <v>0</v>
      </c>
      <c r="P149" s="79">
        <f t="shared" ca="1" si="44"/>
        <v>0</v>
      </c>
      <c r="Q149" s="79">
        <f t="shared" ca="1" si="45"/>
        <v>0</v>
      </c>
      <c r="R149" s="53">
        <f t="shared" ref="R149:R212" ca="1" si="50">+E149-M149</f>
        <v>7.3295565784882452E-3</v>
      </c>
      <c r="S149" s="53"/>
      <c r="T149" s="53"/>
      <c r="U149" s="53"/>
      <c r="V149" s="53"/>
      <c r="W149" s="53"/>
      <c r="X149" s="53"/>
      <c r="Y149" s="53"/>
      <c r="Z149" s="53"/>
      <c r="AA149" s="53"/>
      <c r="AB149" s="53"/>
      <c r="AC149" s="53"/>
      <c r="AD149" s="53"/>
      <c r="AE149" s="53"/>
      <c r="AF149" s="53"/>
      <c r="AG149" s="53"/>
      <c r="AH149" s="53"/>
      <c r="AI149" s="53"/>
    </row>
    <row r="150" spans="1:35" x14ac:dyDescent="0.2">
      <c r="A150" s="86"/>
      <c r="B150" s="86"/>
      <c r="C150" s="86"/>
      <c r="D150" s="87">
        <f t="shared" si="47"/>
        <v>0</v>
      </c>
      <c r="E150" s="87">
        <f t="shared" si="47"/>
        <v>0</v>
      </c>
      <c r="F150" s="79">
        <f t="shared" si="48"/>
        <v>0</v>
      </c>
      <c r="G150" s="79">
        <f t="shared" si="48"/>
        <v>0</v>
      </c>
      <c r="H150" s="79">
        <f t="shared" ref="H150:H213" si="51">C150*D150*D150</f>
        <v>0</v>
      </c>
      <c r="I150" s="79">
        <f t="shared" ref="I150:I213" si="52">C150*D150*D150*D150</f>
        <v>0</v>
      </c>
      <c r="J150" s="79">
        <f t="shared" ref="J150:J213" si="53">C150*D150*D150*D150*D150</f>
        <v>0</v>
      </c>
      <c r="K150" s="79">
        <f t="shared" ref="K150:K213" si="54">C150*E150*D150</f>
        <v>0</v>
      </c>
      <c r="L150" s="79">
        <f t="shared" ref="L150:L213" si="55">C150*E150*D150*D150</f>
        <v>0</v>
      </c>
      <c r="M150" s="79">
        <f t="shared" ca="1" si="49"/>
        <v>-7.3295565784882452E-3</v>
      </c>
      <c r="N150" s="79">
        <f t="shared" ref="N150:N213" ca="1" si="56">C150*(M150-E150)^2</f>
        <v>0</v>
      </c>
      <c r="O150" s="126">
        <f t="shared" ref="O150:O213" ca="1" si="57">(C150*O$1-O$2*F150+O$3*H150)^2</f>
        <v>0</v>
      </c>
      <c r="P150" s="79">
        <f t="shared" ref="P150:P213" ca="1" si="58">(-C150*O$2+O$4*F150-O$5*H150)^2</f>
        <v>0</v>
      </c>
      <c r="Q150" s="79">
        <f t="shared" ref="Q150:Q213" ca="1" si="59">+(C150*O$3-F150*O$5+H150*O$6)^2</f>
        <v>0</v>
      </c>
      <c r="R150" s="53">
        <f t="shared" ca="1" si="50"/>
        <v>7.3295565784882452E-3</v>
      </c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53"/>
      <c r="AG150" s="53"/>
      <c r="AH150" s="53"/>
      <c r="AI150" s="53"/>
    </row>
    <row r="151" spans="1:35" x14ac:dyDescent="0.2">
      <c r="A151" s="86"/>
      <c r="B151" s="86"/>
      <c r="C151" s="86"/>
      <c r="D151" s="87">
        <f t="shared" si="47"/>
        <v>0</v>
      </c>
      <c r="E151" s="87">
        <f t="shared" si="47"/>
        <v>0</v>
      </c>
      <c r="F151" s="79">
        <f t="shared" si="48"/>
        <v>0</v>
      </c>
      <c r="G151" s="79">
        <f t="shared" si="48"/>
        <v>0</v>
      </c>
      <c r="H151" s="79">
        <f t="shared" si="51"/>
        <v>0</v>
      </c>
      <c r="I151" s="79">
        <f t="shared" si="52"/>
        <v>0</v>
      </c>
      <c r="J151" s="79">
        <f t="shared" si="53"/>
        <v>0</v>
      </c>
      <c r="K151" s="79">
        <f t="shared" si="54"/>
        <v>0</v>
      </c>
      <c r="L151" s="79">
        <f t="shared" si="55"/>
        <v>0</v>
      </c>
      <c r="M151" s="79">
        <f t="shared" ca="1" si="49"/>
        <v>-7.3295565784882452E-3</v>
      </c>
      <c r="N151" s="79">
        <f t="shared" ca="1" si="56"/>
        <v>0</v>
      </c>
      <c r="O151" s="126">
        <f t="shared" ca="1" si="57"/>
        <v>0</v>
      </c>
      <c r="P151" s="79">
        <f t="shared" ca="1" si="58"/>
        <v>0</v>
      </c>
      <c r="Q151" s="79">
        <f t="shared" ca="1" si="59"/>
        <v>0</v>
      </c>
      <c r="R151" s="53">
        <f t="shared" ca="1" si="50"/>
        <v>7.3295565784882452E-3</v>
      </c>
      <c r="S151" s="53"/>
      <c r="T151" s="53"/>
      <c r="U151" s="53"/>
      <c r="V151" s="53"/>
      <c r="W151" s="53"/>
      <c r="X151" s="53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</row>
    <row r="152" spans="1:35" x14ac:dyDescent="0.2">
      <c r="A152" s="86"/>
      <c r="B152" s="86"/>
      <c r="C152" s="86"/>
      <c r="D152" s="87">
        <f t="shared" si="47"/>
        <v>0</v>
      </c>
      <c r="E152" s="87">
        <f t="shared" si="47"/>
        <v>0</v>
      </c>
      <c r="F152" s="79">
        <f t="shared" si="48"/>
        <v>0</v>
      </c>
      <c r="G152" s="79">
        <f t="shared" si="48"/>
        <v>0</v>
      </c>
      <c r="H152" s="79">
        <f t="shared" si="51"/>
        <v>0</v>
      </c>
      <c r="I152" s="79">
        <f t="shared" si="52"/>
        <v>0</v>
      </c>
      <c r="J152" s="79">
        <f t="shared" si="53"/>
        <v>0</v>
      </c>
      <c r="K152" s="79">
        <f t="shared" si="54"/>
        <v>0</v>
      </c>
      <c r="L152" s="79">
        <f t="shared" si="55"/>
        <v>0</v>
      </c>
      <c r="M152" s="79">
        <f t="shared" ca="1" si="49"/>
        <v>-7.3295565784882452E-3</v>
      </c>
      <c r="N152" s="79">
        <f t="shared" ca="1" si="56"/>
        <v>0</v>
      </c>
      <c r="O152" s="126">
        <f t="shared" ca="1" si="57"/>
        <v>0</v>
      </c>
      <c r="P152" s="79">
        <f t="shared" ca="1" si="58"/>
        <v>0</v>
      </c>
      <c r="Q152" s="79">
        <f t="shared" ca="1" si="59"/>
        <v>0</v>
      </c>
      <c r="R152" s="53">
        <f t="shared" ca="1" si="50"/>
        <v>7.3295565784882452E-3</v>
      </c>
      <c r="S152" s="53"/>
      <c r="T152" s="53"/>
      <c r="U152" s="53"/>
      <c r="V152" s="53"/>
      <c r="W152" s="53"/>
      <c r="X152" s="53"/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</row>
    <row r="153" spans="1:35" x14ac:dyDescent="0.2">
      <c r="A153" s="86"/>
      <c r="B153" s="86"/>
      <c r="C153" s="86"/>
      <c r="D153" s="87">
        <f t="shared" si="47"/>
        <v>0</v>
      </c>
      <c r="E153" s="87">
        <f t="shared" si="47"/>
        <v>0</v>
      </c>
      <c r="F153" s="79">
        <f t="shared" si="48"/>
        <v>0</v>
      </c>
      <c r="G153" s="79">
        <f t="shared" si="48"/>
        <v>0</v>
      </c>
      <c r="H153" s="79">
        <f t="shared" si="51"/>
        <v>0</v>
      </c>
      <c r="I153" s="79">
        <f t="shared" si="52"/>
        <v>0</v>
      </c>
      <c r="J153" s="79">
        <f t="shared" si="53"/>
        <v>0</v>
      </c>
      <c r="K153" s="79">
        <f t="shared" si="54"/>
        <v>0</v>
      </c>
      <c r="L153" s="79">
        <f t="shared" si="55"/>
        <v>0</v>
      </c>
      <c r="M153" s="79">
        <f t="shared" ca="1" si="49"/>
        <v>-7.3295565784882452E-3</v>
      </c>
      <c r="N153" s="79">
        <f t="shared" ca="1" si="56"/>
        <v>0</v>
      </c>
      <c r="O153" s="126">
        <f t="shared" ca="1" si="57"/>
        <v>0</v>
      </c>
      <c r="P153" s="79">
        <f t="shared" ca="1" si="58"/>
        <v>0</v>
      </c>
      <c r="Q153" s="79">
        <f t="shared" ca="1" si="59"/>
        <v>0</v>
      </c>
      <c r="R153" s="53">
        <f t="shared" ca="1" si="50"/>
        <v>7.3295565784882452E-3</v>
      </c>
      <c r="S153" s="53"/>
      <c r="T153" s="53"/>
      <c r="U153" s="53"/>
      <c r="V153" s="53"/>
      <c r="W153" s="53"/>
      <c r="X153" s="53"/>
      <c r="Y153" s="53"/>
      <c r="Z153" s="53"/>
      <c r="AA153" s="53"/>
      <c r="AB153" s="53"/>
      <c r="AC153" s="53"/>
      <c r="AD153" s="53"/>
      <c r="AE153" s="53"/>
      <c r="AF153" s="53"/>
      <c r="AG153" s="53"/>
      <c r="AH153" s="53"/>
      <c r="AI153" s="53"/>
    </row>
    <row r="154" spans="1:35" x14ac:dyDescent="0.2">
      <c r="A154" s="86"/>
      <c r="B154" s="86"/>
      <c r="C154" s="86"/>
      <c r="D154" s="87">
        <f t="shared" si="47"/>
        <v>0</v>
      </c>
      <c r="E154" s="87">
        <f t="shared" si="47"/>
        <v>0</v>
      </c>
      <c r="F154" s="79">
        <f t="shared" si="48"/>
        <v>0</v>
      </c>
      <c r="G154" s="79">
        <f t="shared" si="48"/>
        <v>0</v>
      </c>
      <c r="H154" s="79">
        <f t="shared" si="51"/>
        <v>0</v>
      </c>
      <c r="I154" s="79">
        <f t="shared" si="52"/>
        <v>0</v>
      </c>
      <c r="J154" s="79">
        <f t="shared" si="53"/>
        <v>0</v>
      </c>
      <c r="K154" s="79">
        <f t="shared" si="54"/>
        <v>0</v>
      </c>
      <c r="L154" s="79">
        <f t="shared" si="55"/>
        <v>0</v>
      </c>
      <c r="M154" s="79">
        <f t="shared" ca="1" si="49"/>
        <v>-7.3295565784882452E-3</v>
      </c>
      <c r="N154" s="79">
        <f t="shared" ca="1" si="56"/>
        <v>0</v>
      </c>
      <c r="O154" s="126">
        <f t="shared" ca="1" si="57"/>
        <v>0</v>
      </c>
      <c r="P154" s="79">
        <f t="shared" ca="1" si="58"/>
        <v>0</v>
      </c>
      <c r="Q154" s="79">
        <f t="shared" ca="1" si="59"/>
        <v>0</v>
      </c>
      <c r="R154" s="53">
        <f t="shared" ca="1" si="50"/>
        <v>7.3295565784882452E-3</v>
      </c>
      <c r="S154" s="53"/>
      <c r="T154" s="53"/>
      <c r="U154" s="53"/>
      <c r="V154" s="53"/>
      <c r="W154" s="53"/>
      <c r="X154" s="53"/>
      <c r="Y154" s="53"/>
      <c r="Z154" s="53"/>
      <c r="AA154" s="53"/>
      <c r="AB154" s="53"/>
      <c r="AC154" s="53"/>
      <c r="AD154" s="53"/>
      <c r="AE154" s="53"/>
      <c r="AF154" s="53"/>
      <c r="AG154" s="53"/>
      <c r="AH154" s="53"/>
      <c r="AI154" s="53"/>
    </row>
    <row r="155" spans="1:35" x14ac:dyDescent="0.2">
      <c r="A155" s="86"/>
      <c r="B155" s="86"/>
      <c r="C155" s="86"/>
      <c r="D155" s="87">
        <f t="shared" si="47"/>
        <v>0</v>
      </c>
      <c r="E155" s="87">
        <f t="shared" si="47"/>
        <v>0</v>
      </c>
      <c r="F155" s="79">
        <f t="shared" si="48"/>
        <v>0</v>
      </c>
      <c r="G155" s="79">
        <f t="shared" si="48"/>
        <v>0</v>
      </c>
      <c r="H155" s="79">
        <f t="shared" si="51"/>
        <v>0</v>
      </c>
      <c r="I155" s="79">
        <f t="shared" si="52"/>
        <v>0</v>
      </c>
      <c r="J155" s="79">
        <f t="shared" si="53"/>
        <v>0</v>
      </c>
      <c r="K155" s="79">
        <f t="shared" si="54"/>
        <v>0</v>
      </c>
      <c r="L155" s="79">
        <f t="shared" si="55"/>
        <v>0</v>
      </c>
      <c r="M155" s="79">
        <f t="shared" ca="1" si="49"/>
        <v>-7.3295565784882452E-3</v>
      </c>
      <c r="N155" s="79">
        <f t="shared" ca="1" si="56"/>
        <v>0</v>
      </c>
      <c r="O155" s="126">
        <f t="shared" ca="1" si="57"/>
        <v>0</v>
      </c>
      <c r="P155" s="79">
        <f t="shared" ca="1" si="58"/>
        <v>0</v>
      </c>
      <c r="Q155" s="79">
        <f t="shared" ca="1" si="59"/>
        <v>0</v>
      </c>
      <c r="R155" s="53">
        <f t="shared" ca="1" si="50"/>
        <v>7.3295565784882452E-3</v>
      </c>
      <c r="S155" s="53"/>
      <c r="T155" s="53"/>
      <c r="U155" s="53"/>
      <c r="V155" s="53"/>
      <c r="W155" s="53"/>
      <c r="X155" s="53"/>
      <c r="Y155" s="53"/>
      <c r="Z155" s="53"/>
      <c r="AA155" s="53"/>
      <c r="AB155" s="53"/>
      <c r="AC155" s="53"/>
      <c r="AD155" s="53"/>
      <c r="AE155" s="53"/>
      <c r="AF155" s="53"/>
      <c r="AG155" s="53"/>
      <c r="AH155" s="53"/>
      <c r="AI155" s="53"/>
    </row>
    <row r="156" spans="1:35" x14ac:dyDescent="0.2">
      <c r="A156" s="86"/>
      <c r="B156" s="86"/>
      <c r="C156" s="86"/>
      <c r="D156" s="87">
        <f t="shared" si="47"/>
        <v>0</v>
      </c>
      <c r="E156" s="87">
        <f t="shared" si="47"/>
        <v>0</v>
      </c>
      <c r="F156" s="79">
        <f t="shared" si="48"/>
        <v>0</v>
      </c>
      <c r="G156" s="79">
        <f t="shared" si="48"/>
        <v>0</v>
      </c>
      <c r="H156" s="79">
        <f t="shared" si="51"/>
        <v>0</v>
      </c>
      <c r="I156" s="79">
        <f t="shared" si="52"/>
        <v>0</v>
      </c>
      <c r="J156" s="79">
        <f t="shared" si="53"/>
        <v>0</v>
      </c>
      <c r="K156" s="79">
        <f t="shared" si="54"/>
        <v>0</v>
      </c>
      <c r="L156" s="79">
        <f t="shared" si="55"/>
        <v>0</v>
      </c>
      <c r="M156" s="79">
        <f t="shared" ca="1" si="49"/>
        <v>-7.3295565784882452E-3</v>
      </c>
      <c r="N156" s="79">
        <f t="shared" ca="1" si="56"/>
        <v>0</v>
      </c>
      <c r="O156" s="126">
        <f t="shared" ca="1" si="57"/>
        <v>0</v>
      </c>
      <c r="P156" s="79">
        <f t="shared" ca="1" si="58"/>
        <v>0</v>
      </c>
      <c r="Q156" s="79">
        <f t="shared" ca="1" si="59"/>
        <v>0</v>
      </c>
      <c r="R156" s="53">
        <f t="shared" ca="1" si="50"/>
        <v>7.3295565784882452E-3</v>
      </c>
      <c r="S156" s="53"/>
      <c r="T156" s="53"/>
      <c r="U156" s="53"/>
      <c r="V156" s="53"/>
      <c r="W156" s="53"/>
      <c r="X156" s="53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</row>
    <row r="157" spans="1:35" x14ac:dyDescent="0.2">
      <c r="A157" s="86"/>
      <c r="B157" s="86"/>
      <c r="C157" s="86"/>
      <c r="D157" s="87">
        <f t="shared" si="47"/>
        <v>0</v>
      </c>
      <c r="E157" s="87">
        <f t="shared" si="47"/>
        <v>0</v>
      </c>
      <c r="F157" s="79">
        <f t="shared" si="48"/>
        <v>0</v>
      </c>
      <c r="G157" s="79">
        <f t="shared" si="48"/>
        <v>0</v>
      </c>
      <c r="H157" s="79">
        <f t="shared" si="51"/>
        <v>0</v>
      </c>
      <c r="I157" s="79">
        <f t="shared" si="52"/>
        <v>0</v>
      </c>
      <c r="J157" s="79">
        <f t="shared" si="53"/>
        <v>0</v>
      </c>
      <c r="K157" s="79">
        <f t="shared" si="54"/>
        <v>0</v>
      </c>
      <c r="L157" s="79">
        <f t="shared" si="55"/>
        <v>0</v>
      </c>
      <c r="M157" s="79">
        <f t="shared" ca="1" si="49"/>
        <v>-7.3295565784882452E-3</v>
      </c>
      <c r="N157" s="79">
        <f t="shared" ca="1" si="56"/>
        <v>0</v>
      </c>
      <c r="O157" s="126">
        <f t="shared" ca="1" si="57"/>
        <v>0</v>
      </c>
      <c r="P157" s="79">
        <f t="shared" ca="1" si="58"/>
        <v>0</v>
      </c>
      <c r="Q157" s="79">
        <f t="shared" ca="1" si="59"/>
        <v>0</v>
      </c>
      <c r="R157" s="53">
        <f t="shared" ca="1" si="50"/>
        <v>7.3295565784882452E-3</v>
      </c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</row>
    <row r="158" spans="1:35" x14ac:dyDescent="0.2">
      <c r="A158" s="86"/>
      <c r="B158" s="86"/>
      <c r="C158" s="86"/>
      <c r="D158" s="87">
        <f t="shared" si="47"/>
        <v>0</v>
      </c>
      <c r="E158" s="87">
        <f t="shared" si="47"/>
        <v>0</v>
      </c>
      <c r="F158" s="79">
        <f t="shared" si="48"/>
        <v>0</v>
      </c>
      <c r="G158" s="79">
        <f t="shared" si="48"/>
        <v>0</v>
      </c>
      <c r="H158" s="79">
        <f t="shared" si="51"/>
        <v>0</v>
      </c>
      <c r="I158" s="79">
        <f t="shared" si="52"/>
        <v>0</v>
      </c>
      <c r="J158" s="79">
        <f t="shared" si="53"/>
        <v>0</v>
      </c>
      <c r="K158" s="79">
        <f t="shared" si="54"/>
        <v>0</v>
      </c>
      <c r="L158" s="79">
        <f t="shared" si="55"/>
        <v>0</v>
      </c>
      <c r="M158" s="79">
        <f t="shared" ca="1" si="49"/>
        <v>-7.3295565784882452E-3</v>
      </c>
      <c r="N158" s="79">
        <f t="shared" ca="1" si="56"/>
        <v>0</v>
      </c>
      <c r="O158" s="126">
        <f t="shared" ca="1" si="57"/>
        <v>0</v>
      </c>
      <c r="P158" s="79">
        <f t="shared" ca="1" si="58"/>
        <v>0</v>
      </c>
      <c r="Q158" s="79">
        <f t="shared" ca="1" si="59"/>
        <v>0</v>
      </c>
      <c r="R158" s="53">
        <f t="shared" ca="1" si="50"/>
        <v>7.3295565784882452E-3</v>
      </c>
      <c r="S158" s="53"/>
      <c r="T158" s="53"/>
      <c r="U158" s="53"/>
      <c r="V158" s="53"/>
      <c r="W158" s="53"/>
      <c r="X158" s="53"/>
      <c r="Y158" s="53"/>
      <c r="Z158" s="53"/>
      <c r="AA158" s="53"/>
      <c r="AB158" s="53"/>
      <c r="AC158" s="53"/>
      <c r="AD158" s="53"/>
      <c r="AE158" s="53"/>
      <c r="AF158" s="53"/>
      <c r="AG158" s="53"/>
      <c r="AH158" s="53"/>
      <c r="AI158" s="53"/>
    </row>
    <row r="159" spans="1:35" x14ac:dyDescent="0.2">
      <c r="A159" s="86"/>
      <c r="B159" s="86"/>
      <c r="C159" s="86"/>
      <c r="D159" s="87">
        <f t="shared" si="47"/>
        <v>0</v>
      </c>
      <c r="E159" s="87">
        <f t="shared" si="47"/>
        <v>0</v>
      </c>
      <c r="F159" s="79">
        <f t="shared" si="48"/>
        <v>0</v>
      </c>
      <c r="G159" s="79">
        <f t="shared" si="48"/>
        <v>0</v>
      </c>
      <c r="H159" s="79">
        <f t="shared" si="51"/>
        <v>0</v>
      </c>
      <c r="I159" s="79">
        <f t="shared" si="52"/>
        <v>0</v>
      </c>
      <c r="J159" s="79">
        <f t="shared" si="53"/>
        <v>0</v>
      </c>
      <c r="K159" s="79">
        <f t="shared" si="54"/>
        <v>0</v>
      </c>
      <c r="L159" s="79">
        <f t="shared" si="55"/>
        <v>0</v>
      </c>
      <c r="M159" s="79">
        <f t="shared" ca="1" si="49"/>
        <v>-7.3295565784882452E-3</v>
      </c>
      <c r="N159" s="79">
        <f t="shared" ca="1" si="56"/>
        <v>0</v>
      </c>
      <c r="O159" s="126">
        <f t="shared" ca="1" si="57"/>
        <v>0</v>
      </c>
      <c r="P159" s="79">
        <f t="shared" ca="1" si="58"/>
        <v>0</v>
      </c>
      <c r="Q159" s="79">
        <f t="shared" ca="1" si="59"/>
        <v>0</v>
      </c>
      <c r="R159" s="53">
        <f t="shared" ca="1" si="50"/>
        <v>7.3295565784882452E-3</v>
      </c>
      <c r="S159" s="53"/>
      <c r="T159" s="53"/>
      <c r="U159" s="53"/>
      <c r="V159" s="53"/>
      <c r="W159" s="53"/>
      <c r="X159" s="53"/>
      <c r="Y159" s="53"/>
      <c r="Z159" s="53"/>
      <c r="AA159" s="53"/>
      <c r="AB159" s="53"/>
      <c r="AC159" s="53"/>
      <c r="AD159" s="53"/>
      <c r="AE159" s="53"/>
      <c r="AF159" s="53"/>
      <c r="AG159" s="53"/>
      <c r="AH159" s="53"/>
      <c r="AI159" s="53"/>
    </row>
    <row r="160" spans="1:35" x14ac:dyDescent="0.2">
      <c r="A160" s="86"/>
      <c r="B160" s="86"/>
      <c r="C160" s="86"/>
      <c r="D160" s="87">
        <f t="shared" si="47"/>
        <v>0</v>
      </c>
      <c r="E160" s="87">
        <f t="shared" si="47"/>
        <v>0</v>
      </c>
      <c r="F160" s="79">
        <f t="shared" si="48"/>
        <v>0</v>
      </c>
      <c r="G160" s="79">
        <f t="shared" si="48"/>
        <v>0</v>
      </c>
      <c r="H160" s="79">
        <f t="shared" si="51"/>
        <v>0</v>
      </c>
      <c r="I160" s="79">
        <f t="shared" si="52"/>
        <v>0</v>
      </c>
      <c r="J160" s="79">
        <f t="shared" si="53"/>
        <v>0</v>
      </c>
      <c r="K160" s="79">
        <f t="shared" si="54"/>
        <v>0</v>
      </c>
      <c r="L160" s="79">
        <f t="shared" si="55"/>
        <v>0</v>
      </c>
      <c r="M160" s="79">
        <f t="shared" ca="1" si="49"/>
        <v>-7.3295565784882452E-3</v>
      </c>
      <c r="N160" s="79">
        <f t="shared" ca="1" si="56"/>
        <v>0</v>
      </c>
      <c r="O160" s="126">
        <f t="shared" ca="1" si="57"/>
        <v>0</v>
      </c>
      <c r="P160" s="79">
        <f t="shared" ca="1" si="58"/>
        <v>0</v>
      </c>
      <c r="Q160" s="79">
        <f t="shared" ca="1" si="59"/>
        <v>0</v>
      </c>
      <c r="R160" s="53">
        <f t="shared" ca="1" si="50"/>
        <v>7.3295565784882452E-3</v>
      </c>
      <c r="S160" s="53"/>
      <c r="T160" s="53"/>
      <c r="U160" s="53"/>
      <c r="V160" s="53"/>
      <c r="W160" s="53"/>
      <c r="X160" s="53"/>
      <c r="Y160" s="53"/>
      <c r="Z160" s="53"/>
      <c r="AA160" s="53"/>
      <c r="AB160" s="53"/>
      <c r="AC160" s="53"/>
      <c r="AD160" s="53"/>
      <c r="AE160" s="53"/>
      <c r="AF160" s="53"/>
      <c r="AG160" s="53"/>
      <c r="AH160" s="53"/>
      <c r="AI160" s="53"/>
    </row>
    <row r="161" spans="1:35" x14ac:dyDescent="0.2">
      <c r="A161" s="86"/>
      <c r="B161" s="86"/>
      <c r="C161" s="86"/>
      <c r="D161" s="87">
        <f t="shared" si="47"/>
        <v>0</v>
      </c>
      <c r="E161" s="87">
        <f t="shared" si="47"/>
        <v>0</v>
      </c>
      <c r="F161" s="79">
        <f t="shared" si="48"/>
        <v>0</v>
      </c>
      <c r="G161" s="79">
        <f t="shared" si="48"/>
        <v>0</v>
      </c>
      <c r="H161" s="79">
        <f t="shared" si="51"/>
        <v>0</v>
      </c>
      <c r="I161" s="79">
        <f t="shared" si="52"/>
        <v>0</v>
      </c>
      <c r="J161" s="79">
        <f t="shared" si="53"/>
        <v>0</v>
      </c>
      <c r="K161" s="79">
        <f t="shared" si="54"/>
        <v>0</v>
      </c>
      <c r="L161" s="79">
        <f t="shared" si="55"/>
        <v>0</v>
      </c>
      <c r="M161" s="79">
        <f t="shared" ca="1" si="49"/>
        <v>-7.3295565784882452E-3</v>
      </c>
      <c r="N161" s="79">
        <f t="shared" ca="1" si="56"/>
        <v>0</v>
      </c>
      <c r="O161" s="126">
        <f t="shared" ca="1" si="57"/>
        <v>0</v>
      </c>
      <c r="P161" s="79">
        <f t="shared" ca="1" si="58"/>
        <v>0</v>
      </c>
      <c r="Q161" s="79">
        <f t="shared" ca="1" si="59"/>
        <v>0</v>
      </c>
      <c r="R161" s="53">
        <f t="shared" ca="1" si="50"/>
        <v>7.3295565784882452E-3</v>
      </c>
      <c r="S161" s="53"/>
      <c r="T161" s="53"/>
      <c r="U161" s="53"/>
      <c r="V161" s="53"/>
      <c r="W161" s="53"/>
      <c r="X161" s="53"/>
      <c r="Y161" s="53"/>
      <c r="Z161" s="53"/>
      <c r="AA161" s="53"/>
      <c r="AB161" s="53"/>
      <c r="AC161" s="53"/>
      <c r="AD161" s="53"/>
      <c r="AE161" s="53"/>
      <c r="AF161" s="53"/>
      <c r="AG161" s="53"/>
      <c r="AH161" s="53"/>
      <c r="AI161" s="53"/>
    </row>
    <row r="162" spans="1:35" x14ac:dyDescent="0.2">
      <c r="A162" s="86"/>
      <c r="B162" s="86"/>
      <c r="C162" s="86"/>
      <c r="D162" s="87">
        <f t="shared" si="47"/>
        <v>0</v>
      </c>
      <c r="E162" s="87">
        <f t="shared" si="47"/>
        <v>0</v>
      </c>
      <c r="F162" s="79">
        <f t="shared" si="48"/>
        <v>0</v>
      </c>
      <c r="G162" s="79">
        <f t="shared" si="48"/>
        <v>0</v>
      </c>
      <c r="H162" s="79">
        <f t="shared" si="51"/>
        <v>0</v>
      </c>
      <c r="I162" s="79">
        <f t="shared" si="52"/>
        <v>0</v>
      </c>
      <c r="J162" s="79">
        <f t="shared" si="53"/>
        <v>0</v>
      </c>
      <c r="K162" s="79">
        <f t="shared" si="54"/>
        <v>0</v>
      </c>
      <c r="L162" s="79">
        <f t="shared" si="55"/>
        <v>0</v>
      </c>
      <c r="M162" s="79">
        <f t="shared" ca="1" si="49"/>
        <v>-7.3295565784882452E-3</v>
      </c>
      <c r="N162" s="79">
        <f t="shared" ca="1" si="56"/>
        <v>0</v>
      </c>
      <c r="O162" s="126">
        <f t="shared" ca="1" si="57"/>
        <v>0</v>
      </c>
      <c r="P162" s="79">
        <f t="shared" ca="1" si="58"/>
        <v>0</v>
      </c>
      <c r="Q162" s="79">
        <f t="shared" ca="1" si="59"/>
        <v>0</v>
      </c>
      <c r="R162" s="53">
        <f t="shared" ca="1" si="50"/>
        <v>7.3295565784882452E-3</v>
      </c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</row>
    <row r="163" spans="1:35" x14ac:dyDescent="0.2">
      <c r="A163" s="86"/>
      <c r="B163" s="86"/>
      <c r="C163" s="86"/>
      <c r="D163" s="87">
        <f t="shared" si="47"/>
        <v>0</v>
      </c>
      <c r="E163" s="87">
        <f t="shared" si="47"/>
        <v>0</v>
      </c>
      <c r="F163" s="79">
        <f t="shared" si="48"/>
        <v>0</v>
      </c>
      <c r="G163" s="79">
        <f t="shared" si="48"/>
        <v>0</v>
      </c>
      <c r="H163" s="79">
        <f t="shared" si="51"/>
        <v>0</v>
      </c>
      <c r="I163" s="79">
        <f t="shared" si="52"/>
        <v>0</v>
      </c>
      <c r="J163" s="79">
        <f t="shared" si="53"/>
        <v>0</v>
      </c>
      <c r="K163" s="79">
        <f t="shared" si="54"/>
        <v>0</v>
      </c>
      <c r="L163" s="79">
        <f t="shared" si="55"/>
        <v>0</v>
      </c>
      <c r="M163" s="79">
        <f t="shared" ca="1" si="49"/>
        <v>-7.3295565784882452E-3</v>
      </c>
      <c r="N163" s="79">
        <f t="shared" ca="1" si="56"/>
        <v>0</v>
      </c>
      <c r="O163" s="126">
        <f t="shared" ca="1" si="57"/>
        <v>0</v>
      </c>
      <c r="P163" s="79">
        <f t="shared" ca="1" si="58"/>
        <v>0</v>
      </c>
      <c r="Q163" s="79">
        <f t="shared" ca="1" si="59"/>
        <v>0</v>
      </c>
      <c r="R163" s="53">
        <f t="shared" ca="1" si="50"/>
        <v>7.3295565784882452E-3</v>
      </c>
      <c r="S163" s="53"/>
      <c r="T163" s="53"/>
      <c r="U163" s="53"/>
      <c r="V163" s="53"/>
      <c r="W163" s="53"/>
      <c r="X163" s="53"/>
      <c r="Y163" s="53"/>
      <c r="Z163" s="53"/>
      <c r="AA163" s="53"/>
      <c r="AB163" s="53"/>
      <c r="AC163" s="53"/>
      <c r="AD163" s="53"/>
      <c r="AE163" s="53"/>
      <c r="AF163" s="53"/>
      <c r="AG163" s="53"/>
      <c r="AH163" s="53"/>
      <c r="AI163" s="53"/>
    </row>
    <row r="164" spans="1:35" x14ac:dyDescent="0.2">
      <c r="A164" s="86"/>
      <c r="B164" s="86"/>
      <c r="C164" s="86"/>
      <c r="D164" s="87">
        <f t="shared" si="47"/>
        <v>0</v>
      </c>
      <c r="E164" s="87">
        <f t="shared" si="47"/>
        <v>0</v>
      </c>
      <c r="F164" s="79">
        <f t="shared" si="48"/>
        <v>0</v>
      </c>
      <c r="G164" s="79">
        <f t="shared" si="48"/>
        <v>0</v>
      </c>
      <c r="H164" s="79">
        <f t="shared" si="51"/>
        <v>0</v>
      </c>
      <c r="I164" s="79">
        <f t="shared" si="52"/>
        <v>0</v>
      </c>
      <c r="J164" s="79">
        <f t="shared" si="53"/>
        <v>0</v>
      </c>
      <c r="K164" s="79">
        <f t="shared" si="54"/>
        <v>0</v>
      </c>
      <c r="L164" s="79">
        <f t="shared" si="55"/>
        <v>0</v>
      </c>
      <c r="M164" s="79">
        <f t="shared" ca="1" si="49"/>
        <v>-7.3295565784882452E-3</v>
      </c>
      <c r="N164" s="79">
        <f t="shared" ca="1" si="56"/>
        <v>0</v>
      </c>
      <c r="O164" s="126">
        <f t="shared" ca="1" si="57"/>
        <v>0</v>
      </c>
      <c r="P164" s="79">
        <f t="shared" ca="1" si="58"/>
        <v>0</v>
      </c>
      <c r="Q164" s="79">
        <f t="shared" ca="1" si="59"/>
        <v>0</v>
      </c>
      <c r="R164" s="53">
        <f t="shared" ca="1" si="50"/>
        <v>7.3295565784882452E-3</v>
      </c>
      <c r="S164" s="53"/>
      <c r="T164" s="53"/>
      <c r="U164" s="53"/>
      <c r="V164" s="53"/>
      <c r="W164" s="53"/>
      <c r="X164" s="53"/>
      <c r="Y164" s="53"/>
      <c r="Z164" s="53"/>
      <c r="AA164" s="53"/>
      <c r="AB164" s="53"/>
      <c r="AC164" s="53"/>
      <c r="AD164" s="53"/>
      <c r="AE164" s="53"/>
      <c r="AF164" s="53"/>
      <c r="AG164" s="53"/>
      <c r="AH164" s="53"/>
      <c r="AI164" s="53"/>
    </row>
    <row r="165" spans="1:35" x14ac:dyDescent="0.2">
      <c r="A165" s="86"/>
      <c r="B165" s="86"/>
      <c r="C165" s="86"/>
      <c r="D165" s="87">
        <f t="shared" si="47"/>
        <v>0</v>
      </c>
      <c r="E165" s="87">
        <f t="shared" si="47"/>
        <v>0</v>
      </c>
      <c r="F165" s="79">
        <f t="shared" si="48"/>
        <v>0</v>
      </c>
      <c r="G165" s="79">
        <f t="shared" si="48"/>
        <v>0</v>
      </c>
      <c r="H165" s="79">
        <f t="shared" si="51"/>
        <v>0</v>
      </c>
      <c r="I165" s="79">
        <f t="shared" si="52"/>
        <v>0</v>
      </c>
      <c r="J165" s="79">
        <f t="shared" si="53"/>
        <v>0</v>
      </c>
      <c r="K165" s="79">
        <f t="shared" si="54"/>
        <v>0</v>
      </c>
      <c r="L165" s="79">
        <f t="shared" si="55"/>
        <v>0</v>
      </c>
      <c r="M165" s="79">
        <f t="shared" ca="1" si="49"/>
        <v>-7.3295565784882452E-3</v>
      </c>
      <c r="N165" s="79">
        <f t="shared" ca="1" si="56"/>
        <v>0</v>
      </c>
      <c r="O165" s="126">
        <f t="shared" ca="1" si="57"/>
        <v>0</v>
      </c>
      <c r="P165" s="79">
        <f t="shared" ca="1" si="58"/>
        <v>0</v>
      </c>
      <c r="Q165" s="79">
        <f t="shared" ca="1" si="59"/>
        <v>0</v>
      </c>
      <c r="R165" s="53">
        <f t="shared" ca="1" si="50"/>
        <v>7.3295565784882452E-3</v>
      </c>
      <c r="S165" s="53"/>
      <c r="T165" s="53"/>
      <c r="U165" s="53"/>
      <c r="V165" s="53"/>
      <c r="W165" s="53"/>
      <c r="X165" s="53"/>
      <c r="Y165" s="53"/>
      <c r="Z165" s="53"/>
      <c r="AA165" s="53"/>
      <c r="AB165" s="53"/>
      <c r="AC165" s="53"/>
      <c r="AD165" s="53"/>
      <c r="AE165" s="53"/>
      <c r="AF165" s="53"/>
      <c r="AG165" s="53"/>
      <c r="AH165" s="53"/>
      <c r="AI165" s="53"/>
    </row>
    <row r="166" spans="1:35" x14ac:dyDescent="0.2">
      <c r="A166" s="86"/>
      <c r="B166" s="86"/>
      <c r="C166" s="86"/>
      <c r="D166" s="87">
        <f t="shared" si="47"/>
        <v>0</v>
      </c>
      <c r="E166" s="87">
        <f t="shared" si="47"/>
        <v>0</v>
      </c>
      <c r="F166" s="79">
        <f t="shared" si="48"/>
        <v>0</v>
      </c>
      <c r="G166" s="79">
        <f t="shared" si="48"/>
        <v>0</v>
      </c>
      <c r="H166" s="79">
        <f t="shared" si="51"/>
        <v>0</v>
      </c>
      <c r="I166" s="79">
        <f t="shared" si="52"/>
        <v>0</v>
      </c>
      <c r="J166" s="79">
        <f t="shared" si="53"/>
        <v>0</v>
      </c>
      <c r="K166" s="79">
        <f t="shared" si="54"/>
        <v>0</v>
      </c>
      <c r="L166" s="79">
        <f t="shared" si="55"/>
        <v>0</v>
      </c>
      <c r="M166" s="79">
        <f t="shared" ca="1" si="49"/>
        <v>-7.3295565784882452E-3</v>
      </c>
      <c r="N166" s="79">
        <f t="shared" ca="1" si="56"/>
        <v>0</v>
      </c>
      <c r="O166" s="126">
        <f t="shared" ca="1" si="57"/>
        <v>0</v>
      </c>
      <c r="P166" s="79">
        <f t="shared" ca="1" si="58"/>
        <v>0</v>
      </c>
      <c r="Q166" s="79">
        <f t="shared" ca="1" si="59"/>
        <v>0</v>
      </c>
      <c r="R166" s="53">
        <f t="shared" ca="1" si="50"/>
        <v>7.3295565784882452E-3</v>
      </c>
      <c r="S166" s="53"/>
      <c r="T166" s="53"/>
      <c r="U166" s="53"/>
      <c r="V166" s="53"/>
      <c r="W166" s="53"/>
      <c r="X166" s="53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</row>
    <row r="167" spans="1:35" x14ac:dyDescent="0.2">
      <c r="A167" s="86"/>
      <c r="B167" s="86"/>
      <c r="C167" s="86"/>
      <c r="D167" s="87">
        <f t="shared" si="47"/>
        <v>0</v>
      </c>
      <c r="E167" s="87">
        <f t="shared" si="47"/>
        <v>0</v>
      </c>
      <c r="F167" s="79">
        <f t="shared" si="48"/>
        <v>0</v>
      </c>
      <c r="G167" s="79">
        <f t="shared" si="48"/>
        <v>0</v>
      </c>
      <c r="H167" s="79">
        <f t="shared" si="51"/>
        <v>0</v>
      </c>
      <c r="I167" s="79">
        <f t="shared" si="52"/>
        <v>0</v>
      </c>
      <c r="J167" s="79">
        <f t="shared" si="53"/>
        <v>0</v>
      </c>
      <c r="K167" s="79">
        <f t="shared" si="54"/>
        <v>0</v>
      </c>
      <c r="L167" s="79">
        <f t="shared" si="55"/>
        <v>0</v>
      </c>
      <c r="M167" s="79">
        <f t="shared" ca="1" si="49"/>
        <v>-7.3295565784882452E-3</v>
      </c>
      <c r="N167" s="79">
        <f t="shared" ca="1" si="56"/>
        <v>0</v>
      </c>
      <c r="O167" s="126">
        <f t="shared" ca="1" si="57"/>
        <v>0</v>
      </c>
      <c r="P167" s="79">
        <f t="shared" ca="1" si="58"/>
        <v>0</v>
      </c>
      <c r="Q167" s="79">
        <f t="shared" ca="1" si="59"/>
        <v>0</v>
      </c>
      <c r="R167" s="53">
        <f t="shared" ca="1" si="50"/>
        <v>7.3295565784882452E-3</v>
      </c>
      <c r="S167" s="53"/>
      <c r="T167" s="53"/>
      <c r="U167" s="53"/>
      <c r="V167" s="53"/>
      <c r="W167" s="53"/>
      <c r="X167" s="53"/>
      <c r="Y167" s="53"/>
      <c r="Z167" s="53"/>
      <c r="AA167" s="53"/>
      <c r="AB167" s="53"/>
      <c r="AC167" s="53"/>
      <c r="AD167" s="53"/>
      <c r="AE167" s="53"/>
      <c r="AF167" s="53"/>
      <c r="AG167" s="53"/>
      <c r="AH167" s="53"/>
      <c r="AI167" s="53"/>
    </row>
    <row r="168" spans="1:35" x14ac:dyDescent="0.2">
      <c r="A168" s="86"/>
      <c r="B168" s="86"/>
      <c r="C168" s="86"/>
      <c r="D168" s="87">
        <f t="shared" si="47"/>
        <v>0</v>
      </c>
      <c r="E168" s="87">
        <f t="shared" si="47"/>
        <v>0</v>
      </c>
      <c r="F168" s="79">
        <f t="shared" si="48"/>
        <v>0</v>
      </c>
      <c r="G168" s="79">
        <f t="shared" si="48"/>
        <v>0</v>
      </c>
      <c r="H168" s="79">
        <f t="shared" si="51"/>
        <v>0</v>
      </c>
      <c r="I168" s="79">
        <f t="shared" si="52"/>
        <v>0</v>
      </c>
      <c r="J168" s="79">
        <f t="shared" si="53"/>
        <v>0</v>
      </c>
      <c r="K168" s="79">
        <f t="shared" si="54"/>
        <v>0</v>
      </c>
      <c r="L168" s="79">
        <f t="shared" si="55"/>
        <v>0</v>
      </c>
      <c r="M168" s="79">
        <f t="shared" ca="1" si="49"/>
        <v>-7.3295565784882452E-3</v>
      </c>
      <c r="N168" s="79">
        <f t="shared" ca="1" si="56"/>
        <v>0</v>
      </c>
      <c r="O168" s="126">
        <f t="shared" ca="1" si="57"/>
        <v>0</v>
      </c>
      <c r="P168" s="79">
        <f t="shared" ca="1" si="58"/>
        <v>0</v>
      </c>
      <c r="Q168" s="79">
        <f t="shared" ca="1" si="59"/>
        <v>0</v>
      </c>
      <c r="R168" s="53">
        <f t="shared" ca="1" si="50"/>
        <v>7.3295565784882452E-3</v>
      </c>
      <c r="S168" s="53"/>
      <c r="T168" s="53"/>
      <c r="U168" s="53"/>
      <c r="V168" s="53"/>
      <c r="W168" s="53"/>
      <c r="X168" s="53"/>
      <c r="Y168" s="53"/>
      <c r="Z168" s="53"/>
      <c r="AA168" s="53"/>
      <c r="AB168" s="53"/>
      <c r="AC168" s="53"/>
      <c r="AD168" s="53"/>
      <c r="AE168" s="53"/>
      <c r="AF168" s="53"/>
      <c r="AG168" s="53"/>
      <c r="AH168" s="53"/>
      <c r="AI168" s="53"/>
    </row>
    <row r="169" spans="1:35" x14ac:dyDescent="0.2">
      <c r="A169" s="86"/>
      <c r="B169" s="86"/>
      <c r="C169" s="86"/>
      <c r="D169" s="87">
        <f t="shared" si="47"/>
        <v>0</v>
      </c>
      <c r="E169" s="87">
        <f t="shared" si="47"/>
        <v>0</v>
      </c>
      <c r="F169" s="79">
        <f t="shared" si="48"/>
        <v>0</v>
      </c>
      <c r="G169" s="79">
        <f t="shared" si="48"/>
        <v>0</v>
      </c>
      <c r="H169" s="79">
        <f t="shared" si="51"/>
        <v>0</v>
      </c>
      <c r="I169" s="79">
        <f t="shared" si="52"/>
        <v>0</v>
      </c>
      <c r="J169" s="79">
        <f t="shared" si="53"/>
        <v>0</v>
      </c>
      <c r="K169" s="79">
        <f t="shared" si="54"/>
        <v>0</v>
      </c>
      <c r="L169" s="79">
        <f t="shared" si="55"/>
        <v>0</v>
      </c>
      <c r="M169" s="79">
        <f t="shared" ca="1" si="49"/>
        <v>-7.3295565784882452E-3</v>
      </c>
      <c r="N169" s="79">
        <f t="shared" ca="1" si="56"/>
        <v>0</v>
      </c>
      <c r="O169" s="126">
        <f t="shared" ca="1" si="57"/>
        <v>0</v>
      </c>
      <c r="P169" s="79">
        <f t="shared" ca="1" si="58"/>
        <v>0</v>
      </c>
      <c r="Q169" s="79">
        <f t="shared" ca="1" si="59"/>
        <v>0</v>
      </c>
      <c r="R169" s="53">
        <f t="shared" ca="1" si="50"/>
        <v>7.3295565784882452E-3</v>
      </c>
      <c r="S169" s="53"/>
      <c r="T169" s="53"/>
      <c r="U169" s="53"/>
      <c r="V169" s="53"/>
      <c r="W169" s="53"/>
      <c r="X169" s="53"/>
      <c r="Y169" s="53"/>
      <c r="Z169" s="53"/>
      <c r="AA169" s="53"/>
      <c r="AB169" s="53"/>
      <c r="AC169" s="53"/>
      <c r="AD169" s="53"/>
      <c r="AE169" s="53"/>
      <c r="AF169" s="53"/>
      <c r="AG169" s="53"/>
      <c r="AH169" s="53"/>
      <c r="AI169" s="53"/>
    </row>
    <row r="170" spans="1:35" x14ac:dyDescent="0.2">
      <c r="A170" s="86"/>
      <c r="B170" s="86"/>
      <c r="C170" s="86"/>
      <c r="D170" s="87">
        <f t="shared" si="47"/>
        <v>0</v>
      </c>
      <c r="E170" s="87">
        <f t="shared" si="47"/>
        <v>0</v>
      </c>
      <c r="F170" s="79">
        <f t="shared" si="48"/>
        <v>0</v>
      </c>
      <c r="G170" s="79">
        <f t="shared" si="48"/>
        <v>0</v>
      </c>
      <c r="H170" s="79">
        <f t="shared" si="51"/>
        <v>0</v>
      </c>
      <c r="I170" s="79">
        <f t="shared" si="52"/>
        <v>0</v>
      </c>
      <c r="J170" s="79">
        <f t="shared" si="53"/>
        <v>0</v>
      </c>
      <c r="K170" s="79">
        <f t="shared" si="54"/>
        <v>0</v>
      </c>
      <c r="L170" s="79">
        <f t="shared" si="55"/>
        <v>0</v>
      </c>
      <c r="M170" s="79">
        <f t="shared" ca="1" si="49"/>
        <v>-7.3295565784882452E-3</v>
      </c>
      <c r="N170" s="79">
        <f t="shared" ca="1" si="56"/>
        <v>0</v>
      </c>
      <c r="O170" s="126">
        <f t="shared" ca="1" si="57"/>
        <v>0</v>
      </c>
      <c r="P170" s="79">
        <f t="shared" ca="1" si="58"/>
        <v>0</v>
      </c>
      <c r="Q170" s="79">
        <f t="shared" ca="1" si="59"/>
        <v>0</v>
      </c>
      <c r="R170" s="53">
        <f t="shared" ca="1" si="50"/>
        <v>7.3295565784882452E-3</v>
      </c>
      <c r="S170" s="53"/>
      <c r="T170" s="53"/>
      <c r="U170" s="53"/>
      <c r="V170" s="53"/>
      <c r="W170" s="53"/>
      <c r="X170" s="53"/>
      <c r="Y170" s="53"/>
      <c r="Z170" s="53"/>
      <c r="AA170" s="53"/>
      <c r="AB170" s="53"/>
      <c r="AC170" s="53"/>
      <c r="AD170" s="53"/>
      <c r="AE170" s="53"/>
      <c r="AF170" s="53"/>
      <c r="AG170" s="53"/>
      <c r="AH170" s="53"/>
      <c r="AI170" s="53"/>
    </row>
    <row r="171" spans="1:35" x14ac:dyDescent="0.2">
      <c r="A171" s="86"/>
      <c r="B171" s="86"/>
      <c r="C171" s="86"/>
      <c r="D171" s="87">
        <f t="shared" si="47"/>
        <v>0</v>
      </c>
      <c r="E171" s="87">
        <f t="shared" si="47"/>
        <v>0</v>
      </c>
      <c r="F171" s="79">
        <f t="shared" si="48"/>
        <v>0</v>
      </c>
      <c r="G171" s="79">
        <f t="shared" si="48"/>
        <v>0</v>
      </c>
      <c r="H171" s="79">
        <f t="shared" si="51"/>
        <v>0</v>
      </c>
      <c r="I171" s="79">
        <f t="shared" si="52"/>
        <v>0</v>
      </c>
      <c r="J171" s="79">
        <f t="shared" si="53"/>
        <v>0</v>
      </c>
      <c r="K171" s="79">
        <f t="shared" si="54"/>
        <v>0</v>
      </c>
      <c r="L171" s="79">
        <f t="shared" si="55"/>
        <v>0</v>
      </c>
      <c r="M171" s="79">
        <f t="shared" ca="1" si="49"/>
        <v>-7.3295565784882452E-3</v>
      </c>
      <c r="N171" s="79">
        <f t="shared" ca="1" si="56"/>
        <v>0</v>
      </c>
      <c r="O171" s="126">
        <f t="shared" ca="1" si="57"/>
        <v>0</v>
      </c>
      <c r="P171" s="79">
        <f t="shared" ca="1" si="58"/>
        <v>0</v>
      </c>
      <c r="Q171" s="79">
        <f t="shared" ca="1" si="59"/>
        <v>0</v>
      </c>
      <c r="R171" s="53">
        <f t="shared" ca="1" si="50"/>
        <v>7.3295565784882452E-3</v>
      </c>
      <c r="S171" s="53"/>
      <c r="T171" s="53"/>
      <c r="U171" s="53"/>
      <c r="V171" s="53"/>
      <c r="W171" s="53"/>
      <c r="X171" s="53"/>
      <c r="Y171" s="53"/>
      <c r="Z171" s="53"/>
      <c r="AA171" s="53"/>
      <c r="AB171" s="53"/>
      <c r="AC171" s="53"/>
      <c r="AD171" s="53"/>
      <c r="AE171" s="53"/>
      <c r="AF171" s="53"/>
      <c r="AG171" s="53"/>
      <c r="AH171" s="53"/>
      <c r="AI171" s="53"/>
    </row>
    <row r="172" spans="1:35" x14ac:dyDescent="0.2">
      <c r="A172" s="86"/>
      <c r="B172" s="86"/>
      <c r="C172" s="86"/>
      <c r="D172" s="87">
        <f t="shared" si="47"/>
        <v>0</v>
      </c>
      <c r="E172" s="87">
        <f t="shared" si="47"/>
        <v>0</v>
      </c>
      <c r="F172" s="79">
        <f t="shared" si="48"/>
        <v>0</v>
      </c>
      <c r="G172" s="79">
        <f t="shared" si="48"/>
        <v>0</v>
      </c>
      <c r="H172" s="79">
        <f t="shared" si="51"/>
        <v>0</v>
      </c>
      <c r="I172" s="79">
        <f t="shared" si="52"/>
        <v>0</v>
      </c>
      <c r="J172" s="79">
        <f t="shared" si="53"/>
        <v>0</v>
      </c>
      <c r="K172" s="79">
        <f t="shared" si="54"/>
        <v>0</v>
      </c>
      <c r="L172" s="79">
        <f t="shared" si="55"/>
        <v>0</v>
      </c>
      <c r="M172" s="79">
        <f t="shared" ca="1" si="49"/>
        <v>-7.3295565784882452E-3</v>
      </c>
      <c r="N172" s="79">
        <f t="shared" ca="1" si="56"/>
        <v>0</v>
      </c>
      <c r="O172" s="126">
        <f t="shared" ca="1" si="57"/>
        <v>0</v>
      </c>
      <c r="P172" s="79">
        <f t="shared" ca="1" si="58"/>
        <v>0</v>
      </c>
      <c r="Q172" s="79">
        <f t="shared" ca="1" si="59"/>
        <v>0</v>
      </c>
      <c r="R172" s="53">
        <f t="shared" ca="1" si="50"/>
        <v>7.3295565784882452E-3</v>
      </c>
      <c r="S172" s="53"/>
      <c r="T172" s="53"/>
      <c r="U172" s="53"/>
      <c r="V172" s="53"/>
      <c r="W172" s="53"/>
      <c r="X172" s="53"/>
      <c r="Y172" s="53"/>
      <c r="Z172" s="53"/>
      <c r="AA172" s="53"/>
      <c r="AB172" s="53"/>
      <c r="AC172" s="53"/>
      <c r="AD172" s="53"/>
      <c r="AE172" s="53"/>
      <c r="AF172" s="53"/>
      <c r="AG172" s="53"/>
      <c r="AH172" s="53"/>
      <c r="AI172" s="53"/>
    </row>
    <row r="173" spans="1:35" x14ac:dyDescent="0.2">
      <c r="A173" s="86"/>
      <c r="B173" s="86"/>
      <c r="C173" s="86"/>
      <c r="D173" s="87">
        <f t="shared" si="47"/>
        <v>0</v>
      </c>
      <c r="E173" s="87">
        <f t="shared" si="47"/>
        <v>0</v>
      </c>
      <c r="F173" s="79">
        <f t="shared" si="48"/>
        <v>0</v>
      </c>
      <c r="G173" s="79">
        <f t="shared" si="48"/>
        <v>0</v>
      </c>
      <c r="H173" s="79">
        <f t="shared" si="51"/>
        <v>0</v>
      </c>
      <c r="I173" s="79">
        <f t="shared" si="52"/>
        <v>0</v>
      </c>
      <c r="J173" s="79">
        <f t="shared" si="53"/>
        <v>0</v>
      </c>
      <c r="K173" s="79">
        <f t="shared" si="54"/>
        <v>0</v>
      </c>
      <c r="L173" s="79">
        <f t="shared" si="55"/>
        <v>0</v>
      </c>
      <c r="M173" s="79">
        <f t="shared" ca="1" si="49"/>
        <v>-7.3295565784882452E-3</v>
      </c>
      <c r="N173" s="79">
        <f t="shared" ca="1" si="56"/>
        <v>0</v>
      </c>
      <c r="O173" s="126">
        <f t="shared" ca="1" si="57"/>
        <v>0</v>
      </c>
      <c r="P173" s="79">
        <f t="shared" ca="1" si="58"/>
        <v>0</v>
      </c>
      <c r="Q173" s="79">
        <f t="shared" ca="1" si="59"/>
        <v>0</v>
      </c>
      <c r="R173" s="53">
        <f t="shared" ca="1" si="50"/>
        <v>7.3295565784882452E-3</v>
      </c>
      <c r="S173" s="53"/>
      <c r="T173" s="53"/>
      <c r="U173" s="53"/>
      <c r="V173" s="53"/>
      <c r="W173" s="53"/>
      <c r="X173" s="53"/>
      <c r="Y173" s="53"/>
      <c r="Z173" s="53"/>
      <c r="AA173" s="53"/>
      <c r="AB173" s="53"/>
      <c r="AC173" s="53"/>
      <c r="AD173" s="53"/>
      <c r="AE173" s="53"/>
      <c r="AF173" s="53"/>
      <c r="AG173" s="53"/>
      <c r="AH173" s="53"/>
      <c r="AI173" s="53"/>
    </row>
    <row r="174" spans="1:35" x14ac:dyDescent="0.2">
      <c r="A174" s="86"/>
      <c r="B174" s="86"/>
      <c r="C174" s="86"/>
      <c r="D174" s="87">
        <f t="shared" si="47"/>
        <v>0</v>
      </c>
      <c r="E174" s="87">
        <f t="shared" si="47"/>
        <v>0</v>
      </c>
      <c r="F174" s="79">
        <f t="shared" si="48"/>
        <v>0</v>
      </c>
      <c r="G174" s="79">
        <f t="shared" si="48"/>
        <v>0</v>
      </c>
      <c r="H174" s="79">
        <f t="shared" si="51"/>
        <v>0</v>
      </c>
      <c r="I174" s="79">
        <f t="shared" si="52"/>
        <v>0</v>
      </c>
      <c r="J174" s="79">
        <f t="shared" si="53"/>
        <v>0</v>
      </c>
      <c r="K174" s="79">
        <f t="shared" si="54"/>
        <v>0</v>
      </c>
      <c r="L174" s="79">
        <f t="shared" si="55"/>
        <v>0</v>
      </c>
      <c r="M174" s="79">
        <f t="shared" ca="1" si="49"/>
        <v>-7.3295565784882452E-3</v>
      </c>
      <c r="N174" s="79">
        <f t="shared" ca="1" si="56"/>
        <v>0</v>
      </c>
      <c r="O174" s="126">
        <f t="shared" ca="1" si="57"/>
        <v>0</v>
      </c>
      <c r="P174" s="79">
        <f t="shared" ca="1" si="58"/>
        <v>0</v>
      </c>
      <c r="Q174" s="79">
        <f t="shared" ca="1" si="59"/>
        <v>0</v>
      </c>
      <c r="R174" s="53">
        <f t="shared" ca="1" si="50"/>
        <v>7.3295565784882452E-3</v>
      </c>
      <c r="S174" s="53"/>
      <c r="T174" s="53"/>
      <c r="U174" s="53"/>
      <c r="V174" s="53"/>
      <c r="W174" s="53"/>
      <c r="X174" s="53"/>
      <c r="Y174" s="53"/>
      <c r="Z174" s="53"/>
      <c r="AA174" s="53"/>
      <c r="AB174" s="53"/>
      <c r="AC174" s="53"/>
      <c r="AD174" s="53"/>
      <c r="AE174" s="53"/>
      <c r="AF174" s="53"/>
      <c r="AG174" s="53"/>
      <c r="AH174" s="53"/>
      <c r="AI174" s="53"/>
    </row>
    <row r="175" spans="1:35" x14ac:dyDescent="0.2">
      <c r="A175" s="86"/>
      <c r="B175" s="86"/>
      <c r="C175" s="86"/>
      <c r="D175" s="87">
        <f t="shared" si="47"/>
        <v>0</v>
      </c>
      <c r="E175" s="87">
        <f t="shared" si="47"/>
        <v>0</v>
      </c>
      <c r="F175" s="79">
        <f t="shared" si="48"/>
        <v>0</v>
      </c>
      <c r="G175" s="79">
        <f t="shared" si="48"/>
        <v>0</v>
      </c>
      <c r="H175" s="79">
        <f t="shared" si="51"/>
        <v>0</v>
      </c>
      <c r="I175" s="79">
        <f t="shared" si="52"/>
        <v>0</v>
      </c>
      <c r="J175" s="79">
        <f t="shared" si="53"/>
        <v>0</v>
      </c>
      <c r="K175" s="79">
        <f t="shared" si="54"/>
        <v>0</v>
      </c>
      <c r="L175" s="79">
        <f t="shared" si="55"/>
        <v>0</v>
      </c>
      <c r="M175" s="79">
        <f t="shared" ca="1" si="49"/>
        <v>-7.3295565784882452E-3</v>
      </c>
      <c r="N175" s="79">
        <f t="shared" ca="1" si="56"/>
        <v>0</v>
      </c>
      <c r="O175" s="126">
        <f t="shared" ca="1" si="57"/>
        <v>0</v>
      </c>
      <c r="P175" s="79">
        <f t="shared" ca="1" si="58"/>
        <v>0</v>
      </c>
      <c r="Q175" s="79">
        <f t="shared" ca="1" si="59"/>
        <v>0</v>
      </c>
      <c r="R175" s="53">
        <f t="shared" ca="1" si="50"/>
        <v>7.3295565784882452E-3</v>
      </c>
      <c r="S175" s="53"/>
      <c r="T175" s="53"/>
      <c r="U175" s="53"/>
      <c r="V175" s="53"/>
      <c r="W175" s="53"/>
      <c r="X175" s="53"/>
      <c r="Y175" s="53"/>
      <c r="Z175" s="53"/>
      <c r="AA175" s="53"/>
      <c r="AB175" s="53"/>
      <c r="AC175" s="53"/>
      <c r="AD175" s="53"/>
      <c r="AE175" s="53"/>
      <c r="AF175" s="53"/>
      <c r="AG175" s="53"/>
      <c r="AH175" s="53"/>
      <c r="AI175" s="53"/>
    </row>
    <row r="176" spans="1:35" x14ac:dyDescent="0.2">
      <c r="A176" s="86"/>
      <c r="B176" s="86"/>
      <c r="C176" s="86"/>
      <c r="D176" s="87">
        <f t="shared" si="47"/>
        <v>0</v>
      </c>
      <c r="E176" s="87">
        <f t="shared" si="47"/>
        <v>0</v>
      </c>
      <c r="F176" s="79">
        <f t="shared" si="48"/>
        <v>0</v>
      </c>
      <c r="G176" s="79">
        <f t="shared" si="48"/>
        <v>0</v>
      </c>
      <c r="H176" s="79">
        <f t="shared" si="51"/>
        <v>0</v>
      </c>
      <c r="I176" s="79">
        <f t="shared" si="52"/>
        <v>0</v>
      </c>
      <c r="J176" s="79">
        <f t="shared" si="53"/>
        <v>0</v>
      </c>
      <c r="K176" s="79">
        <f t="shared" si="54"/>
        <v>0</v>
      </c>
      <c r="L176" s="79">
        <f t="shared" si="55"/>
        <v>0</v>
      </c>
      <c r="M176" s="79">
        <f t="shared" ca="1" si="49"/>
        <v>-7.3295565784882452E-3</v>
      </c>
      <c r="N176" s="79">
        <f t="shared" ca="1" si="56"/>
        <v>0</v>
      </c>
      <c r="O176" s="126">
        <f t="shared" ca="1" si="57"/>
        <v>0</v>
      </c>
      <c r="P176" s="79">
        <f t="shared" ca="1" si="58"/>
        <v>0</v>
      </c>
      <c r="Q176" s="79">
        <f t="shared" ca="1" si="59"/>
        <v>0</v>
      </c>
      <c r="R176" s="53">
        <f t="shared" ca="1" si="50"/>
        <v>7.3295565784882452E-3</v>
      </c>
      <c r="S176" s="53"/>
      <c r="T176" s="53"/>
      <c r="U176" s="53"/>
      <c r="V176" s="53"/>
      <c r="W176" s="53"/>
      <c r="X176" s="53"/>
      <c r="Y176" s="53"/>
      <c r="Z176" s="53"/>
      <c r="AA176" s="53"/>
      <c r="AB176" s="53"/>
      <c r="AC176" s="53"/>
      <c r="AD176" s="53"/>
      <c r="AE176" s="53"/>
      <c r="AF176" s="53"/>
      <c r="AG176" s="53"/>
      <c r="AH176" s="53"/>
      <c r="AI176" s="53"/>
    </row>
    <row r="177" spans="1:35" x14ac:dyDescent="0.2">
      <c r="A177" s="86"/>
      <c r="B177" s="86"/>
      <c r="C177" s="86"/>
      <c r="D177" s="87">
        <f t="shared" si="47"/>
        <v>0</v>
      </c>
      <c r="E177" s="87">
        <f t="shared" si="47"/>
        <v>0</v>
      </c>
      <c r="F177" s="79">
        <f t="shared" si="48"/>
        <v>0</v>
      </c>
      <c r="G177" s="79">
        <f t="shared" si="48"/>
        <v>0</v>
      </c>
      <c r="H177" s="79">
        <f t="shared" si="51"/>
        <v>0</v>
      </c>
      <c r="I177" s="79">
        <f t="shared" si="52"/>
        <v>0</v>
      </c>
      <c r="J177" s="79">
        <f t="shared" si="53"/>
        <v>0</v>
      </c>
      <c r="K177" s="79">
        <f t="shared" si="54"/>
        <v>0</v>
      </c>
      <c r="L177" s="79">
        <f t="shared" si="55"/>
        <v>0</v>
      </c>
      <c r="M177" s="79">
        <f t="shared" ca="1" si="49"/>
        <v>-7.3295565784882452E-3</v>
      </c>
      <c r="N177" s="79">
        <f t="shared" ca="1" si="56"/>
        <v>0</v>
      </c>
      <c r="O177" s="126">
        <f t="shared" ca="1" si="57"/>
        <v>0</v>
      </c>
      <c r="P177" s="79">
        <f t="shared" ca="1" si="58"/>
        <v>0</v>
      </c>
      <c r="Q177" s="79">
        <f t="shared" ca="1" si="59"/>
        <v>0</v>
      </c>
      <c r="R177" s="53">
        <f t="shared" ca="1" si="50"/>
        <v>7.3295565784882452E-3</v>
      </c>
      <c r="S177" s="53"/>
      <c r="T177" s="53"/>
      <c r="U177" s="53"/>
      <c r="V177" s="53"/>
      <c r="W177" s="53"/>
      <c r="X177" s="53"/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</row>
    <row r="178" spans="1:35" x14ac:dyDescent="0.2">
      <c r="A178" s="86"/>
      <c r="B178" s="86"/>
      <c r="C178" s="86"/>
      <c r="D178" s="87">
        <f t="shared" si="47"/>
        <v>0</v>
      </c>
      <c r="E178" s="87">
        <f t="shared" si="47"/>
        <v>0</v>
      </c>
      <c r="F178" s="79">
        <f t="shared" si="48"/>
        <v>0</v>
      </c>
      <c r="G178" s="79">
        <f t="shared" si="48"/>
        <v>0</v>
      </c>
      <c r="H178" s="79">
        <f t="shared" si="51"/>
        <v>0</v>
      </c>
      <c r="I178" s="79">
        <f t="shared" si="52"/>
        <v>0</v>
      </c>
      <c r="J178" s="79">
        <f t="shared" si="53"/>
        <v>0</v>
      </c>
      <c r="K178" s="79">
        <f t="shared" si="54"/>
        <v>0</v>
      </c>
      <c r="L178" s="79">
        <f t="shared" si="55"/>
        <v>0</v>
      </c>
      <c r="M178" s="79">
        <f t="shared" ca="1" si="49"/>
        <v>-7.3295565784882452E-3</v>
      </c>
      <c r="N178" s="79">
        <f t="shared" ca="1" si="56"/>
        <v>0</v>
      </c>
      <c r="O178" s="126">
        <f t="shared" ca="1" si="57"/>
        <v>0</v>
      </c>
      <c r="P178" s="79">
        <f t="shared" ca="1" si="58"/>
        <v>0</v>
      </c>
      <c r="Q178" s="79">
        <f t="shared" ca="1" si="59"/>
        <v>0</v>
      </c>
      <c r="R178" s="53">
        <f t="shared" ca="1" si="50"/>
        <v>7.3295565784882452E-3</v>
      </c>
      <c r="S178" s="53"/>
      <c r="T178" s="53"/>
      <c r="U178" s="53"/>
      <c r="V178" s="53"/>
      <c r="W178" s="53"/>
      <c r="X178" s="53"/>
      <c r="Y178" s="53"/>
      <c r="Z178" s="53"/>
      <c r="AA178" s="53"/>
      <c r="AB178" s="53"/>
      <c r="AC178" s="53"/>
      <c r="AD178" s="53"/>
      <c r="AE178" s="53"/>
      <c r="AF178" s="53"/>
      <c r="AG178" s="53"/>
      <c r="AH178" s="53"/>
      <c r="AI178" s="53"/>
    </row>
    <row r="179" spans="1:35" x14ac:dyDescent="0.2">
      <c r="A179" s="86"/>
      <c r="B179" s="86"/>
      <c r="C179" s="86"/>
      <c r="D179" s="87">
        <f t="shared" si="47"/>
        <v>0</v>
      </c>
      <c r="E179" s="87">
        <f t="shared" si="47"/>
        <v>0</v>
      </c>
      <c r="F179" s="79">
        <f t="shared" si="48"/>
        <v>0</v>
      </c>
      <c r="G179" s="79">
        <f t="shared" si="48"/>
        <v>0</v>
      </c>
      <c r="H179" s="79">
        <f t="shared" si="51"/>
        <v>0</v>
      </c>
      <c r="I179" s="79">
        <f t="shared" si="52"/>
        <v>0</v>
      </c>
      <c r="J179" s="79">
        <f t="shared" si="53"/>
        <v>0</v>
      </c>
      <c r="K179" s="79">
        <f t="shared" si="54"/>
        <v>0</v>
      </c>
      <c r="L179" s="79">
        <f t="shared" si="55"/>
        <v>0</v>
      </c>
      <c r="M179" s="79">
        <f t="shared" ca="1" si="49"/>
        <v>-7.3295565784882452E-3</v>
      </c>
      <c r="N179" s="79">
        <f t="shared" ca="1" si="56"/>
        <v>0</v>
      </c>
      <c r="O179" s="126">
        <f t="shared" ca="1" si="57"/>
        <v>0</v>
      </c>
      <c r="P179" s="79">
        <f t="shared" ca="1" si="58"/>
        <v>0</v>
      </c>
      <c r="Q179" s="79">
        <f t="shared" ca="1" si="59"/>
        <v>0</v>
      </c>
      <c r="R179" s="53">
        <f t="shared" ca="1" si="50"/>
        <v>7.3295565784882452E-3</v>
      </c>
      <c r="S179" s="53"/>
      <c r="T179" s="53"/>
      <c r="U179" s="53"/>
      <c r="V179" s="53"/>
      <c r="W179" s="53"/>
      <c r="X179" s="53"/>
      <c r="Y179" s="53"/>
      <c r="Z179" s="53"/>
      <c r="AA179" s="53"/>
      <c r="AB179" s="53"/>
      <c r="AC179" s="53"/>
      <c r="AD179" s="53"/>
      <c r="AE179" s="53"/>
      <c r="AF179" s="53"/>
      <c r="AG179" s="53"/>
      <c r="AH179" s="53"/>
      <c r="AI179" s="53"/>
    </row>
    <row r="180" spans="1:35" x14ac:dyDescent="0.2">
      <c r="A180" s="86"/>
      <c r="B180" s="86"/>
      <c r="C180" s="86"/>
      <c r="D180" s="87">
        <f t="shared" si="47"/>
        <v>0</v>
      </c>
      <c r="E180" s="87">
        <f t="shared" si="47"/>
        <v>0</v>
      </c>
      <c r="F180" s="79">
        <f t="shared" si="48"/>
        <v>0</v>
      </c>
      <c r="G180" s="79">
        <f t="shared" si="48"/>
        <v>0</v>
      </c>
      <c r="H180" s="79">
        <f t="shared" si="51"/>
        <v>0</v>
      </c>
      <c r="I180" s="79">
        <f t="shared" si="52"/>
        <v>0</v>
      </c>
      <c r="J180" s="79">
        <f t="shared" si="53"/>
        <v>0</v>
      </c>
      <c r="K180" s="79">
        <f t="shared" si="54"/>
        <v>0</v>
      </c>
      <c r="L180" s="79">
        <f t="shared" si="55"/>
        <v>0</v>
      </c>
      <c r="M180" s="79">
        <f t="shared" ca="1" si="49"/>
        <v>-7.3295565784882452E-3</v>
      </c>
      <c r="N180" s="79">
        <f t="shared" ca="1" si="56"/>
        <v>0</v>
      </c>
      <c r="O180" s="126">
        <f t="shared" ca="1" si="57"/>
        <v>0</v>
      </c>
      <c r="P180" s="79">
        <f t="shared" ca="1" si="58"/>
        <v>0</v>
      </c>
      <c r="Q180" s="79">
        <f t="shared" ca="1" si="59"/>
        <v>0</v>
      </c>
      <c r="R180" s="53">
        <f t="shared" ca="1" si="50"/>
        <v>7.3295565784882452E-3</v>
      </c>
      <c r="S180" s="53"/>
      <c r="T180" s="53"/>
      <c r="U180" s="53"/>
      <c r="V180" s="53"/>
      <c r="W180" s="53"/>
      <c r="X180" s="53"/>
      <c r="Y180" s="53"/>
      <c r="Z180" s="53"/>
      <c r="AA180" s="53"/>
      <c r="AB180" s="53"/>
      <c r="AC180" s="53"/>
      <c r="AD180" s="53"/>
      <c r="AE180" s="53"/>
      <c r="AF180" s="53"/>
      <c r="AG180" s="53"/>
      <c r="AH180" s="53"/>
      <c r="AI180" s="53"/>
    </row>
    <row r="181" spans="1:35" x14ac:dyDescent="0.2">
      <c r="A181" s="86"/>
      <c r="B181" s="86"/>
      <c r="C181" s="86"/>
      <c r="D181" s="87">
        <f t="shared" si="47"/>
        <v>0</v>
      </c>
      <c r="E181" s="87">
        <f t="shared" si="47"/>
        <v>0</v>
      </c>
      <c r="F181" s="79">
        <f t="shared" si="48"/>
        <v>0</v>
      </c>
      <c r="G181" s="79">
        <f t="shared" si="48"/>
        <v>0</v>
      </c>
      <c r="H181" s="79">
        <f t="shared" si="51"/>
        <v>0</v>
      </c>
      <c r="I181" s="79">
        <f t="shared" si="52"/>
        <v>0</v>
      </c>
      <c r="J181" s="79">
        <f t="shared" si="53"/>
        <v>0</v>
      </c>
      <c r="K181" s="79">
        <f t="shared" si="54"/>
        <v>0</v>
      </c>
      <c r="L181" s="79">
        <f t="shared" si="55"/>
        <v>0</v>
      </c>
      <c r="M181" s="79">
        <f t="shared" ca="1" si="49"/>
        <v>-7.3295565784882452E-3</v>
      </c>
      <c r="N181" s="79">
        <f t="shared" ca="1" si="56"/>
        <v>0</v>
      </c>
      <c r="O181" s="126">
        <f t="shared" ca="1" si="57"/>
        <v>0</v>
      </c>
      <c r="P181" s="79">
        <f t="shared" ca="1" si="58"/>
        <v>0</v>
      </c>
      <c r="Q181" s="79">
        <f t="shared" ca="1" si="59"/>
        <v>0</v>
      </c>
      <c r="R181" s="53">
        <f t="shared" ca="1" si="50"/>
        <v>7.3295565784882452E-3</v>
      </c>
      <c r="S181" s="53"/>
      <c r="T181" s="53"/>
      <c r="U181" s="53"/>
      <c r="V181" s="53"/>
      <c r="W181" s="53"/>
      <c r="X181" s="53"/>
      <c r="Y181" s="53"/>
      <c r="Z181" s="53"/>
      <c r="AA181" s="53"/>
      <c r="AB181" s="53"/>
      <c r="AC181" s="53"/>
      <c r="AD181" s="53"/>
      <c r="AE181" s="53"/>
      <c r="AF181" s="53"/>
      <c r="AG181" s="53"/>
      <c r="AH181" s="53"/>
      <c r="AI181" s="53"/>
    </row>
    <row r="182" spans="1:35" x14ac:dyDescent="0.2">
      <c r="A182" s="86"/>
      <c r="B182" s="86"/>
      <c r="C182" s="86"/>
      <c r="D182" s="87">
        <f t="shared" si="47"/>
        <v>0</v>
      </c>
      <c r="E182" s="87">
        <f t="shared" si="47"/>
        <v>0</v>
      </c>
      <c r="F182" s="79">
        <f t="shared" si="48"/>
        <v>0</v>
      </c>
      <c r="G182" s="79">
        <f t="shared" si="48"/>
        <v>0</v>
      </c>
      <c r="H182" s="79">
        <f t="shared" si="51"/>
        <v>0</v>
      </c>
      <c r="I182" s="79">
        <f t="shared" si="52"/>
        <v>0</v>
      </c>
      <c r="J182" s="79">
        <f t="shared" si="53"/>
        <v>0</v>
      </c>
      <c r="K182" s="79">
        <f t="shared" si="54"/>
        <v>0</v>
      </c>
      <c r="L182" s="79">
        <f t="shared" si="55"/>
        <v>0</v>
      </c>
      <c r="M182" s="79">
        <f t="shared" ca="1" si="49"/>
        <v>-7.3295565784882452E-3</v>
      </c>
      <c r="N182" s="79">
        <f t="shared" ca="1" si="56"/>
        <v>0</v>
      </c>
      <c r="O182" s="126">
        <f t="shared" ca="1" si="57"/>
        <v>0</v>
      </c>
      <c r="P182" s="79">
        <f t="shared" ca="1" si="58"/>
        <v>0</v>
      </c>
      <c r="Q182" s="79">
        <f t="shared" ca="1" si="59"/>
        <v>0</v>
      </c>
      <c r="R182" s="53">
        <f t="shared" ca="1" si="50"/>
        <v>7.3295565784882452E-3</v>
      </c>
      <c r="S182" s="53"/>
      <c r="T182" s="53"/>
      <c r="U182" s="53"/>
      <c r="V182" s="53"/>
      <c r="W182" s="53"/>
      <c r="X182" s="53"/>
      <c r="Y182" s="53"/>
      <c r="Z182" s="53"/>
      <c r="AA182" s="53"/>
      <c r="AB182" s="53"/>
      <c r="AC182" s="53"/>
      <c r="AD182" s="53"/>
      <c r="AE182" s="53"/>
      <c r="AF182" s="53"/>
      <c r="AG182" s="53"/>
      <c r="AH182" s="53"/>
      <c r="AI182" s="53"/>
    </row>
    <row r="183" spans="1:35" x14ac:dyDescent="0.2">
      <c r="A183" s="86"/>
      <c r="B183" s="86"/>
      <c r="C183" s="86"/>
      <c r="D183" s="87">
        <f t="shared" si="47"/>
        <v>0</v>
      </c>
      <c r="E183" s="87">
        <f t="shared" si="47"/>
        <v>0</v>
      </c>
      <c r="F183" s="79">
        <f t="shared" si="48"/>
        <v>0</v>
      </c>
      <c r="G183" s="79">
        <f t="shared" si="48"/>
        <v>0</v>
      </c>
      <c r="H183" s="79">
        <f t="shared" si="51"/>
        <v>0</v>
      </c>
      <c r="I183" s="79">
        <f t="shared" si="52"/>
        <v>0</v>
      </c>
      <c r="J183" s="79">
        <f t="shared" si="53"/>
        <v>0</v>
      </c>
      <c r="K183" s="79">
        <f t="shared" si="54"/>
        <v>0</v>
      </c>
      <c r="L183" s="79">
        <f t="shared" si="55"/>
        <v>0</v>
      </c>
      <c r="M183" s="79">
        <f t="shared" ca="1" si="49"/>
        <v>-7.3295565784882452E-3</v>
      </c>
      <c r="N183" s="79">
        <f t="shared" ca="1" si="56"/>
        <v>0</v>
      </c>
      <c r="O183" s="126">
        <f t="shared" ca="1" si="57"/>
        <v>0</v>
      </c>
      <c r="P183" s="79">
        <f t="shared" ca="1" si="58"/>
        <v>0</v>
      </c>
      <c r="Q183" s="79">
        <f t="shared" ca="1" si="59"/>
        <v>0</v>
      </c>
      <c r="R183" s="53">
        <f t="shared" ca="1" si="50"/>
        <v>7.3295565784882452E-3</v>
      </c>
      <c r="S183" s="53"/>
      <c r="T183" s="53"/>
      <c r="U183" s="53"/>
      <c r="V183" s="53"/>
      <c r="W183" s="53"/>
      <c r="X183" s="53"/>
      <c r="Y183" s="53"/>
      <c r="Z183" s="53"/>
      <c r="AA183" s="53"/>
      <c r="AB183" s="53"/>
      <c r="AC183" s="53"/>
      <c r="AD183" s="53"/>
      <c r="AE183" s="53"/>
      <c r="AF183" s="53"/>
      <c r="AG183" s="53"/>
      <c r="AH183" s="53"/>
      <c r="AI183" s="53"/>
    </row>
    <row r="184" spans="1:35" x14ac:dyDescent="0.2">
      <c r="A184" s="86"/>
      <c r="B184" s="86"/>
      <c r="C184" s="86"/>
      <c r="D184" s="87">
        <f t="shared" si="47"/>
        <v>0</v>
      </c>
      <c r="E184" s="87">
        <f t="shared" si="47"/>
        <v>0</v>
      </c>
      <c r="F184" s="79">
        <f t="shared" si="48"/>
        <v>0</v>
      </c>
      <c r="G184" s="79">
        <f t="shared" si="48"/>
        <v>0</v>
      </c>
      <c r="H184" s="79">
        <f t="shared" si="51"/>
        <v>0</v>
      </c>
      <c r="I184" s="79">
        <f t="shared" si="52"/>
        <v>0</v>
      </c>
      <c r="J184" s="79">
        <f t="shared" si="53"/>
        <v>0</v>
      </c>
      <c r="K184" s="79">
        <f t="shared" si="54"/>
        <v>0</v>
      </c>
      <c r="L184" s="79">
        <f t="shared" si="55"/>
        <v>0</v>
      </c>
      <c r="M184" s="79">
        <f t="shared" ca="1" si="49"/>
        <v>-7.3295565784882452E-3</v>
      </c>
      <c r="N184" s="79">
        <f t="shared" ca="1" si="56"/>
        <v>0</v>
      </c>
      <c r="O184" s="126">
        <f t="shared" ca="1" si="57"/>
        <v>0</v>
      </c>
      <c r="P184" s="79">
        <f t="shared" ca="1" si="58"/>
        <v>0</v>
      </c>
      <c r="Q184" s="79">
        <f t="shared" ca="1" si="59"/>
        <v>0</v>
      </c>
      <c r="R184" s="53">
        <f t="shared" ca="1" si="50"/>
        <v>7.3295565784882452E-3</v>
      </c>
      <c r="S184" s="53"/>
      <c r="T184" s="53"/>
      <c r="U184" s="53"/>
      <c r="V184" s="53"/>
      <c r="W184" s="53"/>
      <c r="X184" s="53"/>
      <c r="Y184" s="53"/>
      <c r="Z184" s="53"/>
      <c r="AA184" s="53"/>
      <c r="AB184" s="53"/>
      <c r="AC184" s="53"/>
      <c r="AD184" s="53"/>
      <c r="AE184" s="53"/>
      <c r="AF184" s="53"/>
      <c r="AG184" s="53"/>
      <c r="AH184" s="53"/>
      <c r="AI184" s="53"/>
    </row>
    <row r="185" spans="1:35" x14ac:dyDescent="0.2">
      <c r="A185" s="86"/>
      <c r="B185" s="86"/>
      <c r="C185" s="86"/>
      <c r="D185" s="87">
        <f t="shared" si="47"/>
        <v>0</v>
      </c>
      <c r="E185" s="87">
        <f t="shared" si="47"/>
        <v>0</v>
      </c>
      <c r="F185" s="79">
        <f t="shared" si="48"/>
        <v>0</v>
      </c>
      <c r="G185" s="79">
        <f t="shared" si="48"/>
        <v>0</v>
      </c>
      <c r="H185" s="79">
        <f t="shared" si="51"/>
        <v>0</v>
      </c>
      <c r="I185" s="79">
        <f t="shared" si="52"/>
        <v>0</v>
      </c>
      <c r="J185" s="79">
        <f t="shared" si="53"/>
        <v>0</v>
      </c>
      <c r="K185" s="79">
        <f t="shared" si="54"/>
        <v>0</v>
      </c>
      <c r="L185" s="79">
        <f t="shared" si="55"/>
        <v>0</v>
      </c>
      <c r="M185" s="79">
        <f t="shared" ca="1" si="49"/>
        <v>-7.3295565784882452E-3</v>
      </c>
      <c r="N185" s="79">
        <f t="shared" ca="1" si="56"/>
        <v>0</v>
      </c>
      <c r="O185" s="126">
        <f t="shared" ca="1" si="57"/>
        <v>0</v>
      </c>
      <c r="P185" s="79">
        <f t="shared" ca="1" si="58"/>
        <v>0</v>
      </c>
      <c r="Q185" s="79">
        <f t="shared" ca="1" si="59"/>
        <v>0</v>
      </c>
      <c r="R185" s="53">
        <f t="shared" ca="1" si="50"/>
        <v>7.3295565784882452E-3</v>
      </c>
      <c r="S185" s="53"/>
      <c r="T185" s="53"/>
      <c r="U185" s="53"/>
      <c r="V185" s="53"/>
      <c r="W185" s="53"/>
      <c r="X185" s="53"/>
      <c r="Y185" s="53"/>
      <c r="Z185" s="53"/>
      <c r="AA185" s="53"/>
      <c r="AB185" s="53"/>
      <c r="AC185" s="53"/>
      <c r="AD185" s="53"/>
      <c r="AE185" s="53"/>
      <c r="AF185" s="53"/>
      <c r="AG185" s="53"/>
      <c r="AH185" s="53"/>
      <c r="AI185" s="53"/>
    </row>
    <row r="186" spans="1:35" x14ac:dyDescent="0.2">
      <c r="A186" s="86"/>
      <c r="B186" s="86"/>
      <c r="C186" s="86"/>
      <c r="D186" s="87">
        <f t="shared" si="47"/>
        <v>0</v>
      </c>
      <c r="E186" s="87">
        <f t="shared" si="47"/>
        <v>0</v>
      </c>
      <c r="F186" s="79">
        <f t="shared" si="48"/>
        <v>0</v>
      </c>
      <c r="G186" s="79">
        <f t="shared" si="48"/>
        <v>0</v>
      </c>
      <c r="H186" s="79">
        <f t="shared" si="51"/>
        <v>0</v>
      </c>
      <c r="I186" s="79">
        <f t="shared" si="52"/>
        <v>0</v>
      </c>
      <c r="J186" s="79">
        <f t="shared" si="53"/>
        <v>0</v>
      </c>
      <c r="K186" s="79">
        <f t="shared" si="54"/>
        <v>0</v>
      </c>
      <c r="L186" s="79">
        <f t="shared" si="55"/>
        <v>0</v>
      </c>
      <c r="M186" s="79">
        <f t="shared" ca="1" si="49"/>
        <v>-7.3295565784882452E-3</v>
      </c>
      <c r="N186" s="79">
        <f t="shared" ca="1" si="56"/>
        <v>0</v>
      </c>
      <c r="O186" s="126">
        <f t="shared" ca="1" si="57"/>
        <v>0</v>
      </c>
      <c r="P186" s="79">
        <f t="shared" ca="1" si="58"/>
        <v>0</v>
      </c>
      <c r="Q186" s="79">
        <f t="shared" ca="1" si="59"/>
        <v>0</v>
      </c>
      <c r="R186" s="53">
        <f t="shared" ca="1" si="50"/>
        <v>7.3295565784882452E-3</v>
      </c>
      <c r="S186" s="53"/>
      <c r="T186" s="53"/>
      <c r="U186" s="53"/>
      <c r="V186" s="53"/>
      <c r="W186" s="53"/>
      <c r="X186" s="53"/>
      <c r="Y186" s="53"/>
      <c r="Z186" s="53"/>
      <c r="AA186" s="53"/>
      <c r="AB186" s="53"/>
      <c r="AC186" s="53"/>
      <c r="AD186" s="53"/>
      <c r="AE186" s="53"/>
      <c r="AF186" s="53"/>
      <c r="AG186" s="53"/>
      <c r="AH186" s="53"/>
      <c r="AI186" s="53"/>
    </row>
    <row r="187" spans="1:35" x14ac:dyDescent="0.2">
      <c r="A187" s="86"/>
      <c r="B187" s="86"/>
      <c r="C187" s="86"/>
      <c r="D187" s="87">
        <f t="shared" si="47"/>
        <v>0</v>
      </c>
      <c r="E187" s="87">
        <f t="shared" si="47"/>
        <v>0</v>
      </c>
      <c r="F187" s="79">
        <f t="shared" si="48"/>
        <v>0</v>
      </c>
      <c r="G187" s="79">
        <f t="shared" si="48"/>
        <v>0</v>
      </c>
      <c r="H187" s="79">
        <f t="shared" si="51"/>
        <v>0</v>
      </c>
      <c r="I187" s="79">
        <f t="shared" si="52"/>
        <v>0</v>
      </c>
      <c r="J187" s="79">
        <f t="shared" si="53"/>
        <v>0</v>
      </c>
      <c r="K187" s="79">
        <f t="shared" si="54"/>
        <v>0</v>
      </c>
      <c r="L187" s="79">
        <f t="shared" si="55"/>
        <v>0</v>
      </c>
      <c r="M187" s="79">
        <f t="shared" ca="1" si="49"/>
        <v>-7.3295565784882452E-3</v>
      </c>
      <c r="N187" s="79">
        <f t="shared" ca="1" si="56"/>
        <v>0</v>
      </c>
      <c r="O187" s="126">
        <f t="shared" ca="1" si="57"/>
        <v>0</v>
      </c>
      <c r="P187" s="79">
        <f t="shared" ca="1" si="58"/>
        <v>0</v>
      </c>
      <c r="Q187" s="79">
        <f t="shared" ca="1" si="59"/>
        <v>0</v>
      </c>
      <c r="R187" s="53">
        <f t="shared" ca="1" si="50"/>
        <v>7.3295565784882452E-3</v>
      </c>
      <c r="S187" s="53"/>
      <c r="T187" s="53"/>
      <c r="U187" s="53"/>
      <c r="V187" s="53"/>
      <c r="W187" s="53"/>
      <c r="X187" s="53"/>
      <c r="Y187" s="53"/>
      <c r="Z187" s="53"/>
      <c r="AA187" s="53"/>
      <c r="AB187" s="53"/>
      <c r="AC187" s="53"/>
      <c r="AD187" s="53"/>
      <c r="AE187" s="53"/>
      <c r="AF187" s="53"/>
      <c r="AG187" s="53"/>
      <c r="AH187" s="53"/>
      <c r="AI187" s="53"/>
    </row>
    <row r="188" spans="1:35" x14ac:dyDescent="0.2">
      <c r="A188" s="86"/>
      <c r="B188" s="86"/>
      <c r="C188" s="86"/>
      <c r="D188" s="87">
        <f t="shared" si="47"/>
        <v>0</v>
      </c>
      <c r="E188" s="87">
        <f t="shared" si="47"/>
        <v>0</v>
      </c>
      <c r="F188" s="79">
        <f t="shared" si="48"/>
        <v>0</v>
      </c>
      <c r="G188" s="79">
        <f t="shared" si="48"/>
        <v>0</v>
      </c>
      <c r="H188" s="79">
        <f t="shared" si="51"/>
        <v>0</v>
      </c>
      <c r="I188" s="79">
        <f t="shared" si="52"/>
        <v>0</v>
      </c>
      <c r="J188" s="79">
        <f t="shared" si="53"/>
        <v>0</v>
      </c>
      <c r="K188" s="79">
        <f t="shared" si="54"/>
        <v>0</v>
      </c>
      <c r="L188" s="79">
        <f t="shared" si="55"/>
        <v>0</v>
      </c>
      <c r="M188" s="79">
        <f t="shared" ca="1" si="49"/>
        <v>-7.3295565784882452E-3</v>
      </c>
      <c r="N188" s="79">
        <f t="shared" ca="1" si="56"/>
        <v>0</v>
      </c>
      <c r="O188" s="126">
        <f t="shared" ca="1" si="57"/>
        <v>0</v>
      </c>
      <c r="P188" s="79">
        <f t="shared" ca="1" si="58"/>
        <v>0</v>
      </c>
      <c r="Q188" s="79">
        <f t="shared" ca="1" si="59"/>
        <v>0</v>
      </c>
      <c r="R188" s="53">
        <f t="shared" ca="1" si="50"/>
        <v>7.3295565784882452E-3</v>
      </c>
      <c r="S188" s="53"/>
      <c r="T188" s="53"/>
      <c r="U188" s="53"/>
      <c r="V188" s="53"/>
      <c r="W188" s="53"/>
      <c r="X188" s="53"/>
      <c r="Y188" s="53"/>
      <c r="Z188" s="53"/>
      <c r="AA188" s="53"/>
      <c r="AB188" s="53"/>
      <c r="AC188" s="53"/>
      <c r="AD188" s="53"/>
      <c r="AE188" s="53"/>
      <c r="AF188" s="53"/>
      <c r="AG188" s="53"/>
      <c r="AH188" s="53"/>
      <c r="AI188" s="53"/>
    </row>
    <row r="189" spans="1:35" x14ac:dyDescent="0.2">
      <c r="A189" s="86"/>
      <c r="B189" s="86"/>
      <c r="C189" s="86"/>
      <c r="D189" s="87">
        <f t="shared" si="47"/>
        <v>0</v>
      </c>
      <c r="E189" s="87">
        <f t="shared" si="47"/>
        <v>0</v>
      </c>
      <c r="F189" s="79">
        <f t="shared" si="48"/>
        <v>0</v>
      </c>
      <c r="G189" s="79">
        <f t="shared" si="48"/>
        <v>0</v>
      </c>
      <c r="H189" s="79">
        <f t="shared" si="51"/>
        <v>0</v>
      </c>
      <c r="I189" s="79">
        <f t="shared" si="52"/>
        <v>0</v>
      </c>
      <c r="J189" s="79">
        <f t="shared" si="53"/>
        <v>0</v>
      </c>
      <c r="K189" s="79">
        <f t="shared" si="54"/>
        <v>0</v>
      </c>
      <c r="L189" s="79">
        <f t="shared" si="55"/>
        <v>0</v>
      </c>
      <c r="M189" s="79">
        <f t="shared" ca="1" si="49"/>
        <v>-7.3295565784882452E-3</v>
      </c>
      <c r="N189" s="79">
        <f t="shared" ca="1" si="56"/>
        <v>0</v>
      </c>
      <c r="O189" s="126">
        <f t="shared" ca="1" si="57"/>
        <v>0</v>
      </c>
      <c r="P189" s="79">
        <f t="shared" ca="1" si="58"/>
        <v>0</v>
      </c>
      <c r="Q189" s="79">
        <f t="shared" ca="1" si="59"/>
        <v>0</v>
      </c>
      <c r="R189" s="53">
        <f t="shared" ca="1" si="50"/>
        <v>7.3295565784882452E-3</v>
      </c>
      <c r="S189" s="53"/>
      <c r="T189" s="53"/>
      <c r="U189" s="53"/>
      <c r="V189" s="53"/>
      <c r="W189" s="53"/>
      <c r="X189" s="53"/>
      <c r="Y189" s="53"/>
      <c r="Z189" s="53"/>
      <c r="AA189" s="53"/>
      <c r="AB189" s="53"/>
      <c r="AC189" s="53"/>
      <c r="AD189" s="53"/>
      <c r="AE189" s="53"/>
      <c r="AF189" s="53"/>
      <c r="AG189" s="53"/>
      <c r="AH189" s="53"/>
      <c r="AI189" s="53"/>
    </row>
    <row r="190" spans="1:35" x14ac:dyDescent="0.2">
      <c r="A190" s="86"/>
      <c r="B190" s="86"/>
      <c r="C190" s="86"/>
      <c r="D190" s="87">
        <f t="shared" si="47"/>
        <v>0</v>
      </c>
      <c r="E190" s="87">
        <f t="shared" si="47"/>
        <v>0</v>
      </c>
      <c r="F190" s="79">
        <f t="shared" si="48"/>
        <v>0</v>
      </c>
      <c r="G190" s="79">
        <f t="shared" si="48"/>
        <v>0</v>
      </c>
      <c r="H190" s="79">
        <f t="shared" si="51"/>
        <v>0</v>
      </c>
      <c r="I190" s="79">
        <f t="shared" si="52"/>
        <v>0</v>
      </c>
      <c r="J190" s="79">
        <f t="shared" si="53"/>
        <v>0</v>
      </c>
      <c r="K190" s="79">
        <f t="shared" si="54"/>
        <v>0</v>
      </c>
      <c r="L190" s="79">
        <f t="shared" si="55"/>
        <v>0</v>
      </c>
      <c r="M190" s="79">
        <f t="shared" ca="1" si="49"/>
        <v>-7.3295565784882452E-3</v>
      </c>
      <c r="N190" s="79">
        <f t="shared" ca="1" si="56"/>
        <v>0</v>
      </c>
      <c r="O190" s="126">
        <f t="shared" ca="1" si="57"/>
        <v>0</v>
      </c>
      <c r="P190" s="79">
        <f t="shared" ca="1" si="58"/>
        <v>0</v>
      </c>
      <c r="Q190" s="79">
        <f t="shared" ca="1" si="59"/>
        <v>0</v>
      </c>
      <c r="R190" s="53">
        <f t="shared" ca="1" si="50"/>
        <v>7.3295565784882452E-3</v>
      </c>
      <c r="S190" s="53"/>
      <c r="T190" s="53"/>
      <c r="U190" s="53"/>
      <c r="V190" s="53"/>
      <c r="W190" s="53"/>
      <c r="X190" s="53"/>
      <c r="Y190" s="53"/>
      <c r="Z190" s="53"/>
      <c r="AA190" s="53"/>
      <c r="AB190" s="53"/>
      <c r="AC190" s="53"/>
      <c r="AD190" s="53"/>
      <c r="AE190" s="53"/>
      <c r="AF190" s="53"/>
      <c r="AG190" s="53"/>
      <c r="AH190" s="53"/>
      <c r="AI190" s="53"/>
    </row>
    <row r="191" spans="1:35" x14ac:dyDescent="0.2">
      <c r="A191" s="86"/>
      <c r="B191" s="86"/>
      <c r="C191" s="86"/>
      <c r="D191" s="87">
        <f t="shared" si="47"/>
        <v>0</v>
      </c>
      <c r="E191" s="87">
        <f t="shared" si="47"/>
        <v>0</v>
      </c>
      <c r="F191" s="79">
        <f t="shared" si="48"/>
        <v>0</v>
      </c>
      <c r="G191" s="79">
        <f t="shared" si="48"/>
        <v>0</v>
      </c>
      <c r="H191" s="79">
        <f t="shared" si="51"/>
        <v>0</v>
      </c>
      <c r="I191" s="79">
        <f t="shared" si="52"/>
        <v>0</v>
      </c>
      <c r="J191" s="79">
        <f t="shared" si="53"/>
        <v>0</v>
      </c>
      <c r="K191" s="79">
        <f t="shared" si="54"/>
        <v>0</v>
      </c>
      <c r="L191" s="79">
        <f t="shared" si="55"/>
        <v>0</v>
      </c>
      <c r="M191" s="79">
        <f t="shared" ca="1" si="49"/>
        <v>-7.3295565784882452E-3</v>
      </c>
      <c r="N191" s="79">
        <f t="shared" ca="1" si="56"/>
        <v>0</v>
      </c>
      <c r="O191" s="126">
        <f t="shared" ca="1" si="57"/>
        <v>0</v>
      </c>
      <c r="P191" s="79">
        <f t="shared" ca="1" si="58"/>
        <v>0</v>
      </c>
      <c r="Q191" s="79">
        <f t="shared" ca="1" si="59"/>
        <v>0</v>
      </c>
      <c r="R191" s="53">
        <f t="shared" ca="1" si="50"/>
        <v>7.3295565784882452E-3</v>
      </c>
      <c r="S191" s="53"/>
      <c r="T191" s="53"/>
      <c r="U191" s="53"/>
      <c r="V191" s="53"/>
      <c r="W191" s="53"/>
      <c r="X191" s="53"/>
      <c r="Y191" s="53"/>
      <c r="Z191" s="53"/>
      <c r="AA191" s="53"/>
      <c r="AB191" s="53"/>
      <c r="AC191" s="53"/>
      <c r="AD191" s="53"/>
      <c r="AE191" s="53"/>
      <c r="AF191" s="53"/>
      <c r="AG191" s="53"/>
      <c r="AH191" s="53"/>
      <c r="AI191" s="53"/>
    </row>
    <row r="192" spans="1:35" x14ac:dyDescent="0.2">
      <c r="A192" s="86"/>
      <c r="B192" s="86"/>
      <c r="C192" s="86"/>
      <c r="D192" s="87">
        <f t="shared" si="47"/>
        <v>0</v>
      </c>
      <c r="E192" s="87">
        <f t="shared" si="47"/>
        <v>0</v>
      </c>
      <c r="F192" s="79">
        <f t="shared" si="48"/>
        <v>0</v>
      </c>
      <c r="G192" s="79">
        <f t="shared" si="48"/>
        <v>0</v>
      </c>
      <c r="H192" s="79">
        <f t="shared" si="51"/>
        <v>0</v>
      </c>
      <c r="I192" s="79">
        <f t="shared" si="52"/>
        <v>0</v>
      </c>
      <c r="J192" s="79">
        <f t="shared" si="53"/>
        <v>0</v>
      </c>
      <c r="K192" s="79">
        <f t="shared" si="54"/>
        <v>0</v>
      </c>
      <c r="L192" s="79">
        <f t="shared" si="55"/>
        <v>0</v>
      </c>
      <c r="M192" s="79">
        <f t="shared" ca="1" si="49"/>
        <v>-7.3295565784882452E-3</v>
      </c>
      <c r="N192" s="79">
        <f t="shared" ca="1" si="56"/>
        <v>0</v>
      </c>
      <c r="O192" s="126">
        <f t="shared" ca="1" si="57"/>
        <v>0</v>
      </c>
      <c r="P192" s="79">
        <f t="shared" ca="1" si="58"/>
        <v>0</v>
      </c>
      <c r="Q192" s="79">
        <f t="shared" ca="1" si="59"/>
        <v>0</v>
      </c>
      <c r="R192" s="53">
        <f t="shared" ca="1" si="50"/>
        <v>7.3295565784882452E-3</v>
      </c>
      <c r="S192" s="53"/>
      <c r="T192" s="53"/>
      <c r="U192" s="53"/>
      <c r="V192" s="53"/>
      <c r="W192" s="53"/>
      <c r="X192" s="53"/>
      <c r="Y192" s="53"/>
      <c r="Z192" s="53"/>
      <c r="AA192" s="53"/>
      <c r="AB192" s="53"/>
      <c r="AC192" s="53"/>
      <c r="AD192" s="53"/>
      <c r="AE192" s="53"/>
      <c r="AF192" s="53"/>
      <c r="AG192" s="53"/>
      <c r="AH192" s="53"/>
      <c r="AI192" s="53"/>
    </row>
    <row r="193" spans="1:35" x14ac:dyDescent="0.2">
      <c r="A193" s="86"/>
      <c r="B193" s="86"/>
      <c r="C193" s="86"/>
      <c r="D193" s="87">
        <f t="shared" si="47"/>
        <v>0</v>
      </c>
      <c r="E193" s="87">
        <f t="shared" si="47"/>
        <v>0</v>
      </c>
      <c r="F193" s="79">
        <f t="shared" si="48"/>
        <v>0</v>
      </c>
      <c r="G193" s="79">
        <f t="shared" si="48"/>
        <v>0</v>
      </c>
      <c r="H193" s="79">
        <f t="shared" si="51"/>
        <v>0</v>
      </c>
      <c r="I193" s="79">
        <f t="shared" si="52"/>
        <v>0</v>
      </c>
      <c r="J193" s="79">
        <f t="shared" si="53"/>
        <v>0</v>
      </c>
      <c r="K193" s="79">
        <f t="shared" si="54"/>
        <v>0</v>
      </c>
      <c r="L193" s="79">
        <f t="shared" si="55"/>
        <v>0</v>
      </c>
      <c r="M193" s="79">
        <f t="shared" ca="1" si="49"/>
        <v>-7.3295565784882452E-3</v>
      </c>
      <c r="N193" s="79">
        <f t="shared" ca="1" si="56"/>
        <v>0</v>
      </c>
      <c r="O193" s="126">
        <f t="shared" ca="1" si="57"/>
        <v>0</v>
      </c>
      <c r="P193" s="79">
        <f t="shared" ca="1" si="58"/>
        <v>0</v>
      </c>
      <c r="Q193" s="79">
        <f t="shared" ca="1" si="59"/>
        <v>0</v>
      </c>
      <c r="R193" s="53">
        <f t="shared" ca="1" si="50"/>
        <v>7.3295565784882452E-3</v>
      </c>
      <c r="S193" s="53"/>
      <c r="T193" s="53"/>
      <c r="U193" s="53"/>
      <c r="V193" s="53"/>
      <c r="W193" s="53"/>
      <c r="X193" s="53"/>
      <c r="Y193" s="53"/>
      <c r="Z193" s="53"/>
      <c r="AA193" s="53"/>
      <c r="AB193" s="53"/>
      <c r="AC193" s="53"/>
      <c r="AD193" s="53"/>
      <c r="AE193" s="53"/>
      <c r="AF193" s="53"/>
      <c r="AG193" s="53"/>
      <c r="AH193" s="53"/>
      <c r="AI193" s="53"/>
    </row>
    <row r="194" spans="1:35" x14ac:dyDescent="0.2">
      <c r="A194" s="86"/>
      <c r="B194" s="86"/>
      <c r="C194" s="86"/>
      <c r="D194" s="87">
        <f t="shared" si="47"/>
        <v>0</v>
      </c>
      <c r="E194" s="87">
        <f t="shared" si="47"/>
        <v>0</v>
      </c>
      <c r="F194" s="79">
        <f t="shared" si="48"/>
        <v>0</v>
      </c>
      <c r="G194" s="79">
        <f t="shared" si="48"/>
        <v>0</v>
      </c>
      <c r="H194" s="79">
        <f t="shared" si="51"/>
        <v>0</v>
      </c>
      <c r="I194" s="79">
        <f t="shared" si="52"/>
        <v>0</v>
      </c>
      <c r="J194" s="79">
        <f t="shared" si="53"/>
        <v>0</v>
      </c>
      <c r="K194" s="79">
        <f t="shared" si="54"/>
        <v>0</v>
      </c>
      <c r="L194" s="79">
        <f t="shared" si="55"/>
        <v>0</v>
      </c>
      <c r="M194" s="79">
        <f t="shared" ca="1" si="49"/>
        <v>-7.3295565784882452E-3</v>
      </c>
      <c r="N194" s="79">
        <f t="shared" ca="1" si="56"/>
        <v>0</v>
      </c>
      <c r="O194" s="126">
        <f t="shared" ca="1" si="57"/>
        <v>0</v>
      </c>
      <c r="P194" s="79">
        <f t="shared" ca="1" si="58"/>
        <v>0</v>
      </c>
      <c r="Q194" s="79">
        <f t="shared" ca="1" si="59"/>
        <v>0</v>
      </c>
      <c r="R194" s="53">
        <f t="shared" ca="1" si="50"/>
        <v>7.3295565784882452E-3</v>
      </c>
      <c r="S194" s="53"/>
      <c r="T194" s="53"/>
      <c r="U194" s="53"/>
      <c r="V194" s="53"/>
      <c r="W194" s="53"/>
      <c r="X194" s="53"/>
      <c r="Y194" s="53"/>
      <c r="Z194" s="53"/>
      <c r="AA194" s="53"/>
      <c r="AB194" s="53"/>
      <c r="AC194" s="53"/>
      <c r="AD194" s="53"/>
      <c r="AE194" s="53"/>
      <c r="AF194" s="53"/>
      <c r="AG194" s="53"/>
      <c r="AH194" s="53"/>
      <c r="AI194" s="53"/>
    </row>
    <row r="195" spans="1:35" x14ac:dyDescent="0.2">
      <c r="A195" s="86"/>
      <c r="B195" s="86"/>
      <c r="C195" s="86"/>
      <c r="D195" s="87">
        <f t="shared" si="47"/>
        <v>0</v>
      </c>
      <c r="E195" s="87">
        <f t="shared" si="47"/>
        <v>0</v>
      </c>
      <c r="F195" s="79">
        <f t="shared" si="48"/>
        <v>0</v>
      </c>
      <c r="G195" s="79">
        <f t="shared" si="48"/>
        <v>0</v>
      </c>
      <c r="H195" s="79">
        <f t="shared" si="51"/>
        <v>0</v>
      </c>
      <c r="I195" s="79">
        <f t="shared" si="52"/>
        <v>0</v>
      </c>
      <c r="J195" s="79">
        <f t="shared" si="53"/>
        <v>0</v>
      </c>
      <c r="K195" s="79">
        <f t="shared" si="54"/>
        <v>0</v>
      </c>
      <c r="L195" s="79">
        <f t="shared" si="55"/>
        <v>0</v>
      </c>
      <c r="M195" s="79">
        <f t="shared" ca="1" si="49"/>
        <v>-7.3295565784882452E-3</v>
      </c>
      <c r="N195" s="79">
        <f t="shared" ca="1" si="56"/>
        <v>0</v>
      </c>
      <c r="O195" s="126">
        <f t="shared" ca="1" si="57"/>
        <v>0</v>
      </c>
      <c r="P195" s="79">
        <f t="shared" ca="1" si="58"/>
        <v>0</v>
      </c>
      <c r="Q195" s="79">
        <f t="shared" ca="1" si="59"/>
        <v>0</v>
      </c>
      <c r="R195" s="53">
        <f t="shared" ca="1" si="50"/>
        <v>7.3295565784882452E-3</v>
      </c>
      <c r="S195" s="53"/>
      <c r="T195" s="53"/>
      <c r="U195" s="53"/>
      <c r="V195" s="53"/>
      <c r="W195" s="53"/>
      <c r="X195" s="53"/>
      <c r="Y195" s="53"/>
      <c r="Z195" s="53"/>
      <c r="AA195" s="53"/>
      <c r="AB195" s="53"/>
      <c r="AC195" s="53"/>
      <c r="AD195" s="53"/>
      <c r="AE195" s="53"/>
      <c r="AF195" s="53"/>
      <c r="AG195" s="53"/>
      <c r="AH195" s="53"/>
      <c r="AI195" s="53"/>
    </row>
    <row r="196" spans="1:35" x14ac:dyDescent="0.2">
      <c r="A196" s="86"/>
      <c r="B196" s="86"/>
      <c r="C196" s="86"/>
      <c r="D196" s="87">
        <f t="shared" si="47"/>
        <v>0</v>
      </c>
      <c r="E196" s="87">
        <f t="shared" si="47"/>
        <v>0</v>
      </c>
      <c r="F196" s="79">
        <f t="shared" si="48"/>
        <v>0</v>
      </c>
      <c r="G196" s="79">
        <f t="shared" si="48"/>
        <v>0</v>
      </c>
      <c r="H196" s="79">
        <f t="shared" si="51"/>
        <v>0</v>
      </c>
      <c r="I196" s="79">
        <f t="shared" si="52"/>
        <v>0</v>
      </c>
      <c r="J196" s="79">
        <f t="shared" si="53"/>
        <v>0</v>
      </c>
      <c r="K196" s="79">
        <f t="shared" si="54"/>
        <v>0</v>
      </c>
      <c r="L196" s="79">
        <f t="shared" si="55"/>
        <v>0</v>
      </c>
      <c r="M196" s="79">
        <f t="shared" ca="1" si="49"/>
        <v>-7.3295565784882452E-3</v>
      </c>
      <c r="N196" s="79">
        <f t="shared" ca="1" si="56"/>
        <v>0</v>
      </c>
      <c r="O196" s="126">
        <f t="shared" ca="1" si="57"/>
        <v>0</v>
      </c>
      <c r="P196" s="79">
        <f t="shared" ca="1" si="58"/>
        <v>0</v>
      </c>
      <c r="Q196" s="79">
        <f t="shared" ca="1" si="59"/>
        <v>0</v>
      </c>
      <c r="R196" s="53">
        <f t="shared" ca="1" si="50"/>
        <v>7.3295565784882452E-3</v>
      </c>
      <c r="S196" s="53"/>
      <c r="T196" s="53"/>
      <c r="U196" s="53"/>
      <c r="V196" s="53"/>
      <c r="W196" s="53"/>
      <c r="X196" s="53"/>
      <c r="Y196" s="53"/>
      <c r="Z196" s="53"/>
      <c r="AA196" s="53"/>
      <c r="AB196" s="53"/>
      <c r="AC196" s="53"/>
      <c r="AD196" s="53"/>
      <c r="AE196" s="53"/>
      <c r="AF196" s="53"/>
      <c r="AG196" s="53"/>
      <c r="AH196" s="53"/>
      <c r="AI196" s="53"/>
    </row>
    <row r="197" spans="1:35" x14ac:dyDescent="0.2">
      <c r="A197" s="86"/>
      <c r="B197" s="86"/>
      <c r="C197" s="86"/>
      <c r="D197" s="87">
        <f t="shared" si="47"/>
        <v>0</v>
      </c>
      <c r="E197" s="87">
        <f t="shared" si="47"/>
        <v>0</v>
      </c>
      <c r="F197" s="79">
        <f t="shared" si="48"/>
        <v>0</v>
      </c>
      <c r="G197" s="79">
        <f t="shared" si="48"/>
        <v>0</v>
      </c>
      <c r="H197" s="79">
        <f t="shared" si="51"/>
        <v>0</v>
      </c>
      <c r="I197" s="79">
        <f t="shared" si="52"/>
        <v>0</v>
      </c>
      <c r="J197" s="79">
        <f t="shared" si="53"/>
        <v>0</v>
      </c>
      <c r="K197" s="79">
        <f t="shared" si="54"/>
        <v>0</v>
      </c>
      <c r="L197" s="79">
        <f t="shared" si="55"/>
        <v>0</v>
      </c>
      <c r="M197" s="79">
        <f t="shared" ca="1" si="49"/>
        <v>-7.3295565784882452E-3</v>
      </c>
      <c r="N197" s="79">
        <f t="shared" ca="1" si="56"/>
        <v>0</v>
      </c>
      <c r="O197" s="126">
        <f t="shared" ca="1" si="57"/>
        <v>0</v>
      </c>
      <c r="P197" s="79">
        <f t="shared" ca="1" si="58"/>
        <v>0</v>
      </c>
      <c r="Q197" s="79">
        <f t="shared" ca="1" si="59"/>
        <v>0</v>
      </c>
      <c r="R197" s="53">
        <f t="shared" ca="1" si="50"/>
        <v>7.3295565784882452E-3</v>
      </c>
      <c r="S197" s="53"/>
      <c r="T197" s="53"/>
      <c r="U197" s="53"/>
      <c r="V197" s="53"/>
      <c r="W197" s="53"/>
      <c r="X197" s="53"/>
      <c r="Y197" s="53"/>
      <c r="Z197" s="53"/>
      <c r="AA197" s="53"/>
      <c r="AB197" s="53"/>
      <c r="AC197" s="53"/>
      <c r="AD197" s="53"/>
      <c r="AE197" s="53"/>
      <c r="AF197" s="53"/>
      <c r="AG197" s="53"/>
      <c r="AH197" s="53"/>
      <c r="AI197" s="53"/>
    </row>
    <row r="198" spans="1:35" x14ac:dyDescent="0.2">
      <c r="A198" s="86"/>
      <c r="B198" s="86"/>
      <c r="C198" s="86"/>
      <c r="D198" s="87">
        <f t="shared" si="47"/>
        <v>0</v>
      </c>
      <c r="E198" s="87">
        <f t="shared" si="47"/>
        <v>0</v>
      </c>
      <c r="F198" s="79">
        <f t="shared" si="48"/>
        <v>0</v>
      </c>
      <c r="G198" s="79">
        <f t="shared" si="48"/>
        <v>0</v>
      </c>
      <c r="H198" s="79">
        <f t="shared" si="51"/>
        <v>0</v>
      </c>
      <c r="I198" s="79">
        <f t="shared" si="52"/>
        <v>0</v>
      </c>
      <c r="J198" s="79">
        <f t="shared" si="53"/>
        <v>0</v>
      </c>
      <c r="K198" s="79">
        <f t="shared" si="54"/>
        <v>0</v>
      </c>
      <c r="L198" s="79">
        <f t="shared" si="55"/>
        <v>0</v>
      </c>
      <c r="M198" s="79">
        <f t="shared" ca="1" si="49"/>
        <v>-7.3295565784882452E-3</v>
      </c>
      <c r="N198" s="79">
        <f t="shared" ca="1" si="56"/>
        <v>0</v>
      </c>
      <c r="O198" s="126">
        <f t="shared" ca="1" si="57"/>
        <v>0</v>
      </c>
      <c r="P198" s="79">
        <f t="shared" ca="1" si="58"/>
        <v>0</v>
      </c>
      <c r="Q198" s="79">
        <f t="shared" ca="1" si="59"/>
        <v>0</v>
      </c>
      <c r="R198" s="53">
        <f t="shared" ca="1" si="50"/>
        <v>7.3295565784882452E-3</v>
      </c>
      <c r="S198" s="53"/>
      <c r="T198" s="53"/>
      <c r="U198" s="53"/>
      <c r="V198" s="53"/>
      <c r="W198" s="53"/>
      <c r="X198" s="53"/>
      <c r="Y198" s="53"/>
      <c r="Z198" s="53"/>
      <c r="AA198" s="53"/>
      <c r="AB198" s="53"/>
      <c r="AC198" s="53"/>
      <c r="AD198" s="53"/>
      <c r="AE198" s="53"/>
      <c r="AF198" s="53"/>
      <c r="AG198" s="53"/>
      <c r="AH198" s="53"/>
      <c r="AI198" s="53"/>
    </row>
    <row r="199" spans="1:35" x14ac:dyDescent="0.2">
      <c r="A199" s="86"/>
      <c r="B199" s="86"/>
      <c r="C199" s="86"/>
      <c r="D199" s="87">
        <f t="shared" si="47"/>
        <v>0</v>
      </c>
      <c r="E199" s="87">
        <f t="shared" si="47"/>
        <v>0</v>
      </c>
      <c r="F199" s="79">
        <f t="shared" si="48"/>
        <v>0</v>
      </c>
      <c r="G199" s="79">
        <f t="shared" si="48"/>
        <v>0</v>
      </c>
      <c r="H199" s="79">
        <f t="shared" si="51"/>
        <v>0</v>
      </c>
      <c r="I199" s="79">
        <f t="shared" si="52"/>
        <v>0</v>
      </c>
      <c r="J199" s="79">
        <f t="shared" si="53"/>
        <v>0</v>
      </c>
      <c r="K199" s="79">
        <f t="shared" si="54"/>
        <v>0</v>
      </c>
      <c r="L199" s="79">
        <f t="shared" si="55"/>
        <v>0</v>
      </c>
      <c r="M199" s="79">
        <f t="shared" ca="1" si="49"/>
        <v>-7.3295565784882452E-3</v>
      </c>
      <c r="N199" s="79">
        <f t="shared" ca="1" si="56"/>
        <v>0</v>
      </c>
      <c r="O199" s="126">
        <f t="shared" ca="1" si="57"/>
        <v>0</v>
      </c>
      <c r="P199" s="79">
        <f t="shared" ca="1" si="58"/>
        <v>0</v>
      </c>
      <c r="Q199" s="79">
        <f t="shared" ca="1" si="59"/>
        <v>0</v>
      </c>
      <c r="R199" s="53">
        <f t="shared" ca="1" si="50"/>
        <v>7.3295565784882452E-3</v>
      </c>
      <c r="S199" s="53"/>
      <c r="T199" s="53"/>
      <c r="U199" s="53"/>
      <c r="V199" s="53"/>
      <c r="W199" s="53"/>
      <c r="X199" s="53"/>
      <c r="Y199" s="53"/>
      <c r="Z199" s="53"/>
      <c r="AA199" s="53"/>
      <c r="AB199" s="53"/>
      <c r="AC199" s="53"/>
      <c r="AD199" s="53"/>
      <c r="AE199" s="53"/>
      <c r="AF199" s="53"/>
      <c r="AG199" s="53"/>
      <c r="AH199" s="53"/>
      <c r="AI199" s="53"/>
    </row>
    <row r="200" spans="1:35" x14ac:dyDescent="0.2">
      <c r="A200" s="86"/>
      <c r="B200" s="86"/>
      <c r="C200" s="86"/>
      <c r="D200" s="87">
        <f t="shared" si="47"/>
        <v>0</v>
      </c>
      <c r="E200" s="87">
        <f t="shared" si="47"/>
        <v>0</v>
      </c>
      <c r="F200" s="79">
        <f t="shared" si="48"/>
        <v>0</v>
      </c>
      <c r="G200" s="79">
        <f t="shared" si="48"/>
        <v>0</v>
      </c>
      <c r="H200" s="79">
        <f t="shared" si="51"/>
        <v>0</v>
      </c>
      <c r="I200" s="79">
        <f t="shared" si="52"/>
        <v>0</v>
      </c>
      <c r="J200" s="79">
        <f t="shared" si="53"/>
        <v>0</v>
      </c>
      <c r="K200" s="79">
        <f t="shared" si="54"/>
        <v>0</v>
      </c>
      <c r="L200" s="79">
        <f t="shared" si="55"/>
        <v>0</v>
      </c>
      <c r="M200" s="79">
        <f t="shared" ca="1" si="49"/>
        <v>-7.3295565784882452E-3</v>
      </c>
      <c r="N200" s="79">
        <f t="shared" ca="1" si="56"/>
        <v>0</v>
      </c>
      <c r="O200" s="126">
        <f t="shared" ca="1" si="57"/>
        <v>0</v>
      </c>
      <c r="P200" s="79">
        <f t="shared" ca="1" si="58"/>
        <v>0</v>
      </c>
      <c r="Q200" s="79">
        <f t="shared" ca="1" si="59"/>
        <v>0</v>
      </c>
      <c r="R200" s="53">
        <f t="shared" ca="1" si="50"/>
        <v>7.3295565784882452E-3</v>
      </c>
      <c r="S200" s="53"/>
      <c r="T200" s="53"/>
      <c r="U200" s="53"/>
      <c r="V200" s="53"/>
      <c r="W200" s="53"/>
      <c r="X200" s="53"/>
      <c r="Y200" s="53"/>
      <c r="Z200" s="53"/>
      <c r="AA200" s="53"/>
      <c r="AB200" s="53"/>
      <c r="AC200" s="53"/>
      <c r="AD200" s="53"/>
      <c r="AE200" s="53"/>
      <c r="AF200" s="53"/>
      <c r="AG200" s="53"/>
      <c r="AH200" s="53"/>
      <c r="AI200" s="53"/>
    </row>
    <row r="201" spans="1:35" x14ac:dyDescent="0.2">
      <c r="A201" s="86"/>
      <c r="B201" s="86"/>
      <c r="C201" s="86"/>
      <c r="D201" s="87">
        <f t="shared" si="47"/>
        <v>0</v>
      </c>
      <c r="E201" s="87">
        <f t="shared" si="47"/>
        <v>0</v>
      </c>
      <c r="F201" s="79">
        <f t="shared" si="48"/>
        <v>0</v>
      </c>
      <c r="G201" s="79">
        <f t="shared" si="48"/>
        <v>0</v>
      </c>
      <c r="H201" s="79">
        <f t="shared" si="51"/>
        <v>0</v>
      </c>
      <c r="I201" s="79">
        <f t="shared" si="52"/>
        <v>0</v>
      </c>
      <c r="J201" s="79">
        <f t="shared" si="53"/>
        <v>0</v>
      </c>
      <c r="K201" s="79">
        <f t="shared" si="54"/>
        <v>0</v>
      </c>
      <c r="L201" s="79">
        <f t="shared" si="55"/>
        <v>0</v>
      </c>
      <c r="M201" s="79">
        <f t="shared" ca="1" si="49"/>
        <v>-7.3295565784882452E-3</v>
      </c>
      <c r="N201" s="79">
        <f t="shared" ca="1" si="56"/>
        <v>0</v>
      </c>
      <c r="O201" s="126">
        <f t="shared" ca="1" si="57"/>
        <v>0</v>
      </c>
      <c r="P201" s="79">
        <f t="shared" ca="1" si="58"/>
        <v>0</v>
      </c>
      <c r="Q201" s="79">
        <f t="shared" ca="1" si="59"/>
        <v>0</v>
      </c>
      <c r="R201" s="53">
        <f t="shared" ca="1" si="50"/>
        <v>7.3295565784882452E-3</v>
      </c>
      <c r="S201" s="53"/>
      <c r="T201" s="53"/>
      <c r="U201" s="53"/>
      <c r="V201" s="53"/>
      <c r="W201" s="53"/>
      <c r="X201" s="53"/>
      <c r="Y201" s="53"/>
      <c r="Z201" s="53"/>
      <c r="AA201" s="53"/>
      <c r="AB201" s="53"/>
      <c r="AC201" s="53"/>
      <c r="AD201" s="53"/>
      <c r="AE201" s="53"/>
      <c r="AF201" s="53"/>
      <c r="AG201" s="53"/>
      <c r="AH201" s="53"/>
      <c r="AI201" s="53"/>
    </row>
    <row r="202" spans="1:35" x14ac:dyDescent="0.2">
      <c r="A202" s="86"/>
      <c r="B202" s="86"/>
      <c r="C202" s="86"/>
      <c r="D202" s="87">
        <f t="shared" si="47"/>
        <v>0</v>
      </c>
      <c r="E202" s="87">
        <f t="shared" si="47"/>
        <v>0</v>
      </c>
      <c r="F202" s="79">
        <f t="shared" si="48"/>
        <v>0</v>
      </c>
      <c r="G202" s="79">
        <f t="shared" si="48"/>
        <v>0</v>
      </c>
      <c r="H202" s="79">
        <f t="shared" si="51"/>
        <v>0</v>
      </c>
      <c r="I202" s="79">
        <f t="shared" si="52"/>
        <v>0</v>
      </c>
      <c r="J202" s="79">
        <f t="shared" si="53"/>
        <v>0</v>
      </c>
      <c r="K202" s="79">
        <f t="shared" si="54"/>
        <v>0</v>
      </c>
      <c r="L202" s="79">
        <f t="shared" si="55"/>
        <v>0</v>
      </c>
      <c r="M202" s="79">
        <f t="shared" ca="1" si="49"/>
        <v>-7.3295565784882452E-3</v>
      </c>
      <c r="N202" s="79">
        <f t="shared" ca="1" si="56"/>
        <v>0</v>
      </c>
      <c r="O202" s="126">
        <f t="shared" ca="1" si="57"/>
        <v>0</v>
      </c>
      <c r="P202" s="79">
        <f t="shared" ca="1" si="58"/>
        <v>0</v>
      </c>
      <c r="Q202" s="79">
        <f t="shared" ca="1" si="59"/>
        <v>0</v>
      </c>
      <c r="R202" s="53">
        <f t="shared" ca="1" si="50"/>
        <v>7.3295565784882452E-3</v>
      </c>
      <c r="S202" s="53"/>
      <c r="T202" s="53"/>
      <c r="U202" s="53"/>
      <c r="V202" s="53"/>
      <c r="W202" s="53"/>
      <c r="X202" s="53"/>
      <c r="Y202" s="53"/>
      <c r="Z202" s="53"/>
      <c r="AA202" s="53"/>
      <c r="AB202" s="53"/>
      <c r="AC202" s="53"/>
      <c r="AD202" s="53"/>
      <c r="AE202" s="53"/>
      <c r="AF202" s="53"/>
      <c r="AG202" s="53"/>
      <c r="AH202" s="53"/>
      <c r="AI202" s="53"/>
    </row>
    <row r="203" spans="1:35" x14ac:dyDescent="0.2">
      <c r="A203" s="86"/>
      <c r="B203" s="86"/>
      <c r="C203" s="86"/>
      <c r="D203" s="87">
        <f t="shared" si="47"/>
        <v>0</v>
      </c>
      <c r="E203" s="87">
        <f t="shared" si="47"/>
        <v>0</v>
      </c>
      <c r="F203" s="79">
        <f t="shared" si="48"/>
        <v>0</v>
      </c>
      <c r="G203" s="79">
        <f t="shared" si="48"/>
        <v>0</v>
      </c>
      <c r="H203" s="79">
        <f t="shared" si="51"/>
        <v>0</v>
      </c>
      <c r="I203" s="79">
        <f t="shared" si="52"/>
        <v>0</v>
      </c>
      <c r="J203" s="79">
        <f t="shared" si="53"/>
        <v>0</v>
      </c>
      <c r="K203" s="79">
        <f t="shared" si="54"/>
        <v>0</v>
      </c>
      <c r="L203" s="79">
        <f t="shared" si="55"/>
        <v>0</v>
      </c>
      <c r="M203" s="79">
        <f t="shared" ca="1" si="49"/>
        <v>-7.3295565784882452E-3</v>
      </c>
      <c r="N203" s="79">
        <f t="shared" ca="1" si="56"/>
        <v>0</v>
      </c>
      <c r="O203" s="126">
        <f t="shared" ca="1" si="57"/>
        <v>0</v>
      </c>
      <c r="P203" s="79">
        <f t="shared" ca="1" si="58"/>
        <v>0</v>
      </c>
      <c r="Q203" s="79">
        <f t="shared" ca="1" si="59"/>
        <v>0</v>
      </c>
      <c r="R203" s="53">
        <f t="shared" ca="1" si="50"/>
        <v>7.3295565784882452E-3</v>
      </c>
      <c r="S203" s="53"/>
      <c r="T203" s="53"/>
      <c r="U203" s="53"/>
      <c r="V203" s="53"/>
      <c r="W203" s="53"/>
      <c r="X203" s="53"/>
      <c r="Y203" s="53"/>
      <c r="Z203" s="53"/>
      <c r="AA203" s="53"/>
      <c r="AB203" s="53"/>
      <c r="AC203" s="53"/>
      <c r="AD203" s="53"/>
      <c r="AE203" s="53"/>
      <c r="AF203" s="53"/>
      <c r="AG203" s="53"/>
      <c r="AH203" s="53"/>
      <c r="AI203" s="53"/>
    </row>
    <row r="204" spans="1:35" x14ac:dyDescent="0.2">
      <c r="A204" s="86"/>
      <c r="B204" s="86"/>
      <c r="C204" s="86"/>
      <c r="D204" s="87">
        <f t="shared" si="47"/>
        <v>0</v>
      </c>
      <c r="E204" s="87">
        <f t="shared" si="47"/>
        <v>0</v>
      </c>
      <c r="F204" s="79">
        <f t="shared" si="48"/>
        <v>0</v>
      </c>
      <c r="G204" s="79">
        <f t="shared" si="48"/>
        <v>0</v>
      </c>
      <c r="H204" s="79">
        <f t="shared" si="51"/>
        <v>0</v>
      </c>
      <c r="I204" s="79">
        <f t="shared" si="52"/>
        <v>0</v>
      </c>
      <c r="J204" s="79">
        <f t="shared" si="53"/>
        <v>0</v>
      </c>
      <c r="K204" s="79">
        <f t="shared" si="54"/>
        <v>0</v>
      </c>
      <c r="L204" s="79">
        <f t="shared" si="55"/>
        <v>0</v>
      </c>
      <c r="M204" s="79">
        <f t="shared" ca="1" si="49"/>
        <v>-7.3295565784882452E-3</v>
      </c>
      <c r="N204" s="79">
        <f t="shared" ca="1" si="56"/>
        <v>0</v>
      </c>
      <c r="O204" s="126">
        <f t="shared" ca="1" si="57"/>
        <v>0</v>
      </c>
      <c r="P204" s="79">
        <f t="shared" ca="1" si="58"/>
        <v>0</v>
      </c>
      <c r="Q204" s="79">
        <f t="shared" ca="1" si="59"/>
        <v>0</v>
      </c>
      <c r="R204" s="53">
        <f t="shared" ca="1" si="50"/>
        <v>7.3295565784882452E-3</v>
      </c>
      <c r="S204" s="53"/>
      <c r="T204" s="53"/>
      <c r="U204" s="53"/>
      <c r="V204" s="53"/>
      <c r="W204" s="53"/>
      <c r="X204" s="53"/>
      <c r="Y204" s="53"/>
      <c r="Z204" s="53"/>
      <c r="AA204" s="53"/>
      <c r="AB204" s="53"/>
      <c r="AC204" s="53"/>
      <c r="AD204" s="53"/>
      <c r="AE204" s="53"/>
      <c r="AF204" s="53"/>
      <c r="AG204" s="53"/>
      <c r="AH204" s="53"/>
      <c r="AI204" s="53"/>
    </row>
    <row r="205" spans="1:35" x14ac:dyDescent="0.2">
      <c r="A205" s="86"/>
      <c r="B205" s="86"/>
      <c r="C205" s="86"/>
      <c r="D205" s="87">
        <f t="shared" si="47"/>
        <v>0</v>
      </c>
      <c r="E205" s="87">
        <f t="shared" si="47"/>
        <v>0</v>
      </c>
      <c r="F205" s="79">
        <f t="shared" si="48"/>
        <v>0</v>
      </c>
      <c r="G205" s="79">
        <f t="shared" si="48"/>
        <v>0</v>
      </c>
      <c r="H205" s="79">
        <f t="shared" si="51"/>
        <v>0</v>
      </c>
      <c r="I205" s="79">
        <f t="shared" si="52"/>
        <v>0</v>
      </c>
      <c r="J205" s="79">
        <f t="shared" si="53"/>
        <v>0</v>
      </c>
      <c r="K205" s="79">
        <f t="shared" si="54"/>
        <v>0</v>
      </c>
      <c r="L205" s="79">
        <f t="shared" si="55"/>
        <v>0</v>
      </c>
      <c r="M205" s="79">
        <f t="shared" ca="1" si="49"/>
        <v>-7.3295565784882452E-3</v>
      </c>
      <c r="N205" s="79">
        <f t="shared" ca="1" si="56"/>
        <v>0</v>
      </c>
      <c r="O205" s="126">
        <f t="shared" ca="1" si="57"/>
        <v>0</v>
      </c>
      <c r="P205" s="79">
        <f t="shared" ca="1" si="58"/>
        <v>0</v>
      </c>
      <c r="Q205" s="79">
        <f t="shared" ca="1" si="59"/>
        <v>0</v>
      </c>
      <c r="R205" s="53">
        <f t="shared" ca="1" si="50"/>
        <v>7.3295565784882452E-3</v>
      </c>
      <c r="S205" s="53"/>
      <c r="T205" s="53"/>
      <c r="U205" s="53"/>
      <c r="V205" s="53"/>
      <c r="W205" s="53"/>
      <c r="X205" s="53"/>
      <c r="Y205" s="53"/>
      <c r="Z205" s="53"/>
      <c r="AA205" s="53"/>
      <c r="AB205" s="53"/>
      <c r="AC205" s="53"/>
      <c r="AD205" s="53"/>
      <c r="AE205" s="53"/>
      <c r="AF205" s="53"/>
      <c r="AG205" s="53"/>
      <c r="AH205" s="53"/>
      <c r="AI205" s="53"/>
    </row>
    <row r="206" spans="1:35" x14ac:dyDescent="0.2">
      <c r="A206" s="86"/>
      <c r="B206" s="86"/>
      <c r="C206" s="86"/>
      <c r="D206" s="87">
        <f t="shared" si="47"/>
        <v>0</v>
      </c>
      <c r="E206" s="87">
        <f t="shared" si="47"/>
        <v>0</v>
      </c>
      <c r="F206" s="79">
        <f t="shared" si="48"/>
        <v>0</v>
      </c>
      <c r="G206" s="79">
        <f t="shared" si="48"/>
        <v>0</v>
      </c>
      <c r="H206" s="79">
        <f t="shared" si="51"/>
        <v>0</v>
      </c>
      <c r="I206" s="79">
        <f t="shared" si="52"/>
        <v>0</v>
      </c>
      <c r="J206" s="79">
        <f t="shared" si="53"/>
        <v>0</v>
      </c>
      <c r="K206" s="79">
        <f t="shared" si="54"/>
        <v>0</v>
      </c>
      <c r="L206" s="79">
        <f t="shared" si="55"/>
        <v>0</v>
      </c>
      <c r="M206" s="79">
        <f t="shared" ca="1" si="49"/>
        <v>-7.3295565784882452E-3</v>
      </c>
      <c r="N206" s="79">
        <f t="shared" ca="1" si="56"/>
        <v>0</v>
      </c>
      <c r="O206" s="126">
        <f t="shared" ca="1" si="57"/>
        <v>0</v>
      </c>
      <c r="P206" s="79">
        <f t="shared" ca="1" si="58"/>
        <v>0</v>
      </c>
      <c r="Q206" s="79">
        <f t="shared" ca="1" si="59"/>
        <v>0</v>
      </c>
      <c r="R206" s="53">
        <f t="shared" ca="1" si="50"/>
        <v>7.3295565784882452E-3</v>
      </c>
      <c r="S206" s="53"/>
      <c r="T206" s="53"/>
      <c r="U206" s="53"/>
      <c r="V206" s="53"/>
      <c r="W206" s="53"/>
      <c r="X206" s="53"/>
      <c r="Y206" s="53"/>
      <c r="Z206" s="53"/>
      <c r="AA206" s="53"/>
      <c r="AB206" s="53"/>
      <c r="AC206" s="53"/>
      <c r="AD206" s="53"/>
      <c r="AE206" s="53"/>
      <c r="AF206" s="53"/>
      <c r="AG206" s="53"/>
      <c r="AH206" s="53"/>
      <c r="AI206" s="53"/>
    </row>
    <row r="207" spans="1:35" x14ac:dyDescent="0.2">
      <c r="A207" s="86"/>
      <c r="B207" s="86"/>
      <c r="C207" s="86"/>
      <c r="D207" s="87">
        <f t="shared" si="47"/>
        <v>0</v>
      </c>
      <c r="E207" s="87">
        <f t="shared" si="47"/>
        <v>0</v>
      </c>
      <c r="F207" s="79">
        <f t="shared" si="48"/>
        <v>0</v>
      </c>
      <c r="G207" s="79">
        <f t="shared" si="48"/>
        <v>0</v>
      </c>
      <c r="H207" s="79">
        <f t="shared" si="51"/>
        <v>0</v>
      </c>
      <c r="I207" s="79">
        <f t="shared" si="52"/>
        <v>0</v>
      </c>
      <c r="J207" s="79">
        <f t="shared" si="53"/>
        <v>0</v>
      </c>
      <c r="K207" s="79">
        <f t="shared" si="54"/>
        <v>0</v>
      </c>
      <c r="L207" s="79">
        <f t="shared" si="55"/>
        <v>0</v>
      </c>
      <c r="M207" s="79">
        <f t="shared" ca="1" si="49"/>
        <v>-7.3295565784882452E-3</v>
      </c>
      <c r="N207" s="79">
        <f t="shared" ca="1" si="56"/>
        <v>0</v>
      </c>
      <c r="O207" s="126">
        <f t="shared" ca="1" si="57"/>
        <v>0</v>
      </c>
      <c r="P207" s="79">
        <f t="shared" ca="1" si="58"/>
        <v>0</v>
      </c>
      <c r="Q207" s="79">
        <f t="shared" ca="1" si="59"/>
        <v>0</v>
      </c>
      <c r="R207" s="53">
        <f t="shared" ca="1" si="50"/>
        <v>7.3295565784882452E-3</v>
      </c>
      <c r="S207" s="53"/>
      <c r="T207" s="53"/>
      <c r="U207" s="53"/>
      <c r="V207" s="53"/>
      <c r="W207" s="53"/>
      <c r="X207" s="53"/>
      <c r="Y207" s="53"/>
      <c r="Z207" s="53"/>
      <c r="AA207" s="53"/>
      <c r="AB207" s="53"/>
      <c r="AC207" s="53"/>
      <c r="AD207" s="53"/>
      <c r="AE207" s="53"/>
      <c r="AF207" s="53"/>
      <c r="AG207" s="53"/>
      <c r="AH207" s="53"/>
      <c r="AI207" s="53"/>
    </row>
    <row r="208" spans="1:35" x14ac:dyDescent="0.2">
      <c r="A208" s="86"/>
      <c r="B208" s="86"/>
      <c r="C208" s="86"/>
      <c r="D208" s="87">
        <f t="shared" ref="D208:E270" si="60">A208/A$18</f>
        <v>0</v>
      </c>
      <c r="E208" s="87">
        <f t="shared" si="60"/>
        <v>0</v>
      </c>
      <c r="F208" s="79">
        <f t="shared" ref="F208:G270" si="61">$C208*D208</f>
        <v>0</v>
      </c>
      <c r="G208" s="79">
        <f t="shared" si="61"/>
        <v>0</v>
      </c>
      <c r="H208" s="79">
        <f t="shared" si="51"/>
        <v>0</v>
      </c>
      <c r="I208" s="79">
        <f t="shared" si="52"/>
        <v>0</v>
      </c>
      <c r="J208" s="79">
        <f t="shared" si="53"/>
        <v>0</v>
      </c>
      <c r="K208" s="79">
        <f t="shared" si="54"/>
        <v>0</v>
      </c>
      <c r="L208" s="79">
        <f t="shared" si="55"/>
        <v>0</v>
      </c>
      <c r="M208" s="79">
        <f t="shared" ca="1" si="49"/>
        <v>-7.3295565784882452E-3</v>
      </c>
      <c r="N208" s="79">
        <f t="shared" ca="1" si="56"/>
        <v>0</v>
      </c>
      <c r="O208" s="126">
        <f t="shared" ca="1" si="57"/>
        <v>0</v>
      </c>
      <c r="P208" s="79">
        <f t="shared" ca="1" si="58"/>
        <v>0</v>
      </c>
      <c r="Q208" s="79">
        <f t="shared" ca="1" si="59"/>
        <v>0</v>
      </c>
      <c r="R208" s="53">
        <f t="shared" ca="1" si="50"/>
        <v>7.3295565784882452E-3</v>
      </c>
      <c r="S208" s="53"/>
      <c r="T208" s="53"/>
      <c r="U208" s="53"/>
      <c r="V208" s="53"/>
      <c r="W208" s="53"/>
      <c r="X208" s="53"/>
      <c r="Y208" s="53"/>
      <c r="Z208" s="53"/>
      <c r="AA208" s="53"/>
      <c r="AB208" s="53"/>
      <c r="AC208" s="53"/>
      <c r="AD208" s="53"/>
      <c r="AE208" s="53"/>
      <c r="AF208" s="53"/>
      <c r="AG208" s="53"/>
      <c r="AH208" s="53"/>
      <c r="AI208" s="53"/>
    </row>
    <row r="209" spans="1:35" x14ac:dyDescent="0.2">
      <c r="A209" s="86"/>
      <c r="B209" s="86"/>
      <c r="C209" s="86"/>
      <c r="D209" s="87">
        <f t="shared" si="60"/>
        <v>0</v>
      </c>
      <c r="E209" s="87">
        <f t="shared" si="60"/>
        <v>0</v>
      </c>
      <c r="F209" s="79">
        <f t="shared" si="61"/>
        <v>0</v>
      </c>
      <c r="G209" s="79">
        <f t="shared" si="61"/>
        <v>0</v>
      </c>
      <c r="H209" s="79">
        <f t="shared" si="51"/>
        <v>0</v>
      </c>
      <c r="I209" s="79">
        <f t="shared" si="52"/>
        <v>0</v>
      </c>
      <c r="J209" s="79">
        <f t="shared" si="53"/>
        <v>0</v>
      </c>
      <c r="K209" s="79">
        <f t="shared" si="54"/>
        <v>0</v>
      </c>
      <c r="L209" s="79">
        <f t="shared" si="55"/>
        <v>0</v>
      </c>
      <c r="M209" s="79">
        <f t="shared" ca="1" si="49"/>
        <v>-7.3295565784882452E-3</v>
      </c>
      <c r="N209" s="79">
        <f t="shared" ca="1" si="56"/>
        <v>0</v>
      </c>
      <c r="O209" s="126">
        <f t="shared" ca="1" si="57"/>
        <v>0</v>
      </c>
      <c r="P209" s="79">
        <f t="shared" ca="1" si="58"/>
        <v>0</v>
      </c>
      <c r="Q209" s="79">
        <f t="shared" ca="1" si="59"/>
        <v>0</v>
      </c>
      <c r="R209" s="53">
        <f t="shared" ca="1" si="50"/>
        <v>7.3295565784882452E-3</v>
      </c>
      <c r="S209" s="53"/>
      <c r="T209" s="53"/>
      <c r="U209" s="53"/>
      <c r="V209" s="53"/>
      <c r="W209" s="53"/>
      <c r="X209" s="53"/>
      <c r="Y209" s="53"/>
      <c r="Z209" s="53"/>
      <c r="AA209" s="53"/>
      <c r="AB209" s="53"/>
      <c r="AC209" s="53"/>
      <c r="AD209" s="53"/>
      <c r="AE209" s="53"/>
      <c r="AF209" s="53"/>
      <c r="AG209" s="53"/>
      <c r="AH209" s="53"/>
      <c r="AI209" s="53"/>
    </row>
    <row r="210" spans="1:35" x14ac:dyDescent="0.2">
      <c r="A210" s="86"/>
      <c r="B210" s="86"/>
      <c r="C210" s="86"/>
      <c r="D210" s="87">
        <f t="shared" si="60"/>
        <v>0</v>
      </c>
      <c r="E210" s="87">
        <f t="shared" si="60"/>
        <v>0</v>
      </c>
      <c r="F210" s="79">
        <f t="shared" si="61"/>
        <v>0</v>
      </c>
      <c r="G210" s="79">
        <f t="shared" si="61"/>
        <v>0</v>
      </c>
      <c r="H210" s="79">
        <f t="shared" si="51"/>
        <v>0</v>
      </c>
      <c r="I210" s="79">
        <f t="shared" si="52"/>
        <v>0</v>
      </c>
      <c r="J210" s="79">
        <f t="shared" si="53"/>
        <v>0</v>
      </c>
      <c r="K210" s="79">
        <f t="shared" si="54"/>
        <v>0</v>
      </c>
      <c r="L210" s="79">
        <f t="shared" si="55"/>
        <v>0</v>
      </c>
      <c r="M210" s="79">
        <f t="shared" ca="1" si="49"/>
        <v>-7.3295565784882452E-3</v>
      </c>
      <c r="N210" s="79">
        <f t="shared" ca="1" si="56"/>
        <v>0</v>
      </c>
      <c r="O210" s="126">
        <f t="shared" ca="1" si="57"/>
        <v>0</v>
      </c>
      <c r="P210" s="79">
        <f t="shared" ca="1" si="58"/>
        <v>0</v>
      </c>
      <c r="Q210" s="79">
        <f t="shared" ca="1" si="59"/>
        <v>0</v>
      </c>
      <c r="R210" s="53">
        <f t="shared" ca="1" si="50"/>
        <v>7.3295565784882452E-3</v>
      </c>
      <c r="S210" s="53"/>
      <c r="T210" s="53"/>
      <c r="U210" s="53"/>
      <c r="V210" s="53"/>
      <c r="W210" s="53"/>
      <c r="X210" s="53"/>
      <c r="Y210" s="53"/>
      <c r="Z210" s="53"/>
      <c r="AA210" s="53"/>
      <c r="AB210" s="53"/>
      <c r="AC210" s="53"/>
      <c r="AD210" s="53"/>
      <c r="AE210" s="53"/>
      <c r="AF210" s="53"/>
      <c r="AG210" s="53"/>
      <c r="AH210" s="53"/>
      <c r="AI210" s="53"/>
    </row>
    <row r="211" spans="1:35" x14ac:dyDescent="0.2">
      <c r="A211" s="86"/>
      <c r="B211" s="86"/>
      <c r="C211" s="86"/>
      <c r="D211" s="87">
        <f t="shared" si="60"/>
        <v>0</v>
      </c>
      <c r="E211" s="87">
        <f t="shared" si="60"/>
        <v>0</v>
      </c>
      <c r="F211" s="79">
        <f t="shared" si="61"/>
        <v>0</v>
      </c>
      <c r="G211" s="79">
        <f t="shared" si="61"/>
        <v>0</v>
      </c>
      <c r="H211" s="79">
        <f t="shared" si="51"/>
        <v>0</v>
      </c>
      <c r="I211" s="79">
        <f t="shared" si="52"/>
        <v>0</v>
      </c>
      <c r="J211" s="79">
        <f t="shared" si="53"/>
        <v>0</v>
      </c>
      <c r="K211" s="79">
        <f t="shared" si="54"/>
        <v>0</v>
      </c>
      <c r="L211" s="79">
        <f t="shared" si="55"/>
        <v>0</v>
      </c>
      <c r="M211" s="79">
        <f t="shared" ca="1" si="49"/>
        <v>-7.3295565784882452E-3</v>
      </c>
      <c r="N211" s="79">
        <f t="shared" ca="1" si="56"/>
        <v>0</v>
      </c>
      <c r="O211" s="126">
        <f t="shared" ca="1" si="57"/>
        <v>0</v>
      </c>
      <c r="P211" s="79">
        <f t="shared" ca="1" si="58"/>
        <v>0</v>
      </c>
      <c r="Q211" s="79">
        <f t="shared" ca="1" si="59"/>
        <v>0</v>
      </c>
      <c r="R211" s="53">
        <f t="shared" ca="1" si="50"/>
        <v>7.3295565784882452E-3</v>
      </c>
      <c r="S211" s="53"/>
      <c r="T211" s="53"/>
      <c r="U211" s="53"/>
      <c r="V211" s="53"/>
      <c r="W211" s="53"/>
      <c r="X211" s="53"/>
      <c r="Y211" s="53"/>
      <c r="Z211" s="53"/>
      <c r="AA211" s="53"/>
      <c r="AB211" s="53"/>
      <c r="AC211" s="53"/>
      <c r="AD211" s="53"/>
      <c r="AE211" s="53"/>
      <c r="AF211" s="53"/>
      <c r="AG211" s="53"/>
      <c r="AH211" s="53"/>
      <c r="AI211" s="53"/>
    </row>
    <row r="212" spans="1:35" x14ac:dyDescent="0.2">
      <c r="A212" s="86"/>
      <c r="B212" s="86"/>
      <c r="C212" s="86"/>
      <c r="D212" s="87">
        <f t="shared" si="60"/>
        <v>0</v>
      </c>
      <c r="E212" s="87">
        <f t="shared" si="60"/>
        <v>0</v>
      </c>
      <c r="F212" s="79">
        <f t="shared" si="61"/>
        <v>0</v>
      </c>
      <c r="G212" s="79">
        <f t="shared" si="61"/>
        <v>0</v>
      </c>
      <c r="H212" s="79">
        <f t="shared" si="51"/>
        <v>0</v>
      </c>
      <c r="I212" s="79">
        <f t="shared" si="52"/>
        <v>0</v>
      </c>
      <c r="J212" s="79">
        <f t="shared" si="53"/>
        <v>0</v>
      </c>
      <c r="K212" s="79">
        <f t="shared" si="54"/>
        <v>0</v>
      </c>
      <c r="L212" s="79">
        <f t="shared" si="55"/>
        <v>0</v>
      </c>
      <c r="M212" s="79">
        <f t="shared" ca="1" si="49"/>
        <v>-7.3295565784882452E-3</v>
      </c>
      <c r="N212" s="79">
        <f t="shared" ca="1" si="56"/>
        <v>0</v>
      </c>
      <c r="O212" s="126">
        <f t="shared" ca="1" si="57"/>
        <v>0</v>
      </c>
      <c r="P212" s="79">
        <f t="shared" ca="1" si="58"/>
        <v>0</v>
      </c>
      <c r="Q212" s="79">
        <f t="shared" ca="1" si="59"/>
        <v>0</v>
      </c>
      <c r="R212" s="53">
        <f t="shared" ca="1" si="50"/>
        <v>7.3295565784882452E-3</v>
      </c>
      <c r="S212" s="53"/>
      <c r="T212" s="53"/>
      <c r="U212" s="53"/>
      <c r="V212" s="53"/>
      <c r="W212" s="53"/>
      <c r="X212" s="53"/>
      <c r="Y212" s="53"/>
      <c r="Z212" s="53"/>
      <c r="AA212" s="53"/>
      <c r="AB212" s="53"/>
      <c r="AC212" s="53"/>
      <c r="AD212" s="53"/>
      <c r="AE212" s="53"/>
      <c r="AF212" s="53"/>
      <c r="AG212" s="53"/>
      <c r="AH212" s="53"/>
      <c r="AI212" s="53"/>
    </row>
    <row r="213" spans="1:35" x14ac:dyDescent="0.2">
      <c r="A213" s="86"/>
      <c r="B213" s="86"/>
      <c r="C213" s="86"/>
      <c r="D213" s="87">
        <f t="shared" si="60"/>
        <v>0</v>
      </c>
      <c r="E213" s="87">
        <f t="shared" si="60"/>
        <v>0</v>
      </c>
      <c r="F213" s="79">
        <f t="shared" si="61"/>
        <v>0</v>
      </c>
      <c r="G213" s="79">
        <f t="shared" si="61"/>
        <v>0</v>
      </c>
      <c r="H213" s="79">
        <f t="shared" si="51"/>
        <v>0</v>
      </c>
      <c r="I213" s="79">
        <f t="shared" si="52"/>
        <v>0</v>
      </c>
      <c r="J213" s="79">
        <f t="shared" si="53"/>
        <v>0</v>
      </c>
      <c r="K213" s="79">
        <f t="shared" si="54"/>
        <v>0</v>
      </c>
      <c r="L213" s="79">
        <f t="shared" si="55"/>
        <v>0</v>
      </c>
      <c r="M213" s="79">
        <f t="shared" ref="M213:M276" ca="1" si="62">+E$4+E$5*D213+E$6*D213^2</f>
        <v>-7.3295565784882452E-3</v>
      </c>
      <c r="N213" s="79">
        <f t="shared" ca="1" si="56"/>
        <v>0</v>
      </c>
      <c r="O213" s="126">
        <f t="shared" ca="1" si="57"/>
        <v>0</v>
      </c>
      <c r="P213" s="79">
        <f t="shared" ca="1" si="58"/>
        <v>0</v>
      </c>
      <c r="Q213" s="79">
        <f t="shared" ca="1" si="59"/>
        <v>0</v>
      </c>
      <c r="R213" s="53">
        <f t="shared" ref="R213:R276" ca="1" si="63">+E213-M213</f>
        <v>7.3295565784882452E-3</v>
      </c>
      <c r="S213" s="53"/>
      <c r="T213" s="53"/>
      <c r="U213" s="53"/>
      <c r="V213" s="53"/>
      <c r="W213" s="53"/>
      <c r="X213" s="53"/>
      <c r="Y213" s="53"/>
      <c r="Z213" s="53"/>
      <c r="AA213" s="53"/>
      <c r="AB213" s="53"/>
      <c r="AC213" s="53"/>
      <c r="AD213" s="53"/>
      <c r="AE213" s="53"/>
      <c r="AF213" s="53"/>
      <c r="AG213" s="53"/>
      <c r="AH213" s="53"/>
      <c r="AI213" s="53"/>
    </row>
    <row r="214" spans="1:35" x14ac:dyDescent="0.2">
      <c r="A214" s="86"/>
      <c r="B214" s="86"/>
      <c r="C214" s="86"/>
      <c r="D214" s="87">
        <f t="shared" si="60"/>
        <v>0</v>
      </c>
      <c r="E214" s="87">
        <f t="shared" si="60"/>
        <v>0</v>
      </c>
      <c r="F214" s="79">
        <f t="shared" si="61"/>
        <v>0</v>
      </c>
      <c r="G214" s="79">
        <f t="shared" si="61"/>
        <v>0</v>
      </c>
      <c r="H214" s="79">
        <f t="shared" ref="H214:H277" si="64">C214*D214*D214</f>
        <v>0</v>
      </c>
      <c r="I214" s="79">
        <f t="shared" ref="I214:I277" si="65">C214*D214*D214*D214</f>
        <v>0</v>
      </c>
      <c r="J214" s="79">
        <f t="shared" ref="J214:J277" si="66">C214*D214*D214*D214*D214</f>
        <v>0</v>
      </c>
      <c r="K214" s="79">
        <f t="shared" ref="K214:K277" si="67">C214*E214*D214</f>
        <v>0</v>
      </c>
      <c r="L214" s="79">
        <f t="shared" ref="L214:L277" si="68">C214*E214*D214*D214</f>
        <v>0</v>
      </c>
      <c r="M214" s="79">
        <f t="shared" ca="1" si="62"/>
        <v>-7.3295565784882452E-3</v>
      </c>
      <c r="N214" s="79">
        <f t="shared" ref="N214:N277" ca="1" si="69">C214*(M214-E214)^2</f>
        <v>0</v>
      </c>
      <c r="O214" s="126">
        <f t="shared" ref="O214:O277" ca="1" si="70">(C214*O$1-O$2*F214+O$3*H214)^2</f>
        <v>0</v>
      </c>
      <c r="P214" s="79">
        <f t="shared" ref="P214:P277" ca="1" si="71">(-C214*O$2+O$4*F214-O$5*H214)^2</f>
        <v>0</v>
      </c>
      <c r="Q214" s="79">
        <f t="shared" ref="Q214:Q277" ca="1" si="72">+(C214*O$3-F214*O$5+H214*O$6)^2</f>
        <v>0</v>
      </c>
      <c r="R214" s="53">
        <f t="shared" ca="1" si="63"/>
        <v>7.3295565784882452E-3</v>
      </c>
      <c r="S214" s="53"/>
      <c r="T214" s="53"/>
      <c r="U214" s="53"/>
      <c r="V214" s="53"/>
      <c r="W214" s="53"/>
      <c r="X214" s="53"/>
      <c r="Y214" s="53"/>
      <c r="Z214" s="53"/>
      <c r="AA214" s="53"/>
      <c r="AB214" s="53"/>
      <c r="AC214" s="53"/>
      <c r="AD214" s="53"/>
      <c r="AE214" s="53"/>
      <c r="AF214" s="53"/>
      <c r="AG214" s="53"/>
      <c r="AH214" s="53"/>
      <c r="AI214" s="53"/>
    </row>
    <row r="215" spans="1:35" x14ac:dyDescent="0.2">
      <c r="A215" s="86"/>
      <c r="B215" s="86"/>
      <c r="C215" s="86"/>
      <c r="D215" s="87">
        <f t="shared" si="60"/>
        <v>0</v>
      </c>
      <c r="E215" s="87">
        <f t="shared" si="60"/>
        <v>0</v>
      </c>
      <c r="F215" s="79">
        <f t="shared" si="61"/>
        <v>0</v>
      </c>
      <c r="G215" s="79">
        <f t="shared" si="61"/>
        <v>0</v>
      </c>
      <c r="H215" s="79">
        <f t="shared" si="64"/>
        <v>0</v>
      </c>
      <c r="I215" s="79">
        <f t="shared" si="65"/>
        <v>0</v>
      </c>
      <c r="J215" s="79">
        <f t="shared" si="66"/>
        <v>0</v>
      </c>
      <c r="K215" s="79">
        <f t="shared" si="67"/>
        <v>0</v>
      </c>
      <c r="L215" s="79">
        <f t="shared" si="68"/>
        <v>0</v>
      </c>
      <c r="M215" s="79">
        <f t="shared" ca="1" si="62"/>
        <v>-7.3295565784882452E-3</v>
      </c>
      <c r="N215" s="79">
        <f t="shared" ca="1" si="69"/>
        <v>0</v>
      </c>
      <c r="O215" s="126">
        <f t="shared" ca="1" si="70"/>
        <v>0</v>
      </c>
      <c r="P215" s="79">
        <f t="shared" ca="1" si="71"/>
        <v>0</v>
      </c>
      <c r="Q215" s="79">
        <f t="shared" ca="1" si="72"/>
        <v>0</v>
      </c>
      <c r="R215" s="53">
        <f t="shared" ca="1" si="63"/>
        <v>7.3295565784882452E-3</v>
      </c>
      <c r="S215" s="53"/>
      <c r="T215" s="53"/>
      <c r="U215" s="53"/>
      <c r="V215" s="53"/>
      <c r="W215" s="53"/>
      <c r="X215" s="53"/>
      <c r="Y215" s="53"/>
      <c r="Z215" s="53"/>
      <c r="AA215" s="53"/>
      <c r="AB215" s="53"/>
      <c r="AC215" s="53"/>
      <c r="AD215" s="53"/>
      <c r="AE215" s="53"/>
      <c r="AF215" s="53"/>
      <c r="AG215" s="53"/>
      <c r="AH215" s="53"/>
      <c r="AI215" s="53"/>
    </row>
    <row r="216" spans="1:35" x14ac:dyDescent="0.2">
      <c r="A216" s="86"/>
      <c r="B216" s="86"/>
      <c r="C216" s="86"/>
      <c r="D216" s="87">
        <f t="shared" si="60"/>
        <v>0</v>
      </c>
      <c r="E216" s="87">
        <f t="shared" si="60"/>
        <v>0</v>
      </c>
      <c r="F216" s="79">
        <f t="shared" si="61"/>
        <v>0</v>
      </c>
      <c r="G216" s="79">
        <f t="shared" si="61"/>
        <v>0</v>
      </c>
      <c r="H216" s="79">
        <f t="shared" si="64"/>
        <v>0</v>
      </c>
      <c r="I216" s="79">
        <f t="shared" si="65"/>
        <v>0</v>
      </c>
      <c r="J216" s="79">
        <f t="shared" si="66"/>
        <v>0</v>
      </c>
      <c r="K216" s="79">
        <f t="shared" si="67"/>
        <v>0</v>
      </c>
      <c r="L216" s="79">
        <f t="shared" si="68"/>
        <v>0</v>
      </c>
      <c r="M216" s="79">
        <f t="shared" ca="1" si="62"/>
        <v>-7.3295565784882452E-3</v>
      </c>
      <c r="N216" s="79">
        <f t="shared" ca="1" si="69"/>
        <v>0</v>
      </c>
      <c r="O216" s="126">
        <f t="shared" ca="1" si="70"/>
        <v>0</v>
      </c>
      <c r="P216" s="79">
        <f t="shared" ca="1" si="71"/>
        <v>0</v>
      </c>
      <c r="Q216" s="79">
        <f t="shared" ca="1" si="72"/>
        <v>0</v>
      </c>
      <c r="R216" s="53">
        <f t="shared" ca="1" si="63"/>
        <v>7.3295565784882452E-3</v>
      </c>
      <c r="S216" s="53"/>
      <c r="T216" s="53"/>
      <c r="U216" s="53"/>
      <c r="V216" s="53"/>
      <c r="W216" s="53"/>
      <c r="X216" s="53"/>
      <c r="Y216" s="53"/>
      <c r="Z216" s="53"/>
      <c r="AA216" s="53"/>
      <c r="AB216" s="53"/>
      <c r="AC216" s="53"/>
      <c r="AD216" s="53"/>
      <c r="AE216" s="53"/>
      <c r="AF216" s="53"/>
      <c r="AG216" s="53"/>
      <c r="AH216" s="53"/>
      <c r="AI216" s="53"/>
    </row>
    <row r="217" spans="1:35" x14ac:dyDescent="0.2">
      <c r="A217" s="86"/>
      <c r="B217" s="86"/>
      <c r="C217" s="86"/>
      <c r="D217" s="87">
        <f t="shared" si="60"/>
        <v>0</v>
      </c>
      <c r="E217" s="87">
        <f t="shared" si="60"/>
        <v>0</v>
      </c>
      <c r="F217" s="79">
        <f t="shared" si="61"/>
        <v>0</v>
      </c>
      <c r="G217" s="79">
        <f t="shared" si="61"/>
        <v>0</v>
      </c>
      <c r="H217" s="79">
        <f t="shared" si="64"/>
        <v>0</v>
      </c>
      <c r="I217" s="79">
        <f t="shared" si="65"/>
        <v>0</v>
      </c>
      <c r="J217" s="79">
        <f t="shared" si="66"/>
        <v>0</v>
      </c>
      <c r="K217" s="79">
        <f t="shared" si="67"/>
        <v>0</v>
      </c>
      <c r="L217" s="79">
        <f t="shared" si="68"/>
        <v>0</v>
      </c>
      <c r="M217" s="79">
        <f t="shared" ca="1" si="62"/>
        <v>-7.3295565784882452E-3</v>
      </c>
      <c r="N217" s="79">
        <f t="shared" ca="1" si="69"/>
        <v>0</v>
      </c>
      <c r="O217" s="126">
        <f t="shared" ca="1" si="70"/>
        <v>0</v>
      </c>
      <c r="P217" s="79">
        <f t="shared" ca="1" si="71"/>
        <v>0</v>
      </c>
      <c r="Q217" s="79">
        <f t="shared" ca="1" si="72"/>
        <v>0</v>
      </c>
      <c r="R217" s="53">
        <f t="shared" ca="1" si="63"/>
        <v>7.3295565784882452E-3</v>
      </c>
      <c r="S217" s="53"/>
      <c r="T217" s="53"/>
      <c r="U217" s="53"/>
      <c r="V217" s="53"/>
      <c r="W217" s="53"/>
      <c r="X217" s="53"/>
      <c r="Y217" s="53"/>
      <c r="Z217" s="53"/>
      <c r="AA217" s="53"/>
      <c r="AB217" s="53"/>
      <c r="AC217" s="53"/>
      <c r="AD217" s="53"/>
      <c r="AE217" s="53"/>
      <c r="AF217" s="53"/>
      <c r="AG217" s="53"/>
      <c r="AH217" s="53"/>
      <c r="AI217" s="53"/>
    </row>
    <row r="218" spans="1:35" x14ac:dyDescent="0.2">
      <c r="A218" s="86"/>
      <c r="B218" s="86"/>
      <c r="C218" s="86"/>
      <c r="D218" s="87">
        <f t="shared" si="60"/>
        <v>0</v>
      </c>
      <c r="E218" s="87">
        <f t="shared" si="60"/>
        <v>0</v>
      </c>
      <c r="F218" s="79">
        <f t="shared" si="61"/>
        <v>0</v>
      </c>
      <c r="G218" s="79">
        <f t="shared" si="61"/>
        <v>0</v>
      </c>
      <c r="H218" s="79">
        <f t="shared" si="64"/>
        <v>0</v>
      </c>
      <c r="I218" s="79">
        <f t="shared" si="65"/>
        <v>0</v>
      </c>
      <c r="J218" s="79">
        <f t="shared" si="66"/>
        <v>0</v>
      </c>
      <c r="K218" s="79">
        <f t="shared" si="67"/>
        <v>0</v>
      </c>
      <c r="L218" s="79">
        <f t="shared" si="68"/>
        <v>0</v>
      </c>
      <c r="M218" s="79">
        <f t="shared" ca="1" si="62"/>
        <v>-7.3295565784882452E-3</v>
      </c>
      <c r="N218" s="79">
        <f t="shared" ca="1" si="69"/>
        <v>0</v>
      </c>
      <c r="O218" s="126">
        <f t="shared" ca="1" si="70"/>
        <v>0</v>
      </c>
      <c r="P218" s="79">
        <f t="shared" ca="1" si="71"/>
        <v>0</v>
      </c>
      <c r="Q218" s="79">
        <f t="shared" ca="1" si="72"/>
        <v>0</v>
      </c>
      <c r="R218" s="53">
        <f t="shared" ca="1" si="63"/>
        <v>7.3295565784882452E-3</v>
      </c>
      <c r="S218" s="53"/>
      <c r="T218" s="53"/>
      <c r="U218" s="53"/>
      <c r="V218" s="53"/>
      <c r="W218" s="53"/>
      <c r="X218" s="53"/>
      <c r="Y218" s="53"/>
      <c r="Z218" s="53"/>
      <c r="AA218" s="53"/>
      <c r="AB218" s="53"/>
      <c r="AC218" s="53"/>
      <c r="AD218" s="53"/>
      <c r="AE218" s="53"/>
      <c r="AF218" s="53"/>
      <c r="AG218" s="53"/>
      <c r="AH218" s="53"/>
      <c r="AI218" s="53"/>
    </row>
    <row r="219" spans="1:35" x14ac:dyDescent="0.2">
      <c r="A219" s="86"/>
      <c r="B219" s="86"/>
      <c r="C219" s="86"/>
      <c r="D219" s="87">
        <f t="shared" si="60"/>
        <v>0</v>
      </c>
      <c r="E219" s="87">
        <f t="shared" si="60"/>
        <v>0</v>
      </c>
      <c r="F219" s="79">
        <f t="shared" si="61"/>
        <v>0</v>
      </c>
      <c r="G219" s="79">
        <f t="shared" si="61"/>
        <v>0</v>
      </c>
      <c r="H219" s="79">
        <f t="shared" si="64"/>
        <v>0</v>
      </c>
      <c r="I219" s="79">
        <f t="shared" si="65"/>
        <v>0</v>
      </c>
      <c r="J219" s="79">
        <f t="shared" si="66"/>
        <v>0</v>
      </c>
      <c r="K219" s="79">
        <f t="shared" si="67"/>
        <v>0</v>
      </c>
      <c r="L219" s="79">
        <f t="shared" si="68"/>
        <v>0</v>
      </c>
      <c r="M219" s="79">
        <f t="shared" ca="1" si="62"/>
        <v>-7.3295565784882452E-3</v>
      </c>
      <c r="N219" s="79">
        <f t="shared" ca="1" si="69"/>
        <v>0</v>
      </c>
      <c r="O219" s="126">
        <f t="shared" ca="1" si="70"/>
        <v>0</v>
      </c>
      <c r="P219" s="79">
        <f t="shared" ca="1" si="71"/>
        <v>0</v>
      </c>
      <c r="Q219" s="79">
        <f t="shared" ca="1" si="72"/>
        <v>0</v>
      </c>
      <c r="R219" s="53">
        <f t="shared" ca="1" si="63"/>
        <v>7.3295565784882452E-3</v>
      </c>
      <c r="S219" s="53"/>
      <c r="T219" s="53"/>
      <c r="U219" s="53"/>
      <c r="V219" s="53"/>
      <c r="W219" s="53"/>
      <c r="X219" s="53"/>
      <c r="Y219" s="53"/>
      <c r="Z219" s="53"/>
      <c r="AA219" s="53"/>
      <c r="AB219" s="53"/>
      <c r="AC219" s="53"/>
      <c r="AD219" s="53"/>
      <c r="AE219" s="53"/>
      <c r="AF219" s="53"/>
      <c r="AG219" s="53"/>
      <c r="AH219" s="53"/>
      <c r="AI219" s="53"/>
    </row>
    <row r="220" spans="1:35" x14ac:dyDescent="0.2">
      <c r="A220" s="86"/>
      <c r="B220" s="86"/>
      <c r="C220" s="86"/>
      <c r="D220" s="87">
        <f t="shared" si="60"/>
        <v>0</v>
      </c>
      <c r="E220" s="87">
        <f t="shared" si="60"/>
        <v>0</v>
      </c>
      <c r="F220" s="79">
        <f t="shared" si="61"/>
        <v>0</v>
      </c>
      <c r="G220" s="79">
        <f t="shared" si="61"/>
        <v>0</v>
      </c>
      <c r="H220" s="79">
        <f t="shared" si="64"/>
        <v>0</v>
      </c>
      <c r="I220" s="79">
        <f t="shared" si="65"/>
        <v>0</v>
      </c>
      <c r="J220" s="79">
        <f t="shared" si="66"/>
        <v>0</v>
      </c>
      <c r="K220" s="79">
        <f t="shared" si="67"/>
        <v>0</v>
      </c>
      <c r="L220" s="79">
        <f t="shared" si="68"/>
        <v>0</v>
      </c>
      <c r="M220" s="79">
        <f t="shared" ca="1" si="62"/>
        <v>-7.3295565784882452E-3</v>
      </c>
      <c r="N220" s="79">
        <f t="shared" ca="1" si="69"/>
        <v>0</v>
      </c>
      <c r="O220" s="126">
        <f t="shared" ca="1" si="70"/>
        <v>0</v>
      </c>
      <c r="P220" s="79">
        <f t="shared" ca="1" si="71"/>
        <v>0</v>
      </c>
      <c r="Q220" s="79">
        <f t="shared" ca="1" si="72"/>
        <v>0</v>
      </c>
      <c r="R220" s="53">
        <f t="shared" ca="1" si="63"/>
        <v>7.3295565784882452E-3</v>
      </c>
      <c r="S220" s="53"/>
      <c r="T220" s="53"/>
      <c r="U220" s="53"/>
      <c r="V220" s="53"/>
      <c r="W220" s="53"/>
      <c r="X220" s="53"/>
      <c r="Y220" s="53"/>
      <c r="Z220" s="53"/>
      <c r="AA220" s="53"/>
      <c r="AB220" s="53"/>
      <c r="AC220" s="53"/>
      <c r="AD220" s="53"/>
      <c r="AE220" s="53"/>
      <c r="AF220" s="53"/>
      <c r="AG220" s="53"/>
      <c r="AH220" s="53"/>
      <c r="AI220" s="53"/>
    </row>
    <row r="221" spans="1:35" x14ac:dyDescent="0.2">
      <c r="A221" s="86"/>
      <c r="B221" s="86"/>
      <c r="C221" s="86"/>
      <c r="D221" s="87">
        <f t="shared" si="60"/>
        <v>0</v>
      </c>
      <c r="E221" s="87">
        <f t="shared" si="60"/>
        <v>0</v>
      </c>
      <c r="F221" s="79">
        <f t="shared" si="61"/>
        <v>0</v>
      </c>
      <c r="G221" s="79">
        <f t="shared" si="61"/>
        <v>0</v>
      </c>
      <c r="H221" s="79">
        <f t="shared" si="64"/>
        <v>0</v>
      </c>
      <c r="I221" s="79">
        <f t="shared" si="65"/>
        <v>0</v>
      </c>
      <c r="J221" s="79">
        <f t="shared" si="66"/>
        <v>0</v>
      </c>
      <c r="K221" s="79">
        <f t="shared" si="67"/>
        <v>0</v>
      </c>
      <c r="L221" s="79">
        <f t="shared" si="68"/>
        <v>0</v>
      </c>
      <c r="M221" s="79">
        <f t="shared" ca="1" si="62"/>
        <v>-7.3295565784882452E-3</v>
      </c>
      <c r="N221" s="79">
        <f t="shared" ca="1" si="69"/>
        <v>0</v>
      </c>
      <c r="O221" s="126">
        <f t="shared" ca="1" si="70"/>
        <v>0</v>
      </c>
      <c r="P221" s="79">
        <f t="shared" ca="1" si="71"/>
        <v>0</v>
      </c>
      <c r="Q221" s="79">
        <f t="shared" ca="1" si="72"/>
        <v>0</v>
      </c>
      <c r="R221" s="53">
        <f t="shared" ca="1" si="63"/>
        <v>7.3295565784882452E-3</v>
      </c>
      <c r="S221" s="53"/>
      <c r="T221" s="53"/>
      <c r="U221" s="53"/>
      <c r="V221" s="53"/>
      <c r="W221" s="53"/>
      <c r="X221" s="53"/>
      <c r="Y221" s="53"/>
      <c r="Z221" s="53"/>
      <c r="AA221" s="53"/>
      <c r="AB221" s="53"/>
      <c r="AC221" s="53"/>
      <c r="AD221" s="53"/>
      <c r="AE221" s="53"/>
      <c r="AF221" s="53"/>
      <c r="AG221" s="53"/>
      <c r="AH221" s="53"/>
      <c r="AI221" s="53"/>
    </row>
    <row r="222" spans="1:35" x14ac:dyDescent="0.2">
      <c r="A222" s="86"/>
      <c r="B222" s="86"/>
      <c r="C222" s="86"/>
      <c r="D222" s="87">
        <f t="shared" si="60"/>
        <v>0</v>
      </c>
      <c r="E222" s="87">
        <f t="shared" si="60"/>
        <v>0</v>
      </c>
      <c r="F222" s="79">
        <f t="shared" si="61"/>
        <v>0</v>
      </c>
      <c r="G222" s="79">
        <f t="shared" si="61"/>
        <v>0</v>
      </c>
      <c r="H222" s="79">
        <f t="shared" si="64"/>
        <v>0</v>
      </c>
      <c r="I222" s="79">
        <f t="shared" si="65"/>
        <v>0</v>
      </c>
      <c r="J222" s="79">
        <f t="shared" si="66"/>
        <v>0</v>
      </c>
      <c r="K222" s="79">
        <f t="shared" si="67"/>
        <v>0</v>
      </c>
      <c r="L222" s="79">
        <f t="shared" si="68"/>
        <v>0</v>
      </c>
      <c r="M222" s="79">
        <f t="shared" ca="1" si="62"/>
        <v>-7.3295565784882452E-3</v>
      </c>
      <c r="N222" s="79">
        <f t="shared" ca="1" si="69"/>
        <v>0</v>
      </c>
      <c r="O222" s="126">
        <f t="shared" ca="1" si="70"/>
        <v>0</v>
      </c>
      <c r="P222" s="79">
        <f t="shared" ca="1" si="71"/>
        <v>0</v>
      </c>
      <c r="Q222" s="79">
        <f t="shared" ca="1" si="72"/>
        <v>0</v>
      </c>
      <c r="R222" s="53">
        <f t="shared" ca="1" si="63"/>
        <v>7.3295565784882452E-3</v>
      </c>
      <c r="S222" s="53"/>
      <c r="T222" s="53"/>
      <c r="U222" s="53"/>
      <c r="V222" s="53"/>
      <c r="W222" s="53"/>
      <c r="X222" s="53"/>
      <c r="Y222" s="53"/>
      <c r="Z222" s="53"/>
      <c r="AA222" s="53"/>
      <c r="AB222" s="53"/>
      <c r="AC222" s="53"/>
      <c r="AD222" s="53"/>
      <c r="AE222" s="53"/>
      <c r="AF222" s="53"/>
      <c r="AG222" s="53"/>
      <c r="AH222" s="53"/>
      <c r="AI222" s="53"/>
    </row>
    <row r="223" spans="1:35" x14ac:dyDescent="0.2">
      <c r="A223" s="86"/>
      <c r="B223" s="86"/>
      <c r="C223" s="86"/>
      <c r="D223" s="87">
        <f t="shared" si="60"/>
        <v>0</v>
      </c>
      <c r="E223" s="87">
        <f t="shared" si="60"/>
        <v>0</v>
      </c>
      <c r="F223" s="79">
        <f t="shared" si="61"/>
        <v>0</v>
      </c>
      <c r="G223" s="79">
        <f t="shared" si="61"/>
        <v>0</v>
      </c>
      <c r="H223" s="79">
        <f t="shared" si="64"/>
        <v>0</v>
      </c>
      <c r="I223" s="79">
        <f t="shared" si="65"/>
        <v>0</v>
      </c>
      <c r="J223" s="79">
        <f t="shared" si="66"/>
        <v>0</v>
      </c>
      <c r="K223" s="79">
        <f t="shared" si="67"/>
        <v>0</v>
      </c>
      <c r="L223" s="79">
        <f t="shared" si="68"/>
        <v>0</v>
      </c>
      <c r="M223" s="79">
        <f t="shared" ca="1" si="62"/>
        <v>-7.3295565784882452E-3</v>
      </c>
      <c r="N223" s="79">
        <f t="shared" ca="1" si="69"/>
        <v>0</v>
      </c>
      <c r="O223" s="126">
        <f t="shared" ca="1" si="70"/>
        <v>0</v>
      </c>
      <c r="P223" s="79">
        <f t="shared" ca="1" si="71"/>
        <v>0</v>
      </c>
      <c r="Q223" s="79">
        <f t="shared" ca="1" si="72"/>
        <v>0</v>
      </c>
      <c r="R223" s="53">
        <f t="shared" ca="1" si="63"/>
        <v>7.3295565784882452E-3</v>
      </c>
      <c r="S223" s="53"/>
      <c r="T223" s="53"/>
      <c r="U223" s="53"/>
      <c r="V223" s="53"/>
      <c r="W223" s="53"/>
      <c r="X223" s="53"/>
      <c r="Y223" s="53"/>
      <c r="Z223" s="53"/>
      <c r="AA223" s="53"/>
      <c r="AB223" s="53"/>
      <c r="AC223" s="53"/>
      <c r="AD223" s="53"/>
      <c r="AE223" s="53"/>
      <c r="AF223" s="53"/>
      <c r="AG223" s="53"/>
      <c r="AH223" s="53"/>
      <c r="AI223" s="53"/>
    </row>
    <row r="224" spans="1:35" x14ac:dyDescent="0.2">
      <c r="A224" s="86"/>
      <c r="B224" s="86"/>
      <c r="C224" s="86"/>
      <c r="D224" s="87">
        <f t="shared" si="60"/>
        <v>0</v>
      </c>
      <c r="E224" s="87">
        <f t="shared" si="60"/>
        <v>0</v>
      </c>
      <c r="F224" s="79">
        <f t="shared" si="61"/>
        <v>0</v>
      </c>
      <c r="G224" s="79">
        <f t="shared" si="61"/>
        <v>0</v>
      </c>
      <c r="H224" s="79">
        <f t="shared" si="64"/>
        <v>0</v>
      </c>
      <c r="I224" s="79">
        <f t="shared" si="65"/>
        <v>0</v>
      </c>
      <c r="J224" s="79">
        <f t="shared" si="66"/>
        <v>0</v>
      </c>
      <c r="K224" s="79">
        <f t="shared" si="67"/>
        <v>0</v>
      </c>
      <c r="L224" s="79">
        <f t="shared" si="68"/>
        <v>0</v>
      </c>
      <c r="M224" s="79">
        <f t="shared" ca="1" si="62"/>
        <v>-7.3295565784882452E-3</v>
      </c>
      <c r="N224" s="79">
        <f t="shared" ca="1" si="69"/>
        <v>0</v>
      </c>
      <c r="O224" s="126">
        <f t="shared" ca="1" si="70"/>
        <v>0</v>
      </c>
      <c r="P224" s="79">
        <f t="shared" ca="1" si="71"/>
        <v>0</v>
      </c>
      <c r="Q224" s="79">
        <f t="shared" ca="1" si="72"/>
        <v>0</v>
      </c>
      <c r="R224" s="53">
        <f t="shared" ca="1" si="63"/>
        <v>7.3295565784882452E-3</v>
      </c>
      <c r="S224" s="53"/>
      <c r="T224" s="53"/>
      <c r="U224" s="53"/>
      <c r="V224" s="53"/>
      <c r="W224" s="53"/>
      <c r="X224" s="53"/>
      <c r="Y224" s="53"/>
      <c r="Z224" s="53"/>
      <c r="AA224" s="53"/>
      <c r="AB224" s="53"/>
      <c r="AC224" s="53"/>
      <c r="AD224" s="53"/>
      <c r="AE224" s="53"/>
      <c r="AF224" s="53"/>
      <c r="AG224" s="53"/>
      <c r="AH224" s="53"/>
      <c r="AI224" s="53"/>
    </row>
    <row r="225" spans="1:35" x14ac:dyDescent="0.2">
      <c r="A225" s="86"/>
      <c r="B225" s="86"/>
      <c r="C225" s="86"/>
      <c r="D225" s="87">
        <f t="shared" si="60"/>
        <v>0</v>
      </c>
      <c r="E225" s="87">
        <f t="shared" si="60"/>
        <v>0</v>
      </c>
      <c r="F225" s="79">
        <f t="shared" si="61"/>
        <v>0</v>
      </c>
      <c r="G225" s="79">
        <f t="shared" si="61"/>
        <v>0</v>
      </c>
      <c r="H225" s="79">
        <f t="shared" si="64"/>
        <v>0</v>
      </c>
      <c r="I225" s="79">
        <f t="shared" si="65"/>
        <v>0</v>
      </c>
      <c r="J225" s="79">
        <f t="shared" si="66"/>
        <v>0</v>
      </c>
      <c r="K225" s="79">
        <f t="shared" si="67"/>
        <v>0</v>
      </c>
      <c r="L225" s="79">
        <f t="shared" si="68"/>
        <v>0</v>
      </c>
      <c r="M225" s="79">
        <f t="shared" ca="1" si="62"/>
        <v>-7.3295565784882452E-3</v>
      </c>
      <c r="N225" s="79">
        <f t="shared" ca="1" si="69"/>
        <v>0</v>
      </c>
      <c r="O225" s="126">
        <f t="shared" ca="1" si="70"/>
        <v>0</v>
      </c>
      <c r="P225" s="79">
        <f t="shared" ca="1" si="71"/>
        <v>0</v>
      </c>
      <c r="Q225" s="79">
        <f t="shared" ca="1" si="72"/>
        <v>0</v>
      </c>
      <c r="R225" s="53">
        <f t="shared" ca="1" si="63"/>
        <v>7.3295565784882452E-3</v>
      </c>
      <c r="S225" s="53"/>
      <c r="T225" s="53"/>
      <c r="U225" s="53"/>
      <c r="V225" s="53"/>
      <c r="W225" s="53"/>
      <c r="X225" s="53"/>
      <c r="Y225" s="53"/>
      <c r="Z225" s="53"/>
      <c r="AA225" s="53"/>
      <c r="AB225" s="53"/>
      <c r="AC225" s="53"/>
      <c r="AD225" s="53"/>
      <c r="AE225" s="53"/>
      <c r="AF225" s="53"/>
      <c r="AG225" s="53"/>
      <c r="AH225" s="53"/>
      <c r="AI225" s="53"/>
    </row>
    <row r="226" spans="1:35" x14ac:dyDescent="0.2">
      <c r="A226" s="86"/>
      <c r="B226" s="86"/>
      <c r="C226" s="86"/>
      <c r="D226" s="87">
        <f t="shared" si="60"/>
        <v>0</v>
      </c>
      <c r="E226" s="87">
        <f t="shared" si="60"/>
        <v>0</v>
      </c>
      <c r="F226" s="79">
        <f t="shared" si="61"/>
        <v>0</v>
      </c>
      <c r="G226" s="79">
        <f t="shared" si="61"/>
        <v>0</v>
      </c>
      <c r="H226" s="79">
        <f t="shared" si="64"/>
        <v>0</v>
      </c>
      <c r="I226" s="79">
        <f t="shared" si="65"/>
        <v>0</v>
      </c>
      <c r="J226" s="79">
        <f t="shared" si="66"/>
        <v>0</v>
      </c>
      <c r="K226" s="79">
        <f t="shared" si="67"/>
        <v>0</v>
      </c>
      <c r="L226" s="79">
        <f t="shared" si="68"/>
        <v>0</v>
      </c>
      <c r="M226" s="79">
        <f t="shared" ca="1" si="62"/>
        <v>-7.3295565784882452E-3</v>
      </c>
      <c r="N226" s="79">
        <f t="shared" ca="1" si="69"/>
        <v>0</v>
      </c>
      <c r="O226" s="126">
        <f t="shared" ca="1" si="70"/>
        <v>0</v>
      </c>
      <c r="P226" s="79">
        <f t="shared" ca="1" si="71"/>
        <v>0</v>
      </c>
      <c r="Q226" s="79">
        <f t="shared" ca="1" si="72"/>
        <v>0</v>
      </c>
      <c r="R226" s="53">
        <f t="shared" ca="1" si="63"/>
        <v>7.3295565784882452E-3</v>
      </c>
      <c r="S226" s="53"/>
      <c r="T226" s="53"/>
      <c r="U226" s="53"/>
      <c r="V226" s="53"/>
      <c r="W226" s="53"/>
      <c r="X226" s="53"/>
      <c r="Y226" s="53"/>
      <c r="Z226" s="53"/>
      <c r="AA226" s="53"/>
      <c r="AB226" s="53"/>
      <c r="AC226" s="53"/>
      <c r="AD226" s="53"/>
      <c r="AE226" s="53"/>
      <c r="AF226" s="53"/>
      <c r="AG226" s="53"/>
      <c r="AH226" s="53"/>
      <c r="AI226" s="53"/>
    </row>
    <row r="227" spans="1:35" x14ac:dyDescent="0.2">
      <c r="A227" s="86"/>
      <c r="B227" s="86"/>
      <c r="C227" s="86"/>
      <c r="D227" s="87">
        <f t="shared" si="60"/>
        <v>0</v>
      </c>
      <c r="E227" s="87">
        <f t="shared" si="60"/>
        <v>0</v>
      </c>
      <c r="F227" s="79">
        <f t="shared" si="61"/>
        <v>0</v>
      </c>
      <c r="G227" s="79">
        <f t="shared" si="61"/>
        <v>0</v>
      </c>
      <c r="H227" s="79">
        <f t="shared" si="64"/>
        <v>0</v>
      </c>
      <c r="I227" s="79">
        <f t="shared" si="65"/>
        <v>0</v>
      </c>
      <c r="J227" s="79">
        <f t="shared" si="66"/>
        <v>0</v>
      </c>
      <c r="K227" s="79">
        <f t="shared" si="67"/>
        <v>0</v>
      </c>
      <c r="L227" s="79">
        <f t="shared" si="68"/>
        <v>0</v>
      </c>
      <c r="M227" s="79">
        <f t="shared" ca="1" si="62"/>
        <v>-7.3295565784882452E-3</v>
      </c>
      <c r="N227" s="79">
        <f t="shared" ca="1" si="69"/>
        <v>0</v>
      </c>
      <c r="O227" s="126">
        <f t="shared" ca="1" si="70"/>
        <v>0</v>
      </c>
      <c r="P227" s="79">
        <f t="shared" ca="1" si="71"/>
        <v>0</v>
      </c>
      <c r="Q227" s="79">
        <f t="shared" ca="1" si="72"/>
        <v>0</v>
      </c>
      <c r="R227" s="53">
        <f t="shared" ca="1" si="63"/>
        <v>7.3295565784882452E-3</v>
      </c>
      <c r="S227" s="53"/>
      <c r="T227" s="53"/>
      <c r="U227" s="53"/>
      <c r="V227" s="53"/>
      <c r="W227" s="53"/>
      <c r="X227" s="53"/>
      <c r="Y227" s="53"/>
      <c r="Z227" s="53"/>
      <c r="AA227" s="53"/>
      <c r="AB227" s="53"/>
      <c r="AC227" s="53"/>
      <c r="AD227" s="53"/>
      <c r="AE227" s="53"/>
      <c r="AF227" s="53"/>
      <c r="AG227" s="53"/>
      <c r="AH227" s="53"/>
      <c r="AI227" s="53"/>
    </row>
    <row r="228" spans="1:35" x14ac:dyDescent="0.2">
      <c r="A228" s="86"/>
      <c r="B228" s="86"/>
      <c r="C228" s="86"/>
      <c r="D228" s="87">
        <f t="shared" si="60"/>
        <v>0</v>
      </c>
      <c r="E228" s="87">
        <f t="shared" si="60"/>
        <v>0</v>
      </c>
      <c r="F228" s="79">
        <f t="shared" si="61"/>
        <v>0</v>
      </c>
      <c r="G228" s="79">
        <f t="shared" si="61"/>
        <v>0</v>
      </c>
      <c r="H228" s="79">
        <f t="shared" si="64"/>
        <v>0</v>
      </c>
      <c r="I228" s="79">
        <f t="shared" si="65"/>
        <v>0</v>
      </c>
      <c r="J228" s="79">
        <f t="shared" si="66"/>
        <v>0</v>
      </c>
      <c r="K228" s="79">
        <f t="shared" si="67"/>
        <v>0</v>
      </c>
      <c r="L228" s="79">
        <f t="shared" si="68"/>
        <v>0</v>
      </c>
      <c r="M228" s="79">
        <f t="shared" ca="1" si="62"/>
        <v>-7.3295565784882452E-3</v>
      </c>
      <c r="N228" s="79">
        <f t="shared" ca="1" si="69"/>
        <v>0</v>
      </c>
      <c r="O228" s="126">
        <f t="shared" ca="1" si="70"/>
        <v>0</v>
      </c>
      <c r="P228" s="79">
        <f t="shared" ca="1" si="71"/>
        <v>0</v>
      </c>
      <c r="Q228" s="79">
        <f t="shared" ca="1" si="72"/>
        <v>0</v>
      </c>
      <c r="R228" s="53">
        <f t="shared" ca="1" si="63"/>
        <v>7.3295565784882452E-3</v>
      </c>
      <c r="S228" s="53"/>
      <c r="T228" s="53"/>
      <c r="U228" s="53"/>
      <c r="V228" s="53"/>
      <c r="W228" s="53"/>
      <c r="X228" s="53"/>
      <c r="Y228" s="53"/>
      <c r="Z228" s="53"/>
      <c r="AA228" s="53"/>
      <c r="AB228" s="53"/>
      <c r="AC228" s="53"/>
      <c r="AD228" s="53"/>
      <c r="AE228" s="53"/>
      <c r="AF228" s="53"/>
      <c r="AG228" s="53"/>
      <c r="AH228" s="53"/>
      <c r="AI228" s="53"/>
    </row>
    <row r="229" spans="1:35" x14ac:dyDescent="0.2">
      <c r="A229" s="86"/>
      <c r="B229" s="86"/>
      <c r="C229" s="86"/>
      <c r="D229" s="87">
        <f t="shared" si="60"/>
        <v>0</v>
      </c>
      <c r="E229" s="87">
        <f t="shared" si="60"/>
        <v>0</v>
      </c>
      <c r="F229" s="79">
        <f t="shared" si="61"/>
        <v>0</v>
      </c>
      <c r="G229" s="79">
        <f t="shared" si="61"/>
        <v>0</v>
      </c>
      <c r="H229" s="79">
        <f t="shared" si="64"/>
        <v>0</v>
      </c>
      <c r="I229" s="79">
        <f t="shared" si="65"/>
        <v>0</v>
      </c>
      <c r="J229" s="79">
        <f t="shared" si="66"/>
        <v>0</v>
      </c>
      <c r="K229" s="79">
        <f t="shared" si="67"/>
        <v>0</v>
      </c>
      <c r="L229" s="79">
        <f t="shared" si="68"/>
        <v>0</v>
      </c>
      <c r="M229" s="79">
        <f t="shared" ca="1" si="62"/>
        <v>-7.3295565784882452E-3</v>
      </c>
      <c r="N229" s="79">
        <f t="shared" ca="1" si="69"/>
        <v>0</v>
      </c>
      <c r="O229" s="126">
        <f t="shared" ca="1" si="70"/>
        <v>0</v>
      </c>
      <c r="P229" s="79">
        <f t="shared" ca="1" si="71"/>
        <v>0</v>
      </c>
      <c r="Q229" s="79">
        <f t="shared" ca="1" si="72"/>
        <v>0</v>
      </c>
      <c r="R229" s="53">
        <f t="shared" ca="1" si="63"/>
        <v>7.3295565784882452E-3</v>
      </c>
      <c r="S229" s="53"/>
      <c r="T229" s="53"/>
      <c r="U229" s="53"/>
      <c r="V229" s="53"/>
      <c r="W229" s="53"/>
      <c r="X229" s="53"/>
      <c r="Y229" s="53"/>
      <c r="Z229" s="53"/>
      <c r="AA229" s="53"/>
      <c r="AB229" s="53"/>
      <c r="AC229" s="53"/>
      <c r="AD229" s="53"/>
      <c r="AE229" s="53"/>
      <c r="AF229" s="53"/>
      <c r="AG229" s="53"/>
      <c r="AH229" s="53"/>
      <c r="AI229" s="53"/>
    </row>
    <row r="230" spans="1:35" x14ac:dyDescent="0.2">
      <c r="A230" s="86"/>
      <c r="B230" s="86"/>
      <c r="C230" s="86"/>
      <c r="D230" s="87">
        <f t="shared" si="60"/>
        <v>0</v>
      </c>
      <c r="E230" s="87">
        <f t="shared" si="60"/>
        <v>0</v>
      </c>
      <c r="F230" s="79">
        <f t="shared" si="61"/>
        <v>0</v>
      </c>
      <c r="G230" s="79">
        <f t="shared" si="61"/>
        <v>0</v>
      </c>
      <c r="H230" s="79">
        <f t="shared" si="64"/>
        <v>0</v>
      </c>
      <c r="I230" s="79">
        <f t="shared" si="65"/>
        <v>0</v>
      </c>
      <c r="J230" s="79">
        <f t="shared" si="66"/>
        <v>0</v>
      </c>
      <c r="K230" s="79">
        <f t="shared" si="67"/>
        <v>0</v>
      </c>
      <c r="L230" s="79">
        <f t="shared" si="68"/>
        <v>0</v>
      </c>
      <c r="M230" s="79">
        <f t="shared" ca="1" si="62"/>
        <v>-7.3295565784882452E-3</v>
      </c>
      <c r="N230" s="79">
        <f t="shared" ca="1" si="69"/>
        <v>0</v>
      </c>
      <c r="O230" s="126">
        <f t="shared" ca="1" si="70"/>
        <v>0</v>
      </c>
      <c r="P230" s="79">
        <f t="shared" ca="1" si="71"/>
        <v>0</v>
      </c>
      <c r="Q230" s="79">
        <f t="shared" ca="1" si="72"/>
        <v>0</v>
      </c>
      <c r="R230" s="53">
        <f t="shared" ca="1" si="63"/>
        <v>7.3295565784882452E-3</v>
      </c>
      <c r="S230" s="53"/>
      <c r="T230" s="53"/>
      <c r="U230" s="53"/>
      <c r="V230" s="53"/>
      <c r="W230" s="53"/>
      <c r="X230" s="53"/>
      <c r="Y230" s="53"/>
      <c r="Z230" s="53"/>
      <c r="AA230" s="53"/>
      <c r="AB230" s="53"/>
      <c r="AC230" s="53"/>
      <c r="AD230" s="53"/>
      <c r="AE230" s="53"/>
      <c r="AF230" s="53"/>
      <c r="AG230" s="53"/>
      <c r="AH230" s="53"/>
      <c r="AI230" s="53"/>
    </row>
    <row r="231" spans="1:35" x14ac:dyDescent="0.2">
      <c r="A231" s="86"/>
      <c r="B231" s="86"/>
      <c r="C231" s="86"/>
      <c r="D231" s="87">
        <f t="shared" si="60"/>
        <v>0</v>
      </c>
      <c r="E231" s="87">
        <f t="shared" si="60"/>
        <v>0</v>
      </c>
      <c r="F231" s="79">
        <f t="shared" si="61"/>
        <v>0</v>
      </c>
      <c r="G231" s="79">
        <f t="shared" si="61"/>
        <v>0</v>
      </c>
      <c r="H231" s="79">
        <f t="shared" si="64"/>
        <v>0</v>
      </c>
      <c r="I231" s="79">
        <f t="shared" si="65"/>
        <v>0</v>
      </c>
      <c r="J231" s="79">
        <f t="shared" si="66"/>
        <v>0</v>
      </c>
      <c r="K231" s="79">
        <f t="shared" si="67"/>
        <v>0</v>
      </c>
      <c r="L231" s="79">
        <f t="shared" si="68"/>
        <v>0</v>
      </c>
      <c r="M231" s="79">
        <f t="shared" ca="1" si="62"/>
        <v>-7.3295565784882452E-3</v>
      </c>
      <c r="N231" s="79">
        <f t="shared" ca="1" si="69"/>
        <v>0</v>
      </c>
      <c r="O231" s="126">
        <f t="shared" ca="1" si="70"/>
        <v>0</v>
      </c>
      <c r="P231" s="79">
        <f t="shared" ca="1" si="71"/>
        <v>0</v>
      </c>
      <c r="Q231" s="79">
        <f t="shared" ca="1" si="72"/>
        <v>0</v>
      </c>
      <c r="R231" s="53">
        <f t="shared" ca="1" si="63"/>
        <v>7.3295565784882452E-3</v>
      </c>
      <c r="S231" s="53"/>
      <c r="T231" s="53"/>
      <c r="U231" s="53"/>
      <c r="V231" s="53"/>
      <c r="W231" s="53"/>
      <c r="X231" s="53"/>
      <c r="Y231" s="53"/>
      <c r="Z231" s="53"/>
      <c r="AA231" s="53"/>
      <c r="AB231" s="53"/>
      <c r="AC231" s="53"/>
      <c r="AD231" s="53"/>
      <c r="AE231" s="53"/>
      <c r="AF231" s="53"/>
      <c r="AG231" s="53"/>
      <c r="AH231" s="53"/>
      <c r="AI231" s="53"/>
    </row>
    <row r="232" spans="1:35" x14ac:dyDescent="0.2">
      <c r="A232" s="86"/>
      <c r="B232" s="86"/>
      <c r="C232" s="86"/>
      <c r="D232" s="87">
        <f t="shared" si="60"/>
        <v>0</v>
      </c>
      <c r="E232" s="87">
        <f t="shared" si="60"/>
        <v>0</v>
      </c>
      <c r="F232" s="79">
        <f t="shared" si="61"/>
        <v>0</v>
      </c>
      <c r="G232" s="79">
        <f t="shared" si="61"/>
        <v>0</v>
      </c>
      <c r="H232" s="79">
        <f t="shared" si="64"/>
        <v>0</v>
      </c>
      <c r="I232" s="79">
        <f t="shared" si="65"/>
        <v>0</v>
      </c>
      <c r="J232" s="79">
        <f t="shared" si="66"/>
        <v>0</v>
      </c>
      <c r="K232" s="79">
        <f t="shared" si="67"/>
        <v>0</v>
      </c>
      <c r="L232" s="79">
        <f t="shared" si="68"/>
        <v>0</v>
      </c>
      <c r="M232" s="79">
        <f t="shared" ca="1" si="62"/>
        <v>-7.3295565784882452E-3</v>
      </c>
      <c r="N232" s="79">
        <f t="shared" ca="1" si="69"/>
        <v>0</v>
      </c>
      <c r="O232" s="126">
        <f t="shared" ca="1" si="70"/>
        <v>0</v>
      </c>
      <c r="P232" s="79">
        <f t="shared" ca="1" si="71"/>
        <v>0</v>
      </c>
      <c r="Q232" s="79">
        <f t="shared" ca="1" si="72"/>
        <v>0</v>
      </c>
      <c r="R232" s="53">
        <f t="shared" ca="1" si="63"/>
        <v>7.3295565784882452E-3</v>
      </c>
      <c r="S232" s="53"/>
      <c r="T232" s="53"/>
      <c r="U232" s="53"/>
      <c r="V232" s="53"/>
      <c r="W232" s="53"/>
      <c r="X232" s="53"/>
      <c r="Y232" s="53"/>
      <c r="Z232" s="53"/>
      <c r="AA232" s="53"/>
      <c r="AB232" s="53"/>
      <c r="AC232" s="53"/>
      <c r="AD232" s="53"/>
      <c r="AE232" s="53"/>
      <c r="AF232" s="53"/>
      <c r="AG232" s="53"/>
      <c r="AH232" s="53"/>
      <c r="AI232" s="53"/>
    </row>
    <row r="233" spans="1:35" x14ac:dyDescent="0.2">
      <c r="A233" s="86"/>
      <c r="B233" s="86"/>
      <c r="C233" s="86"/>
      <c r="D233" s="87">
        <f t="shared" si="60"/>
        <v>0</v>
      </c>
      <c r="E233" s="87">
        <f t="shared" si="60"/>
        <v>0</v>
      </c>
      <c r="F233" s="79">
        <f t="shared" si="61"/>
        <v>0</v>
      </c>
      <c r="G233" s="79">
        <f t="shared" si="61"/>
        <v>0</v>
      </c>
      <c r="H233" s="79">
        <f t="shared" si="64"/>
        <v>0</v>
      </c>
      <c r="I233" s="79">
        <f t="shared" si="65"/>
        <v>0</v>
      </c>
      <c r="J233" s="79">
        <f t="shared" si="66"/>
        <v>0</v>
      </c>
      <c r="K233" s="79">
        <f t="shared" si="67"/>
        <v>0</v>
      </c>
      <c r="L233" s="79">
        <f t="shared" si="68"/>
        <v>0</v>
      </c>
      <c r="M233" s="79">
        <f t="shared" ca="1" si="62"/>
        <v>-7.3295565784882452E-3</v>
      </c>
      <c r="N233" s="79">
        <f t="shared" ca="1" si="69"/>
        <v>0</v>
      </c>
      <c r="O233" s="126">
        <f t="shared" ca="1" si="70"/>
        <v>0</v>
      </c>
      <c r="P233" s="79">
        <f t="shared" ca="1" si="71"/>
        <v>0</v>
      </c>
      <c r="Q233" s="79">
        <f t="shared" ca="1" si="72"/>
        <v>0</v>
      </c>
      <c r="R233" s="53">
        <f t="shared" ca="1" si="63"/>
        <v>7.3295565784882452E-3</v>
      </c>
      <c r="S233" s="53"/>
      <c r="T233" s="53"/>
      <c r="U233" s="53"/>
      <c r="V233" s="53"/>
      <c r="W233" s="53"/>
      <c r="X233" s="53"/>
      <c r="Y233" s="53"/>
      <c r="Z233" s="53"/>
      <c r="AA233" s="53"/>
      <c r="AB233" s="53"/>
      <c r="AC233" s="53"/>
      <c r="AD233" s="53"/>
      <c r="AE233" s="53"/>
      <c r="AF233" s="53"/>
      <c r="AG233" s="53"/>
      <c r="AH233" s="53"/>
      <c r="AI233" s="53"/>
    </row>
    <row r="234" spans="1:35" x14ac:dyDescent="0.2">
      <c r="A234" s="86"/>
      <c r="B234" s="86"/>
      <c r="C234" s="86"/>
      <c r="D234" s="87">
        <f t="shared" si="60"/>
        <v>0</v>
      </c>
      <c r="E234" s="87">
        <f t="shared" si="60"/>
        <v>0</v>
      </c>
      <c r="F234" s="79">
        <f t="shared" si="61"/>
        <v>0</v>
      </c>
      <c r="G234" s="79">
        <f t="shared" si="61"/>
        <v>0</v>
      </c>
      <c r="H234" s="79">
        <f t="shared" si="64"/>
        <v>0</v>
      </c>
      <c r="I234" s="79">
        <f t="shared" si="65"/>
        <v>0</v>
      </c>
      <c r="J234" s="79">
        <f t="shared" si="66"/>
        <v>0</v>
      </c>
      <c r="K234" s="79">
        <f t="shared" si="67"/>
        <v>0</v>
      </c>
      <c r="L234" s="79">
        <f t="shared" si="68"/>
        <v>0</v>
      </c>
      <c r="M234" s="79">
        <f t="shared" ca="1" si="62"/>
        <v>-7.3295565784882452E-3</v>
      </c>
      <c r="N234" s="79">
        <f t="shared" ca="1" si="69"/>
        <v>0</v>
      </c>
      <c r="O234" s="126">
        <f t="shared" ca="1" si="70"/>
        <v>0</v>
      </c>
      <c r="P234" s="79">
        <f t="shared" ca="1" si="71"/>
        <v>0</v>
      </c>
      <c r="Q234" s="79">
        <f t="shared" ca="1" si="72"/>
        <v>0</v>
      </c>
      <c r="R234" s="53">
        <f t="shared" ca="1" si="63"/>
        <v>7.3295565784882452E-3</v>
      </c>
      <c r="S234" s="53"/>
      <c r="T234" s="53"/>
      <c r="U234" s="53"/>
      <c r="V234" s="53"/>
      <c r="W234" s="53"/>
      <c r="X234" s="53"/>
      <c r="Y234" s="53"/>
      <c r="Z234" s="53"/>
      <c r="AA234" s="53"/>
      <c r="AB234" s="53"/>
      <c r="AC234" s="53"/>
      <c r="AD234" s="53"/>
      <c r="AE234" s="53"/>
      <c r="AF234" s="53"/>
      <c r="AG234" s="53"/>
      <c r="AH234" s="53"/>
      <c r="AI234" s="53"/>
    </row>
    <row r="235" spans="1:35" x14ac:dyDescent="0.2">
      <c r="A235" s="86"/>
      <c r="B235" s="86"/>
      <c r="C235" s="86"/>
      <c r="D235" s="87">
        <f t="shared" si="60"/>
        <v>0</v>
      </c>
      <c r="E235" s="87">
        <f t="shared" si="60"/>
        <v>0</v>
      </c>
      <c r="F235" s="79">
        <f t="shared" si="61"/>
        <v>0</v>
      </c>
      <c r="G235" s="79">
        <f t="shared" si="61"/>
        <v>0</v>
      </c>
      <c r="H235" s="79">
        <f t="shared" si="64"/>
        <v>0</v>
      </c>
      <c r="I235" s="79">
        <f t="shared" si="65"/>
        <v>0</v>
      </c>
      <c r="J235" s="79">
        <f t="shared" si="66"/>
        <v>0</v>
      </c>
      <c r="K235" s="79">
        <f t="shared" si="67"/>
        <v>0</v>
      </c>
      <c r="L235" s="79">
        <f t="shared" si="68"/>
        <v>0</v>
      </c>
      <c r="M235" s="79">
        <f t="shared" ca="1" si="62"/>
        <v>-7.3295565784882452E-3</v>
      </c>
      <c r="N235" s="79">
        <f t="shared" ca="1" si="69"/>
        <v>0</v>
      </c>
      <c r="O235" s="126">
        <f t="shared" ca="1" si="70"/>
        <v>0</v>
      </c>
      <c r="P235" s="79">
        <f t="shared" ca="1" si="71"/>
        <v>0</v>
      </c>
      <c r="Q235" s="79">
        <f t="shared" ca="1" si="72"/>
        <v>0</v>
      </c>
      <c r="R235" s="53">
        <f t="shared" ca="1" si="63"/>
        <v>7.3295565784882452E-3</v>
      </c>
      <c r="S235" s="53"/>
      <c r="T235" s="53"/>
      <c r="U235" s="53"/>
      <c r="V235" s="53"/>
      <c r="W235" s="53"/>
      <c r="X235" s="53"/>
      <c r="Y235" s="53"/>
      <c r="Z235" s="53"/>
      <c r="AA235" s="53"/>
      <c r="AB235" s="53"/>
      <c r="AC235" s="53"/>
      <c r="AD235" s="53"/>
      <c r="AE235" s="53"/>
      <c r="AF235" s="53"/>
      <c r="AG235" s="53"/>
      <c r="AH235" s="53"/>
      <c r="AI235" s="53"/>
    </row>
    <row r="236" spans="1:35" x14ac:dyDescent="0.2">
      <c r="A236" s="86"/>
      <c r="B236" s="86"/>
      <c r="C236" s="86"/>
      <c r="D236" s="87">
        <f t="shared" si="60"/>
        <v>0</v>
      </c>
      <c r="E236" s="87">
        <f t="shared" si="60"/>
        <v>0</v>
      </c>
      <c r="F236" s="79">
        <f t="shared" si="61"/>
        <v>0</v>
      </c>
      <c r="G236" s="79">
        <f t="shared" si="61"/>
        <v>0</v>
      </c>
      <c r="H236" s="79">
        <f t="shared" si="64"/>
        <v>0</v>
      </c>
      <c r="I236" s="79">
        <f t="shared" si="65"/>
        <v>0</v>
      </c>
      <c r="J236" s="79">
        <f t="shared" si="66"/>
        <v>0</v>
      </c>
      <c r="K236" s="79">
        <f t="shared" si="67"/>
        <v>0</v>
      </c>
      <c r="L236" s="79">
        <f t="shared" si="68"/>
        <v>0</v>
      </c>
      <c r="M236" s="79">
        <f t="shared" ca="1" si="62"/>
        <v>-7.3295565784882452E-3</v>
      </c>
      <c r="N236" s="79">
        <f t="shared" ca="1" si="69"/>
        <v>0</v>
      </c>
      <c r="O236" s="126">
        <f t="shared" ca="1" si="70"/>
        <v>0</v>
      </c>
      <c r="P236" s="79">
        <f t="shared" ca="1" si="71"/>
        <v>0</v>
      </c>
      <c r="Q236" s="79">
        <f t="shared" ca="1" si="72"/>
        <v>0</v>
      </c>
      <c r="R236" s="53">
        <f t="shared" ca="1" si="63"/>
        <v>7.3295565784882452E-3</v>
      </c>
      <c r="S236" s="53"/>
      <c r="T236" s="53"/>
      <c r="U236" s="53"/>
      <c r="V236" s="53"/>
      <c r="W236" s="53"/>
      <c r="X236" s="53"/>
      <c r="Y236" s="53"/>
      <c r="Z236" s="53"/>
      <c r="AA236" s="53"/>
      <c r="AB236" s="53"/>
      <c r="AC236" s="53"/>
      <c r="AD236" s="53"/>
      <c r="AE236" s="53"/>
      <c r="AF236" s="53"/>
      <c r="AG236" s="53"/>
      <c r="AH236" s="53"/>
      <c r="AI236" s="53"/>
    </row>
    <row r="237" spans="1:35" x14ac:dyDescent="0.2">
      <c r="A237" s="86"/>
      <c r="B237" s="86"/>
      <c r="C237" s="86"/>
      <c r="D237" s="87">
        <f t="shared" si="60"/>
        <v>0</v>
      </c>
      <c r="E237" s="87">
        <f t="shared" si="60"/>
        <v>0</v>
      </c>
      <c r="F237" s="79">
        <f t="shared" si="61"/>
        <v>0</v>
      </c>
      <c r="G237" s="79">
        <f t="shared" si="61"/>
        <v>0</v>
      </c>
      <c r="H237" s="79">
        <f t="shared" si="64"/>
        <v>0</v>
      </c>
      <c r="I237" s="79">
        <f t="shared" si="65"/>
        <v>0</v>
      </c>
      <c r="J237" s="79">
        <f t="shared" si="66"/>
        <v>0</v>
      </c>
      <c r="K237" s="79">
        <f t="shared" si="67"/>
        <v>0</v>
      </c>
      <c r="L237" s="79">
        <f t="shared" si="68"/>
        <v>0</v>
      </c>
      <c r="M237" s="79">
        <f t="shared" ca="1" si="62"/>
        <v>-7.3295565784882452E-3</v>
      </c>
      <c r="N237" s="79">
        <f t="shared" ca="1" si="69"/>
        <v>0</v>
      </c>
      <c r="O237" s="126">
        <f t="shared" ca="1" si="70"/>
        <v>0</v>
      </c>
      <c r="P237" s="79">
        <f t="shared" ca="1" si="71"/>
        <v>0</v>
      </c>
      <c r="Q237" s="79">
        <f t="shared" ca="1" si="72"/>
        <v>0</v>
      </c>
      <c r="R237" s="53">
        <f t="shared" ca="1" si="63"/>
        <v>7.3295565784882452E-3</v>
      </c>
      <c r="S237" s="53"/>
      <c r="T237" s="53"/>
      <c r="U237" s="53"/>
      <c r="V237" s="53"/>
      <c r="W237" s="53"/>
      <c r="X237" s="53"/>
      <c r="Y237" s="53"/>
      <c r="Z237" s="53"/>
      <c r="AA237" s="53"/>
      <c r="AB237" s="53"/>
      <c r="AC237" s="53"/>
      <c r="AD237" s="53"/>
      <c r="AE237" s="53"/>
      <c r="AF237" s="53"/>
      <c r="AG237" s="53"/>
      <c r="AH237" s="53"/>
      <c r="AI237" s="53"/>
    </row>
    <row r="238" spans="1:35" x14ac:dyDescent="0.2">
      <c r="A238" s="86"/>
      <c r="B238" s="86"/>
      <c r="C238" s="86"/>
      <c r="D238" s="87">
        <f t="shared" si="60"/>
        <v>0</v>
      </c>
      <c r="E238" s="87">
        <f t="shared" si="60"/>
        <v>0</v>
      </c>
      <c r="F238" s="79">
        <f t="shared" si="61"/>
        <v>0</v>
      </c>
      <c r="G238" s="79">
        <f t="shared" si="61"/>
        <v>0</v>
      </c>
      <c r="H238" s="79">
        <f t="shared" si="64"/>
        <v>0</v>
      </c>
      <c r="I238" s="79">
        <f t="shared" si="65"/>
        <v>0</v>
      </c>
      <c r="J238" s="79">
        <f t="shared" si="66"/>
        <v>0</v>
      </c>
      <c r="K238" s="79">
        <f t="shared" si="67"/>
        <v>0</v>
      </c>
      <c r="L238" s="79">
        <f t="shared" si="68"/>
        <v>0</v>
      </c>
      <c r="M238" s="79">
        <f t="shared" ca="1" si="62"/>
        <v>-7.3295565784882452E-3</v>
      </c>
      <c r="N238" s="79">
        <f t="shared" ca="1" si="69"/>
        <v>0</v>
      </c>
      <c r="O238" s="126">
        <f t="shared" ca="1" si="70"/>
        <v>0</v>
      </c>
      <c r="P238" s="79">
        <f t="shared" ca="1" si="71"/>
        <v>0</v>
      </c>
      <c r="Q238" s="79">
        <f t="shared" ca="1" si="72"/>
        <v>0</v>
      </c>
      <c r="R238" s="53">
        <f t="shared" ca="1" si="63"/>
        <v>7.3295565784882452E-3</v>
      </c>
      <c r="S238" s="53"/>
      <c r="T238" s="53"/>
      <c r="U238" s="53"/>
      <c r="V238" s="53"/>
      <c r="W238" s="53"/>
      <c r="X238" s="53"/>
      <c r="Y238" s="53"/>
      <c r="Z238" s="53"/>
      <c r="AA238" s="53"/>
      <c r="AB238" s="53"/>
      <c r="AC238" s="53"/>
      <c r="AD238" s="53"/>
      <c r="AE238" s="53"/>
      <c r="AF238" s="53"/>
      <c r="AG238" s="53"/>
      <c r="AH238" s="53"/>
      <c r="AI238" s="53"/>
    </row>
    <row r="239" spans="1:35" x14ac:dyDescent="0.2">
      <c r="A239" s="86"/>
      <c r="B239" s="86"/>
      <c r="C239" s="86"/>
      <c r="D239" s="87">
        <f t="shared" si="60"/>
        <v>0</v>
      </c>
      <c r="E239" s="87">
        <f t="shared" si="60"/>
        <v>0</v>
      </c>
      <c r="F239" s="79">
        <f t="shared" si="61"/>
        <v>0</v>
      </c>
      <c r="G239" s="79">
        <f t="shared" si="61"/>
        <v>0</v>
      </c>
      <c r="H239" s="79">
        <f t="shared" si="64"/>
        <v>0</v>
      </c>
      <c r="I239" s="79">
        <f t="shared" si="65"/>
        <v>0</v>
      </c>
      <c r="J239" s="79">
        <f t="shared" si="66"/>
        <v>0</v>
      </c>
      <c r="K239" s="79">
        <f t="shared" si="67"/>
        <v>0</v>
      </c>
      <c r="L239" s="79">
        <f t="shared" si="68"/>
        <v>0</v>
      </c>
      <c r="M239" s="79">
        <f t="shared" ca="1" si="62"/>
        <v>-7.3295565784882452E-3</v>
      </c>
      <c r="N239" s="79">
        <f t="shared" ca="1" si="69"/>
        <v>0</v>
      </c>
      <c r="O239" s="126">
        <f t="shared" ca="1" si="70"/>
        <v>0</v>
      </c>
      <c r="P239" s="79">
        <f t="shared" ca="1" si="71"/>
        <v>0</v>
      </c>
      <c r="Q239" s="79">
        <f t="shared" ca="1" si="72"/>
        <v>0</v>
      </c>
      <c r="R239" s="53">
        <f t="shared" ca="1" si="63"/>
        <v>7.3295565784882452E-3</v>
      </c>
      <c r="S239" s="53"/>
      <c r="T239" s="53"/>
      <c r="U239" s="53"/>
      <c r="V239" s="53"/>
      <c r="W239" s="53"/>
      <c r="X239" s="53"/>
      <c r="Y239" s="53"/>
      <c r="Z239" s="53"/>
      <c r="AA239" s="53"/>
      <c r="AB239" s="53"/>
      <c r="AC239" s="53"/>
      <c r="AD239" s="53"/>
      <c r="AE239" s="53"/>
      <c r="AF239" s="53"/>
      <c r="AG239" s="53"/>
      <c r="AH239" s="53"/>
      <c r="AI239" s="53"/>
    </row>
    <row r="240" spans="1:35" x14ac:dyDescent="0.2">
      <c r="A240" s="86"/>
      <c r="B240" s="86"/>
      <c r="C240" s="86"/>
      <c r="D240" s="87">
        <f t="shared" si="60"/>
        <v>0</v>
      </c>
      <c r="E240" s="87">
        <f t="shared" si="60"/>
        <v>0</v>
      </c>
      <c r="F240" s="79">
        <f t="shared" si="61"/>
        <v>0</v>
      </c>
      <c r="G240" s="79">
        <f t="shared" si="61"/>
        <v>0</v>
      </c>
      <c r="H240" s="79">
        <f t="shared" si="64"/>
        <v>0</v>
      </c>
      <c r="I240" s="79">
        <f t="shared" si="65"/>
        <v>0</v>
      </c>
      <c r="J240" s="79">
        <f t="shared" si="66"/>
        <v>0</v>
      </c>
      <c r="K240" s="79">
        <f t="shared" si="67"/>
        <v>0</v>
      </c>
      <c r="L240" s="79">
        <f t="shared" si="68"/>
        <v>0</v>
      </c>
      <c r="M240" s="79">
        <f t="shared" ca="1" si="62"/>
        <v>-7.3295565784882452E-3</v>
      </c>
      <c r="N240" s="79">
        <f t="shared" ca="1" si="69"/>
        <v>0</v>
      </c>
      <c r="O240" s="126">
        <f t="shared" ca="1" si="70"/>
        <v>0</v>
      </c>
      <c r="P240" s="79">
        <f t="shared" ca="1" si="71"/>
        <v>0</v>
      </c>
      <c r="Q240" s="79">
        <f t="shared" ca="1" si="72"/>
        <v>0</v>
      </c>
      <c r="R240" s="53">
        <f t="shared" ca="1" si="63"/>
        <v>7.3295565784882452E-3</v>
      </c>
      <c r="S240" s="53"/>
      <c r="T240" s="53"/>
      <c r="U240" s="53"/>
      <c r="V240" s="53"/>
      <c r="W240" s="53"/>
      <c r="X240" s="53"/>
      <c r="Y240" s="53"/>
      <c r="Z240" s="53"/>
      <c r="AA240" s="53"/>
      <c r="AB240" s="53"/>
      <c r="AC240" s="53"/>
      <c r="AD240" s="53"/>
      <c r="AE240" s="53"/>
      <c r="AF240" s="53"/>
      <c r="AG240" s="53"/>
      <c r="AH240" s="53"/>
      <c r="AI240" s="53"/>
    </row>
    <row r="241" spans="1:35" x14ac:dyDescent="0.2">
      <c r="A241" s="86"/>
      <c r="B241" s="86"/>
      <c r="C241" s="86"/>
      <c r="D241" s="87">
        <f t="shared" si="60"/>
        <v>0</v>
      </c>
      <c r="E241" s="87">
        <f t="shared" si="60"/>
        <v>0</v>
      </c>
      <c r="F241" s="79">
        <f t="shared" si="61"/>
        <v>0</v>
      </c>
      <c r="G241" s="79">
        <f t="shared" si="61"/>
        <v>0</v>
      </c>
      <c r="H241" s="79">
        <f t="shared" si="64"/>
        <v>0</v>
      </c>
      <c r="I241" s="79">
        <f t="shared" si="65"/>
        <v>0</v>
      </c>
      <c r="J241" s="79">
        <f t="shared" si="66"/>
        <v>0</v>
      </c>
      <c r="K241" s="79">
        <f t="shared" si="67"/>
        <v>0</v>
      </c>
      <c r="L241" s="79">
        <f t="shared" si="68"/>
        <v>0</v>
      </c>
      <c r="M241" s="79">
        <f t="shared" ca="1" si="62"/>
        <v>-7.3295565784882452E-3</v>
      </c>
      <c r="N241" s="79">
        <f t="shared" ca="1" si="69"/>
        <v>0</v>
      </c>
      <c r="O241" s="126">
        <f t="shared" ca="1" si="70"/>
        <v>0</v>
      </c>
      <c r="P241" s="79">
        <f t="shared" ca="1" si="71"/>
        <v>0</v>
      </c>
      <c r="Q241" s="79">
        <f t="shared" ca="1" si="72"/>
        <v>0</v>
      </c>
      <c r="R241" s="53">
        <f t="shared" ca="1" si="63"/>
        <v>7.3295565784882452E-3</v>
      </c>
      <c r="S241" s="53"/>
      <c r="T241" s="53"/>
      <c r="U241" s="53"/>
      <c r="V241" s="53"/>
      <c r="W241" s="53"/>
      <c r="X241" s="53"/>
      <c r="Y241" s="53"/>
      <c r="Z241" s="53"/>
      <c r="AA241" s="53"/>
      <c r="AB241" s="53"/>
      <c r="AC241" s="53"/>
      <c r="AD241" s="53"/>
      <c r="AE241" s="53"/>
      <c r="AF241" s="53"/>
      <c r="AG241" s="53"/>
      <c r="AH241" s="53"/>
      <c r="AI241" s="53"/>
    </row>
    <row r="242" spans="1:35" x14ac:dyDescent="0.2">
      <c r="A242" s="86"/>
      <c r="B242" s="86"/>
      <c r="C242" s="86"/>
      <c r="D242" s="87">
        <f t="shared" si="60"/>
        <v>0</v>
      </c>
      <c r="E242" s="87">
        <f t="shared" si="60"/>
        <v>0</v>
      </c>
      <c r="F242" s="79">
        <f t="shared" si="61"/>
        <v>0</v>
      </c>
      <c r="G242" s="79">
        <f t="shared" si="61"/>
        <v>0</v>
      </c>
      <c r="H242" s="79">
        <f t="shared" si="64"/>
        <v>0</v>
      </c>
      <c r="I242" s="79">
        <f t="shared" si="65"/>
        <v>0</v>
      </c>
      <c r="J242" s="79">
        <f t="shared" si="66"/>
        <v>0</v>
      </c>
      <c r="K242" s="79">
        <f t="shared" si="67"/>
        <v>0</v>
      </c>
      <c r="L242" s="79">
        <f t="shared" si="68"/>
        <v>0</v>
      </c>
      <c r="M242" s="79">
        <f t="shared" ca="1" si="62"/>
        <v>-7.3295565784882452E-3</v>
      </c>
      <c r="N242" s="79">
        <f t="shared" ca="1" si="69"/>
        <v>0</v>
      </c>
      <c r="O242" s="126">
        <f t="shared" ca="1" si="70"/>
        <v>0</v>
      </c>
      <c r="P242" s="79">
        <f t="shared" ca="1" si="71"/>
        <v>0</v>
      </c>
      <c r="Q242" s="79">
        <f t="shared" ca="1" si="72"/>
        <v>0</v>
      </c>
      <c r="R242" s="53">
        <f t="shared" ca="1" si="63"/>
        <v>7.3295565784882452E-3</v>
      </c>
      <c r="S242" s="53"/>
      <c r="T242" s="53"/>
      <c r="U242" s="53"/>
      <c r="V242" s="53"/>
      <c r="W242" s="53"/>
      <c r="X242" s="53"/>
      <c r="Y242" s="53"/>
      <c r="Z242" s="53"/>
      <c r="AA242" s="53"/>
      <c r="AB242" s="53"/>
      <c r="AC242" s="53"/>
      <c r="AD242" s="53"/>
      <c r="AE242" s="53"/>
      <c r="AF242" s="53"/>
      <c r="AG242" s="53"/>
      <c r="AH242" s="53"/>
      <c r="AI242" s="53"/>
    </row>
    <row r="243" spans="1:35" x14ac:dyDescent="0.2">
      <c r="A243" s="86"/>
      <c r="B243" s="86"/>
      <c r="C243" s="86"/>
      <c r="D243" s="87">
        <f t="shared" si="60"/>
        <v>0</v>
      </c>
      <c r="E243" s="87">
        <f t="shared" si="60"/>
        <v>0</v>
      </c>
      <c r="F243" s="79">
        <f t="shared" si="61"/>
        <v>0</v>
      </c>
      <c r="G243" s="79">
        <f t="shared" si="61"/>
        <v>0</v>
      </c>
      <c r="H243" s="79">
        <f t="shared" si="64"/>
        <v>0</v>
      </c>
      <c r="I243" s="79">
        <f t="shared" si="65"/>
        <v>0</v>
      </c>
      <c r="J243" s="79">
        <f t="shared" si="66"/>
        <v>0</v>
      </c>
      <c r="K243" s="79">
        <f t="shared" si="67"/>
        <v>0</v>
      </c>
      <c r="L243" s="79">
        <f t="shared" si="68"/>
        <v>0</v>
      </c>
      <c r="M243" s="79">
        <f t="shared" ca="1" si="62"/>
        <v>-7.3295565784882452E-3</v>
      </c>
      <c r="N243" s="79">
        <f t="shared" ca="1" si="69"/>
        <v>0</v>
      </c>
      <c r="O243" s="126">
        <f t="shared" ca="1" si="70"/>
        <v>0</v>
      </c>
      <c r="P243" s="79">
        <f t="shared" ca="1" si="71"/>
        <v>0</v>
      </c>
      <c r="Q243" s="79">
        <f t="shared" ca="1" si="72"/>
        <v>0</v>
      </c>
      <c r="R243" s="53">
        <f t="shared" ca="1" si="63"/>
        <v>7.3295565784882452E-3</v>
      </c>
      <c r="S243" s="53"/>
      <c r="T243" s="53"/>
      <c r="U243" s="53"/>
      <c r="V243" s="53"/>
      <c r="W243" s="53"/>
      <c r="X243" s="53"/>
      <c r="Y243" s="53"/>
      <c r="Z243" s="53"/>
      <c r="AA243" s="53"/>
      <c r="AB243" s="53"/>
      <c r="AC243" s="53"/>
      <c r="AD243" s="53"/>
      <c r="AE243" s="53"/>
      <c r="AF243" s="53"/>
      <c r="AG243" s="53"/>
      <c r="AH243" s="53"/>
      <c r="AI243" s="53"/>
    </row>
    <row r="244" spans="1:35" x14ac:dyDescent="0.2">
      <c r="A244" s="86"/>
      <c r="B244" s="86"/>
      <c r="C244" s="86"/>
      <c r="D244" s="87">
        <f t="shared" si="60"/>
        <v>0</v>
      </c>
      <c r="E244" s="87">
        <f t="shared" si="60"/>
        <v>0</v>
      </c>
      <c r="F244" s="79">
        <f t="shared" si="61"/>
        <v>0</v>
      </c>
      <c r="G244" s="79">
        <f t="shared" si="61"/>
        <v>0</v>
      </c>
      <c r="H244" s="79">
        <f t="shared" si="64"/>
        <v>0</v>
      </c>
      <c r="I244" s="79">
        <f t="shared" si="65"/>
        <v>0</v>
      </c>
      <c r="J244" s="79">
        <f t="shared" si="66"/>
        <v>0</v>
      </c>
      <c r="K244" s="79">
        <f t="shared" si="67"/>
        <v>0</v>
      </c>
      <c r="L244" s="79">
        <f t="shared" si="68"/>
        <v>0</v>
      </c>
      <c r="M244" s="79">
        <f t="shared" ca="1" si="62"/>
        <v>-7.3295565784882452E-3</v>
      </c>
      <c r="N244" s="79">
        <f t="shared" ca="1" si="69"/>
        <v>0</v>
      </c>
      <c r="O244" s="126">
        <f t="shared" ca="1" si="70"/>
        <v>0</v>
      </c>
      <c r="P244" s="79">
        <f t="shared" ca="1" si="71"/>
        <v>0</v>
      </c>
      <c r="Q244" s="79">
        <f t="shared" ca="1" si="72"/>
        <v>0</v>
      </c>
      <c r="R244" s="53">
        <f t="shared" ca="1" si="63"/>
        <v>7.3295565784882452E-3</v>
      </c>
      <c r="S244" s="53"/>
      <c r="T244" s="53"/>
      <c r="U244" s="53"/>
      <c r="V244" s="53"/>
      <c r="W244" s="53"/>
      <c r="X244" s="53"/>
      <c r="Y244" s="53"/>
      <c r="Z244" s="53"/>
      <c r="AA244" s="53"/>
      <c r="AB244" s="53"/>
      <c r="AC244" s="53"/>
      <c r="AD244" s="53"/>
      <c r="AE244" s="53"/>
      <c r="AF244" s="53"/>
      <c r="AG244" s="53"/>
      <c r="AH244" s="53"/>
      <c r="AI244" s="53"/>
    </row>
    <row r="245" spans="1:35" x14ac:dyDescent="0.2">
      <c r="A245" s="86"/>
      <c r="B245" s="86"/>
      <c r="C245" s="86"/>
      <c r="D245" s="87">
        <f t="shared" si="60"/>
        <v>0</v>
      </c>
      <c r="E245" s="87">
        <f t="shared" si="60"/>
        <v>0</v>
      </c>
      <c r="F245" s="79">
        <f t="shared" si="61"/>
        <v>0</v>
      </c>
      <c r="G245" s="79">
        <f t="shared" si="61"/>
        <v>0</v>
      </c>
      <c r="H245" s="79">
        <f t="shared" si="64"/>
        <v>0</v>
      </c>
      <c r="I245" s="79">
        <f t="shared" si="65"/>
        <v>0</v>
      </c>
      <c r="J245" s="79">
        <f t="shared" si="66"/>
        <v>0</v>
      </c>
      <c r="K245" s="79">
        <f t="shared" si="67"/>
        <v>0</v>
      </c>
      <c r="L245" s="79">
        <f t="shared" si="68"/>
        <v>0</v>
      </c>
      <c r="M245" s="79">
        <f t="shared" ca="1" si="62"/>
        <v>-7.3295565784882452E-3</v>
      </c>
      <c r="N245" s="79">
        <f t="shared" ca="1" si="69"/>
        <v>0</v>
      </c>
      <c r="O245" s="126">
        <f t="shared" ca="1" si="70"/>
        <v>0</v>
      </c>
      <c r="P245" s="79">
        <f t="shared" ca="1" si="71"/>
        <v>0</v>
      </c>
      <c r="Q245" s="79">
        <f t="shared" ca="1" si="72"/>
        <v>0</v>
      </c>
      <c r="R245" s="53">
        <f t="shared" ca="1" si="63"/>
        <v>7.3295565784882452E-3</v>
      </c>
      <c r="S245" s="53"/>
      <c r="T245" s="53"/>
      <c r="U245" s="53"/>
      <c r="V245" s="53"/>
      <c r="W245" s="53"/>
      <c r="X245" s="53"/>
      <c r="Y245" s="53"/>
      <c r="Z245" s="53"/>
      <c r="AA245" s="53"/>
      <c r="AB245" s="53"/>
      <c r="AC245" s="53"/>
      <c r="AD245" s="53"/>
      <c r="AE245" s="53"/>
      <c r="AF245" s="53"/>
      <c r="AG245" s="53"/>
      <c r="AH245" s="53"/>
      <c r="AI245" s="53"/>
    </row>
    <row r="246" spans="1:35" x14ac:dyDescent="0.2">
      <c r="A246" s="86"/>
      <c r="B246" s="86"/>
      <c r="C246" s="86"/>
      <c r="D246" s="87">
        <f t="shared" si="60"/>
        <v>0</v>
      </c>
      <c r="E246" s="87">
        <f t="shared" si="60"/>
        <v>0</v>
      </c>
      <c r="F246" s="79">
        <f t="shared" si="61"/>
        <v>0</v>
      </c>
      <c r="G246" s="79">
        <f t="shared" si="61"/>
        <v>0</v>
      </c>
      <c r="H246" s="79">
        <f t="shared" si="64"/>
        <v>0</v>
      </c>
      <c r="I246" s="79">
        <f t="shared" si="65"/>
        <v>0</v>
      </c>
      <c r="J246" s="79">
        <f t="shared" si="66"/>
        <v>0</v>
      </c>
      <c r="K246" s="79">
        <f t="shared" si="67"/>
        <v>0</v>
      </c>
      <c r="L246" s="79">
        <f t="shared" si="68"/>
        <v>0</v>
      </c>
      <c r="M246" s="79">
        <f t="shared" ca="1" si="62"/>
        <v>-7.3295565784882452E-3</v>
      </c>
      <c r="N246" s="79">
        <f t="shared" ca="1" si="69"/>
        <v>0</v>
      </c>
      <c r="O246" s="126">
        <f t="shared" ca="1" si="70"/>
        <v>0</v>
      </c>
      <c r="P246" s="79">
        <f t="shared" ca="1" si="71"/>
        <v>0</v>
      </c>
      <c r="Q246" s="79">
        <f t="shared" ca="1" si="72"/>
        <v>0</v>
      </c>
      <c r="R246" s="53">
        <f t="shared" ca="1" si="63"/>
        <v>7.3295565784882452E-3</v>
      </c>
      <c r="S246" s="53"/>
      <c r="T246" s="53"/>
      <c r="U246" s="53"/>
      <c r="V246" s="53"/>
      <c r="W246" s="53"/>
      <c r="X246" s="53"/>
      <c r="Y246" s="53"/>
      <c r="Z246" s="53"/>
      <c r="AA246" s="53"/>
      <c r="AB246" s="53"/>
      <c r="AC246" s="53"/>
      <c r="AD246" s="53"/>
      <c r="AE246" s="53"/>
      <c r="AF246" s="53"/>
      <c r="AG246" s="53"/>
      <c r="AH246" s="53"/>
      <c r="AI246" s="53"/>
    </row>
    <row r="247" spans="1:35" x14ac:dyDescent="0.2">
      <c r="A247" s="86"/>
      <c r="B247" s="86"/>
      <c r="C247" s="86"/>
      <c r="D247" s="87">
        <f t="shared" si="60"/>
        <v>0</v>
      </c>
      <c r="E247" s="87">
        <f t="shared" si="60"/>
        <v>0</v>
      </c>
      <c r="F247" s="79">
        <f t="shared" si="61"/>
        <v>0</v>
      </c>
      <c r="G247" s="79">
        <f t="shared" si="61"/>
        <v>0</v>
      </c>
      <c r="H247" s="79">
        <f t="shared" si="64"/>
        <v>0</v>
      </c>
      <c r="I247" s="79">
        <f t="shared" si="65"/>
        <v>0</v>
      </c>
      <c r="J247" s="79">
        <f t="shared" si="66"/>
        <v>0</v>
      </c>
      <c r="K247" s="79">
        <f t="shared" si="67"/>
        <v>0</v>
      </c>
      <c r="L247" s="79">
        <f t="shared" si="68"/>
        <v>0</v>
      </c>
      <c r="M247" s="79">
        <f t="shared" ca="1" si="62"/>
        <v>-7.3295565784882452E-3</v>
      </c>
      <c r="N247" s="79">
        <f t="shared" ca="1" si="69"/>
        <v>0</v>
      </c>
      <c r="O247" s="126">
        <f t="shared" ca="1" si="70"/>
        <v>0</v>
      </c>
      <c r="P247" s="79">
        <f t="shared" ca="1" si="71"/>
        <v>0</v>
      </c>
      <c r="Q247" s="79">
        <f t="shared" ca="1" si="72"/>
        <v>0</v>
      </c>
      <c r="R247" s="53">
        <f t="shared" ca="1" si="63"/>
        <v>7.3295565784882452E-3</v>
      </c>
      <c r="S247" s="53"/>
      <c r="T247" s="53"/>
      <c r="U247" s="53"/>
      <c r="V247" s="53"/>
      <c r="W247" s="53"/>
      <c r="X247" s="53"/>
      <c r="Y247" s="53"/>
      <c r="Z247" s="53"/>
      <c r="AA247" s="53"/>
      <c r="AB247" s="53"/>
      <c r="AC247" s="53"/>
      <c r="AD247" s="53"/>
      <c r="AE247" s="53"/>
      <c r="AF247" s="53"/>
      <c r="AG247" s="53"/>
      <c r="AH247" s="53"/>
      <c r="AI247" s="53"/>
    </row>
    <row r="248" spans="1:35" x14ac:dyDescent="0.2">
      <c r="A248" s="86"/>
      <c r="B248" s="86"/>
      <c r="C248" s="86"/>
      <c r="D248" s="87">
        <f t="shared" si="60"/>
        <v>0</v>
      </c>
      <c r="E248" s="87">
        <f t="shared" si="60"/>
        <v>0</v>
      </c>
      <c r="F248" s="79">
        <f t="shared" si="61"/>
        <v>0</v>
      </c>
      <c r="G248" s="79">
        <f t="shared" si="61"/>
        <v>0</v>
      </c>
      <c r="H248" s="79">
        <f t="shared" si="64"/>
        <v>0</v>
      </c>
      <c r="I248" s="79">
        <f t="shared" si="65"/>
        <v>0</v>
      </c>
      <c r="J248" s="79">
        <f t="shared" si="66"/>
        <v>0</v>
      </c>
      <c r="K248" s="79">
        <f t="shared" si="67"/>
        <v>0</v>
      </c>
      <c r="L248" s="79">
        <f t="shared" si="68"/>
        <v>0</v>
      </c>
      <c r="M248" s="79">
        <f t="shared" ca="1" si="62"/>
        <v>-7.3295565784882452E-3</v>
      </c>
      <c r="N248" s="79">
        <f t="shared" ca="1" si="69"/>
        <v>0</v>
      </c>
      <c r="O248" s="126">
        <f t="shared" ca="1" si="70"/>
        <v>0</v>
      </c>
      <c r="P248" s="79">
        <f t="shared" ca="1" si="71"/>
        <v>0</v>
      </c>
      <c r="Q248" s="79">
        <f t="shared" ca="1" si="72"/>
        <v>0</v>
      </c>
      <c r="R248" s="53">
        <f t="shared" ca="1" si="63"/>
        <v>7.3295565784882452E-3</v>
      </c>
      <c r="S248" s="53"/>
      <c r="T248" s="53"/>
      <c r="U248" s="53"/>
      <c r="V248" s="53"/>
      <c r="W248" s="53"/>
      <c r="X248" s="53"/>
      <c r="Y248" s="53"/>
      <c r="Z248" s="53"/>
      <c r="AA248" s="53"/>
      <c r="AB248" s="53"/>
      <c r="AC248" s="53"/>
      <c r="AD248" s="53"/>
      <c r="AE248" s="53"/>
      <c r="AF248" s="53"/>
      <c r="AG248" s="53"/>
      <c r="AH248" s="53"/>
      <c r="AI248" s="53"/>
    </row>
    <row r="249" spans="1:35" x14ac:dyDescent="0.2">
      <c r="A249" s="86"/>
      <c r="B249" s="86"/>
      <c r="C249" s="86"/>
      <c r="D249" s="87">
        <f t="shared" si="60"/>
        <v>0</v>
      </c>
      <c r="E249" s="87">
        <f t="shared" si="60"/>
        <v>0</v>
      </c>
      <c r="F249" s="79">
        <f t="shared" si="61"/>
        <v>0</v>
      </c>
      <c r="G249" s="79">
        <f t="shared" si="61"/>
        <v>0</v>
      </c>
      <c r="H249" s="79">
        <f t="shared" si="64"/>
        <v>0</v>
      </c>
      <c r="I249" s="79">
        <f t="shared" si="65"/>
        <v>0</v>
      </c>
      <c r="J249" s="79">
        <f t="shared" si="66"/>
        <v>0</v>
      </c>
      <c r="K249" s="79">
        <f t="shared" si="67"/>
        <v>0</v>
      </c>
      <c r="L249" s="79">
        <f t="shared" si="68"/>
        <v>0</v>
      </c>
      <c r="M249" s="79">
        <f t="shared" ca="1" si="62"/>
        <v>-7.3295565784882452E-3</v>
      </c>
      <c r="N249" s="79">
        <f t="shared" ca="1" si="69"/>
        <v>0</v>
      </c>
      <c r="O249" s="126">
        <f t="shared" ca="1" si="70"/>
        <v>0</v>
      </c>
      <c r="P249" s="79">
        <f t="shared" ca="1" si="71"/>
        <v>0</v>
      </c>
      <c r="Q249" s="79">
        <f t="shared" ca="1" si="72"/>
        <v>0</v>
      </c>
      <c r="R249" s="53">
        <f t="shared" ca="1" si="63"/>
        <v>7.3295565784882452E-3</v>
      </c>
      <c r="S249" s="53"/>
      <c r="T249" s="53"/>
      <c r="U249" s="53"/>
      <c r="V249" s="53"/>
      <c r="W249" s="53"/>
      <c r="X249" s="53"/>
      <c r="Y249" s="53"/>
      <c r="Z249" s="53"/>
      <c r="AA249" s="53"/>
      <c r="AB249" s="53"/>
      <c r="AC249" s="53"/>
      <c r="AD249" s="53"/>
      <c r="AE249" s="53"/>
      <c r="AF249" s="53"/>
      <c r="AG249" s="53"/>
      <c r="AH249" s="53"/>
      <c r="AI249" s="53"/>
    </row>
    <row r="250" spans="1:35" x14ac:dyDescent="0.2">
      <c r="A250" s="86"/>
      <c r="B250" s="86"/>
      <c r="C250" s="86"/>
      <c r="D250" s="87">
        <f t="shared" si="60"/>
        <v>0</v>
      </c>
      <c r="E250" s="87">
        <f t="shared" si="60"/>
        <v>0</v>
      </c>
      <c r="F250" s="79">
        <f t="shared" si="61"/>
        <v>0</v>
      </c>
      <c r="G250" s="79">
        <f t="shared" si="61"/>
        <v>0</v>
      </c>
      <c r="H250" s="79">
        <f t="shared" si="64"/>
        <v>0</v>
      </c>
      <c r="I250" s="79">
        <f t="shared" si="65"/>
        <v>0</v>
      </c>
      <c r="J250" s="79">
        <f t="shared" si="66"/>
        <v>0</v>
      </c>
      <c r="K250" s="79">
        <f t="shared" si="67"/>
        <v>0</v>
      </c>
      <c r="L250" s="79">
        <f t="shared" si="68"/>
        <v>0</v>
      </c>
      <c r="M250" s="79">
        <f t="shared" ca="1" si="62"/>
        <v>-7.3295565784882452E-3</v>
      </c>
      <c r="N250" s="79">
        <f t="shared" ca="1" si="69"/>
        <v>0</v>
      </c>
      <c r="O250" s="126">
        <f t="shared" ca="1" si="70"/>
        <v>0</v>
      </c>
      <c r="P250" s="79">
        <f t="shared" ca="1" si="71"/>
        <v>0</v>
      </c>
      <c r="Q250" s="79">
        <f t="shared" ca="1" si="72"/>
        <v>0</v>
      </c>
      <c r="R250" s="53">
        <f t="shared" ca="1" si="63"/>
        <v>7.3295565784882452E-3</v>
      </c>
      <c r="S250" s="53"/>
      <c r="T250" s="53"/>
      <c r="U250" s="53"/>
      <c r="V250" s="53"/>
      <c r="W250" s="53"/>
      <c r="X250" s="53"/>
      <c r="Y250" s="53"/>
      <c r="Z250" s="53"/>
      <c r="AA250" s="53"/>
      <c r="AB250" s="53"/>
      <c r="AC250" s="53"/>
      <c r="AD250" s="53"/>
      <c r="AE250" s="53"/>
      <c r="AF250" s="53"/>
      <c r="AG250" s="53"/>
      <c r="AH250" s="53"/>
      <c r="AI250" s="53"/>
    </row>
    <row r="251" spans="1:35" x14ac:dyDescent="0.2">
      <c r="A251" s="86"/>
      <c r="B251" s="86"/>
      <c r="C251" s="86"/>
      <c r="D251" s="87">
        <f t="shared" si="60"/>
        <v>0</v>
      </c>
      <c r="E251" s="87">
        <f t="shared" si="60"/>
        <v>0</v>
      </c>
      <c r="F251" s="79">
        <f t="shared" si="61"/>
        <v>0</v>
      </c>
      <c r="G251" s="79">
        <f t="shared" si="61"/>
        <v>0</v>
      </c>
      <c r="H251" s="79">
        <f t="shared" si="64"/>
        <v>0</v>
      </c>
      <c r="I251" s="79">
        <f t="shared" si="65"/>
        <v>0</v>
      </c>
      <c r="J251" s="79">
        <f t="shared" si="66"/>
        <v>0</v>
      </c>
      <c r="K251" s="79">
        <f t="shared" si="67"/>
        <v>0</v>
      </c>
      <c r="L251" s="79">
        <f t="shared" si="68"/>
        <v>0</v>
      </c>
      <c r="M251" s="79">
        <f t="shared" ca="1" si="62"/>
        <v>-7.3295565784882452E-3</v>
      </c>
      <c r="N251" s="79">
        <f t="shared" ca="1" si="69"/>
        <v>0</v>
      </c>
      <c r="O251" s="126">
        <f t="shared" ca="1" si="70"/>
        <v>0</v>
      </c>
      <c r="P251" s="79">
        <f t="shared" ca="1" si="71"/>
        <v>0</v>
      </c>
      <c r="Q251" s="79">
        <f t="shared" ca="1" si="72"/>
        <v>0</v>
      </c>
      <c r="R251" s="53">
        <f t="shared" ca="1" si="63"/>
        <v>7.3295565784882452E-3</v>
      </c>
      <c r="S251" s="53"/>
      <c r="T251" s="53"/>
      <c r="U251" s="53"/>
      <c r="V251" s="53"/>
      <c r="W251" s="53"/>
      <c r="X251" s="53"/>
      <c r="Y251" s="53"/>
      <c r="Z251" s="53"/>
      <c r="AA251" s="53"/>
      <c r="AB251" s="53"/>
      <c r="AC251" s="53"/>
      <c r="AD251" s="53"/>
      <c r="AE251" s="53"/>
      <c r="AF251" s="53"/>
      <c r="AG251" s="53"/>
      <c r="AH251" s="53"/>
      <c r="AI251" s="53"/>
    </row>
    <row r="252" spans="1:35" x14ac:dyDescent="0.2">
      <c r="A252" s="86"/>
      <c r="B252" s="86"/>
      <c r="C252" s="86"/>
      <c r="D252" s="87">
        <f t="shared" si="60"/>
        <v>0</v>
      </c>
      <c r="E252" s="87">
        <f t="shared" si="60"/>
        <v>0</v>
      </c>
      <c r="F252" s="79">
        <f t="shared" si="61"/>
        <v>0</v>
      </c>
      <c r="G252" s="79">
        <f t="shared" si="61"/>
        <v>0</v>
      </c>
      <c r="H252" s="79">
        <f t="shared" si="64"/>
        <v>0</v>
      </c>
      <c r="I252" s="79">
        <f t="shared" si="65"/>
        <v>0</v>
      </c>
      <c r="J252" s="79">
        <f t="shared" si="66"/>
        <v>0</v>
      </c>
      <c r="K252" s="79">
        <f t="shared" si="67"/>
        <v>0</v>
      </c>
      <c r="L252" s="79">
        <f t="shared" si="68"/>
        <v>0</v>
      </c>
      <c r="M252" s="79">
        <f t="shared" ca="1" si="62"/>
        <v>-7.3295565784882452E-3</v>
      </c>
      <c r="N252" s="79">
        <f t="shared" ca="1" si="69"/>
        <v>0</v>
      </c>
      <c r="O252" s="126">
        <f t="shared" ca="1" si="70"/>
        <v>0</v>
      </c>
      <c r="P252" s="79">
        <f t="shared" ca="1" si="71"/>
        <v>0</v>
      </c>
      <c r="Q252" s="79">
        <f t="shared" ca="1" si="72"/>
        <v>0</v>
      </c>
      <c r="R252" s="53">
        <f t="shared" ca="1" si="63"/>
        <v>7.3295565784882452E-3</v>
      </c>
      <c r="S252" s="53"/>
      <c r="T252" s="53"/>
      <c r="U252" s="53"/>
      <c r="V252" s="53"/>
      <c r="W252" s="53"/>
      <c r="X252" s="53"/>
      <c r="Y252" s="53"/>
      <c r="Z252" s="53"/>
      <c r="AA252" s="53"/>
      <c r="AB252" s="53"/>
      <c r="AC252" s="53"/>
      <c r="AD252" s="53"/>
      <c r="AE252" s="53"/>
      <c r="AF252" s="53"/>
      <c r="AG252" s="53"/>
      <c r="AH252" s="53"/>
      <c r="AI252" s="53"/>
    </row>
    <row r="253" spans="1:35" x14ac:dyDescent="0.2">
      <c r="A253" s="86"/>
      <c r="B253" s="86"/>
      <c r="C253" s="86"/>
      <c r="D253" s="87">
        <f t="shared" si="60"/>
        <v>0</v>
      </c>
      <c r="E253" s="87">
        <f t="shared" si="60"/>
        <v>0</v>
      </c>
      <c r="F253" s="79">
        <f t="shared" si="61"/>
        <v>0</v>
      </c>
      <c r="G253" s="79">
        <f t="shared" si="61"/>
        <v>0</v>
      </c>
      <c r="H253" s="79">
        <f t="shared" si="64"/>
        <v>0</v>
      </c>
      <c r="I253" s="79">
        <f t="shared" si="65"/>
        <v>0</v>
      </c>
      <c r="J253" s="79">
        <f t="shared" si="66"/>
        <v>0</v>
      </c>
      <c r="K253" s="79">
        <f t="shared" si="67"/>
        <v>0</v>
      </c>
      <c r="L253" s="79">
        <f t="shared" si="68"/>
        <v>0</v>
      </c>
      <c r="M253" s="79">
        <f t="shared" ca="1" si="62"/>
        <v>-7.3295565784882452E-3</v>
      </c>
      <c r="N253" s="79">
        <f t="shared" ca="1" si="69"/>
        <v>0</v>
      </c>
      <c r="O253" s="126">
        <f t="shared" ca="1" si="70"/>
        <v>0</v>
      </c>
      <c r="P253" s="79">
        <f t="shared" ca="1" si="71"/>
        <v>0</v>
      </c>
      <c r="Q253" s="79">
        <f t="shared" ca="1" si="72"/>
        <v>0</v>
      </c>
      <c r="R253" s="53">
        <f t="shared" ca="1" si="63"/>
        <v>7.3295565784882452E-3</v>
      </c>
      <c r="S253" s="53"/>
      <c r="T253" s="53"/>
      <c r="U253" s="53"/>
      <c r="V253" s="53"/>
      <c r="W253" s="53"/>
      <c r="X253" s="53"/>
      <c r="Y253" s="53"/>
      <c r="Z253" s="53"/>
      <c r="AA253" s="53"/>
      <c r="AB253" s="53"/>
      <c r="AC253" s="53"/>
      <c r="AD253" s="53"/>
      <c r="AE253" s="53"/>
      <c r="AF253" s="53"/>
      <c r="AG253" s="53"/>
      <c r="AH253" s="53"/>
      <c r="AI253" s="53"/>
    </row>
    <row r="254" spans="1:35" x14ac:dyDescent="0.2">
      <c r="A254" s="86"/>
      <c r="B254" s="86"/>
      <c r="C254" s="86"/>
      <c r="D254" s="87">
        <f t="shared" si="60"/>
        <v>0</v>
      </c>
      <c r="E254" s="87">
        <f t="shared" si="60"/>
        <v>0</v>
      </c>
      <c r="F254" s="79">
        <f t="shared" si="61"/>
        <v>0</v>
      </c>
      <c r="G254" s="79">
        <f t="shared" si="61"/>
        <v>0</v>
      </c>
      <c r="H254" s="79">
        <f t="shared" si="64"/>
        <v>0</v>
      </c>
      <c r="I254" s="79">
        <f t="shared" si="65"/>
        <v>0</v>
      </c>
      <c r="J254" s="79">
        <f t="shared" si="66"/>
        <v>0</v>
      </c>
      <c r="K254" s="79">
        <f t="shared" si="67"/>
        <v>0</v>
      </c>
      <c r="L254" s="79">
        <f t="shared" si="68"/>
        <v>0</v>
      </c>
      <c r="M254" s="79">
        <f t="shared" ca="1" si="62"/>
        <v>-7.3295565784882452E-3</v>
      </c>
      <c r="N254" s="79">
        <f t="shared" ca="1" si="69"/>
        <v>0</v>
      </c>
      <c r="O254" s="126">
        <f t="shared" ca="1" si="70"/>
        <v>0</v>
      </c>
      <c r="P254" s="79">
        <f t="shared" ca="1" si="71"/>
        <v>0</v>
      </c>
      <c r="Q254" s="79">
        <f t="shared" ca="1" si="72"/>
        <v>0</v>
      </c>
      <c r="R254" s="53">
        <f t="shared" ca="1" si="63"/>
        <v>7.3295565784882452E-3</v>
      </c>
      <c r="S254" s="53"/>
      <c r="T254" s="53"/>
      <c r="U254" s="53"/>
      <c r="V254" s="53"/>
      <c r="W254" s="53"/>
      <c r="X254" s="53"/>
      <c r="Y254" s="53"/>
      <c r="Z254" s="53"/>
      <c r="AA254" s="53"/>
      <c r="AB254" s="53"/>
      <c r="AC254" s="53"/>
      <c r="AD254" s="53"/>
      <c r="AE254" s="53"/>
      <c r="AF254" s="53"/>
      <c r="AG254" s="53"/>
      <c r="AH254" s="53"/>
      <c r="AI254" s="53"/>
    </row>
    <row r="255" spans="1:35" x14ac:dyDescent="0.2">
      <c r="A255" s="86"/>
      <c r="B255" s="86"/>
      <c r="C255" s="86"/>
      <c r="D255" s="87">
        <f t="shared" si="60"/>
        <v>0</v>
      </c>
      <c r="E255" s="87">
        <f t="shared" si="60"/>
        <v>0</v>
      </c>
      <c r="F255" s="79">
        <f t="shared" si="61"/>
        <v>0</v>
      </c>
      <c r="G255" s="79">
        <f t="shared" si="61"/>
        <v>0</v>
      </c>
      <c r="H255" s="79">
        <f t="shared" si="64"/>
        <v>0</v>
      </c>
      <c r="I255" s="79">
        <f t="shared" si="65"/>
        <v>0</v>
      </c>
      <c r="J255" s="79">
        <f t="shared" si="66"/>
        <v>0</v>
      </c>
      <c r="K255" s="79">
        <f t="shared" si="67"/>
        <v>0</v>
      </c>
      <c r="L255" s="79">
        <f t="shared" si="68"/>
        <v>0</v>
      </c>
      <c r="M255" s="79">
        <f t="shared" ca="1" si="62"/>
        <v>-7.3295565784882452E-3</v>
      </c>
      <c r="N255" s="79">
        <f t="shared" ca="1" si="69"/>
        <v>0</v>
      </c>
      <c r="O255" s="126">
        <f t="shared" ca="1" si="70"/>
        <v>0</v>
      </c>
      <c r="P255" s="79">
        <f t="shared" ca="1" si="71"/>
        <v>0</v>
      </c>
      <c r="Q255" s="79">
        <f t="shared" ca="1" si="72"/>
        <v>0</v>
      </c>
      <c r="R255" s="53">
        <f t="shared" ca="1" si="63"/>
        <v>7.3295565784882452E-3</v>
      </c>
      <c r="S255" s="53"/>
      <c r="T255" s="53"/>
      <c r="U255" s="53"/>
      <c r="V255" s="53"/>
      <c r="W255" s="53"/>
      <c r="X255" s="53"/>
      <c r="Y255" s="53"/>
      <c r="Z255" s="53"/>
      <c r="AA255" s="53"/>
      <c r="AB255" s="53"/>
      <c r="AC255" s="53"/>
      <c r="AD255" s="53"/>
      <c r="AE255" s="53"/>
      <c r="AF255" s="53"/>
      <c r="AG255" s="53"/>
      <c r="AH255" s="53"/>
      <c r="AI255" s="53"/>
    </row>
    <row r="256" spans="1:35" x14ac:dyDescent="0.2">
      <c r="A256" s="86"/>
      <c r="B256" s="86"/>
      <c r="C256" s="86"/>
      <c r="D256" s="87">
        <f t="shared" si="60"/>
        <v>0</v>
      </c>
      <c r="E256" s="87">
        <f t="shared" si="60"/>
        <v>0</v>
      </c>
      <c r="F256" s="79">
        <f t="shared" si="61"/>
        <v>0</v>
      </c>
      <c r="G256" s="79">
        <f t="shared" si="61"/>
        <v>0</v>
      </c>
      <c r="H256" s="79">
        <f t="shared" si="64"/>
        <v>0</v>
      </c>
      <c r="I256" s="79">
        <f t="shared" si="65"/>
        <v>0</v>
      </c>
      <c r="J256" s="79">
        <f t="shared" si="66"/>
        <v>0</v>
      </c>
      <c r="K256" s="79">
        <f t="shared" si="67"/>
        <v>0</v>
      </c>
      <c r="L256" s="79">
        <f t="shared" si="68"/>
        <v>0</v>
      </c>
      <c r="M256" s="79">
        <f t="shared" ca="1" si="62"/>
        <v>-7.3295565784882452E-3</v>
      </c>
      <c r="N256" s="79">
        <f t="shared" ca="1" si="69"/>
        <v>0</v>
      </c>
      <c r="O256" s="126">
        <f t="shared" ca="1" si="70"/>
        <v>0</v>
      </c>
      <c r="P256" s="79">
        <f t="shared" ca="1" si="71"/>
        <v>0</v>
      </c>
      <c r="Q256" s="79">
        <f t="shared" ca="1" si="72"/>
        <v>0</v>
      </c>
      <c r="R256" s="53">
        <f t="shared" ca="1" si="63"/>
        <v>7.3295565784882452E-3</v>
      </c>
      <c r="S256" s="53"/>
      <c r="T256" s="53"/>
      <c r="U256" s="53"/>
      <c r="V256" s="53"/>
      <c r="W256" s="53"/>
      <c r="X256" s="53"/>
      <c r="Y256" s="53"/>
      <c r="Z256" s="53"/>
      <c r="AA256" s="53"/>
      <c r="AB256" s="53"/>
      <c r="AC256" s="53"/>
      <c r="AD256" s="53"/>
      <c r="AE256" s="53"/>
      <c r="AF256" s="53"/>
      <c r="AG256" s="53"/>
      <c r="AH256" s="53"/>
      <c r="AI256" s="53"/>
    </row>
    <row r="257" spans="1:35" x14ac:dyDescent="0.2">
      <c r="A257" s="86"/>
      <c r="B257" s="86"/>
      <c r="C257" s="86"/>
      <c r="D257" s="87">
        <f t="shared" si="60"/>
        <v>0</v>
      </c>
      <c r="E257" s="87">
        <f t="shared" si="60"/>
        <v>0</v>
      </c>
      <c r="F257" s="79">
        <f t="shared" si="61"/>
        <v>0</v>
      </c>
      <c r="G257" s="79">
        <f t="shared" si="61"/>
        <v>0</v>
      </c>
      <c r="H257" s="79">
        <f t="shared" si="64"/>
        <v>0</v>
      </c>
      <c r="I257" s="79">
        <f t="shared" si="65"/>
        <v>0</v>
      </c>
      <c r="J257" s="79">
        <f t="shared" si="66"/>
        <v>0</v>
      </c>
      <c r="K257" s="79">
        <f t="shared" si="67"/>
        <v>0</v>
      </c>
      <c r="L257" s="79">
        <f t="shared" si="68"/>
        <v>0</v>
      </c>
      <c r="M257" s="79">
        <f t="shared" ca="1" si="62"/>
        <v>-7.3295565784882452E-3</v>
      </c>
      <c r="N257" s="79">
        <f t="shared" ca="1" si="69"/>
        <v>0</v>
      </c>
      <c r="O257" s="126">
        <f t="shared" ca="1" si="70"/>
        <v>0</v>
      </c>
      <c r="P257" s="79">
        <f t="shared" ca="1" si="71"/>
        <v>0</v>
      </c>
      <c r="Q257" s="79">
        <f t="shared" ca="1" si="72"/>
        <v>0</v>
      </c>
      <c r="R257" s="53">
        <f t="shared" ca="1" si="63"/>
        <v>7.3295565784882452E-3</v>
      </c>
      <c r="S257" s="53"/>
      <c r="T257" s="53"/>
      <c r="U257" s="53"/>
      <c r="V257" s="53"/>
      <c r="W257" s="53"/>
      <c r="X257" s="53"/>
      <c r="Y257" s="53"/>
      <c r="Z257" s="53"/>
      <c r="AA257" s="53"/>
      <c r="AB257" s="53"/>
      <c r="AC257" s="53"/>
      <c r="AD257" s="53"/>
      <c r="AE257" s="53"/>
      <c r="AF257" s="53"/>
      <c r="AG257" s="53"/>
      <c r="AH257" s="53"/>
      <c r="AI257" s="53"/>
    </row>
    <row r="258" spans="1:35" x14ac:dyDescent="0.2">
      <c r="A258" s="86"/>
      <c r="B258" s="86"/>
      <c r="C258" s="86"/>
      <c r="D258" s="87">
        <f t="shared" si="60"/>
        <v>0</v>
      </c>
      <c r="E258" s="87">
        <f t="shared" si="60"/>
        <v>0</v>
      </c>
      <c r="F258" s="79">
        <f t="shared" si="61"/>
        <v>0</v>
      </c>
      <c r="G258" s="79">
        <f t="shared" si="61"/>
        <v>0</v>
      </c>
      <c r="H258" s="79">
        <f t="shared" si="64"/>
        <v>0</v>
      </c>
      <c r="I258" s="79">
        <f t="shared" si="65"/>
        <v>0</v>
      </c>
      <c r="J258" s="79">
        <f t="shared" si="66"/>
        <v>0</v>
      </c>
      <c r="K258" s="79">
        <f t="shared" si="67"/>
        <v>0</v>
      </c>
      <c r="L258" s="79">
        <f t="shared" si="68"/>
        <v>0</v>
      </c>
      <c r="M258" s="79">
        <f t="shared" ca="1" si="62"/>
        <v>-7.3295565784882452E-3</v>
      </c>
      <c r="N258" s="79">
        <f t="shared" ca="1" si="69"/>
        <v>0</v>
      </c>
      <c r="O258" s="126">
        <f t="shared" ca="1" si="70"/>
        <v>0</v>
      </c>
      <c r="P258" s="79">
        <f t="shared" ca="1" si="71"/>
        <v>0</v>
      </c>
      <c r="Q258" s="79">
        <f t="shared" ca="1" si="72"/>
        <v>0</v>
      </c>
      <c r="R258" s="53">
        <f t="shared" ca="1" si="63"/>
        <v>7.3295565784882452E-3</v>
      </c>
      <c r="S258" s="53"/>
      <c r="T258" s="53"/>
      <c r="U258" s="53"/>
      <c r="V258" s="53"/>
      <c r="W258" s="53"/>
      <c r="X258" s="53"/>
      <c r="Y258" s="53"/>
      <c r="Z258" s="53"/>
      <c r="AA258" s="53"/>
      <c r="AB258" s="53"/>
      <c r="AC258" s="53"/>
      <c r="AD258" s="53"/>
      <c r="AE258" s="53"/>
      <c r="AF258" s="53"/>
      <c r="AG258" s="53"/>
      <c r="AH258" s="53"/>
      <c r="AI258" s="53"/>
    </row>
    <row r="259" spans="1:35" x14ac:dyDescent="0.2">
      <c r="A259" s="86"/>
      <c r="B259" s="86"/>
      <c r="C259" s="86"/>
      <c r="D259" s="87">
        <f t="shared" si="60"/>
        <v>0</v>
      </c>
      <c r="E259" s="87">
        <f t="shared" si="60"/>
        <v>0</v>
      </c>
      <c r="F259" s="79">
        <f t="shared" si="61"/>
        <v>0</v>
      </c>
      <c r="G259" s="79">
        <f t="shared" si="61"/>
        <v>0</v>
      </c>
      <c r="H259" s="79">
        <f t="shared" si="64"/>
        <v>0</v>
      </c>
      <c r="I259" s="79">
        <f t="shared" si="65"/>
        <v>0</v>
      </c>
      <c r="J259" s="79">
        <f t="shared" si="66"/>
        <v>0</v>
      </c>
      <c r="K259" s="79">
        <f t="shared" si="67"/>
        <v>0</v>
      </c>
      <c r="L259" s="79">
        <f t="shared" si="68"/>
        <v>0</v>
      </c>
      <c r="M259" s="79">
        <f t="shared" ca="1" si="62"/>
        <v>-7.3295565784882452E-3</v>
      </c>
      <c r="N259" s="79">
        <f t="shared" ca="1" si="69"/>
        <v>0</v>
      </c>
      <c r="O259" s="126">
        <f t="shared" ca="1" si="70"/>
        <v>0</v>
      </c>
      <c r="P259" s="79">
        <f t="shared" ca="1" si="71"/>
        <v>0</v>
      </c>
      <c r="Q259" s="79">
        <f t="shared" ca="1" si="72"/>
        <v>0</v>
      </c>
      <c r="R259" s="53">
        <f t="shared" ca="1" si="63"/>
        <v>7.3295565784882452E-3</v>
      </c>
      <c r="S259" s="53"/>
      <c r="T259" s="53"/>
      <c r="U259" s="53"/>
      <c r="V259" s="53"/>
      <c r="W259" s="53"/>
      <c r="X259" s="53"/>
      <c r="Y259" s="53"/>
      <c r="Z259" s="53"/>
      <c r="AA259" s="53"/>
      <c r="AB259" s="53"/>
      <c r="AC259" s="53"/>
      <c r="AD259" s="53"/>
      <c r="AE259" s="53"/>
      <c r="AF259" s="53"/>
      <c r="AG259" s="53"/>
      <c r="AH259" s="53"/>
      <c r="AI259" s="53"/>
    </row>
    <row r="260" spans="1:35" x14ac:dyDescent="0.2">
      <c r="A260" s="86"/>
      <c r="B260" s="86"/>
      <c r="C260" s="86"/>
      <c r="D260" s="87">
        <f t="shared" si="60"/>
        <v>0</v>
      </c>
      <c r="E260" s="87">
        <f t="shared" si="60"/>
        <v>0</v>
      </c>
      <c r="F260" s="79">
        <f t="shared" si="61"/>
        <v>0</v>
      </c>
      <c r="G260" s="79">
        <f t="shared" si="61"/>
        <v>0</v>
      </c>
      <c r="H260" s="79">
        <f t="shared" si="64"/>
        <v>0</v>
      </c>
      <c r="I260" s="79">
        <f t="shared" si="65"/>
        <v>0</v>
      </c>
      <c r="J260" s="79">
        <f t="shared" si="66"/>
        <v>0</v>
      </c>
      <c r="K260" s="79">
        <f t="shared" si="67"/>
        <v>0</v>
      </c>
      <c r="L260" s="79">
        <f t="shared" si="68"/>
        <v>0</v>
      </c>
      <c r="M260" s="79">
        <f t="shared" ca="1" si="62"/>
        <v>-7.3295565784882452E-3</v>
      </c>
      <c r="N260" s="79">
        <f t="shared" ca="1" si="69"/>
        <v>0</v>
      </c>
      <c r="O260" s="126">
        <f t="shared" ca="1" si="70"/>
        <v>0</v>
      </c>
      <c r="P260" s="79">
        <f t="shared" ca="1" si="71"/>
        <v>0</v>
      </c>
      <c r="Q260" s="79">
        <f t="shared" ca="1" si="72"/>
        <v>0</v>
      </c>
      <c r="R260" s="53">
        <f t="shared" ca="1" si="63"/>
        <v>7.3295565784882452E-3</v>
      </c>
      <c r="S260" s="53"/>
      <c r="T260" s="53"/>
      <c r="U260" s="53"/>
      <c r="V260" s="53"/>
      <c r="W260" s="53"/>
      <c r="X260" s="53"/>
      <c r="Y260" s="53"/>
      <c r="Z260" s="53"/>
      <c r="AA260" s="53"/>
      <c r="AB260" s="53"/>
      <c r="AC260" s="53"/>
      <c r="AD260" s="53"/>
      <c r="AE260" s="53"/>
      <c r="AF260" s="53"/>
      <c r="AG260" s="53"/>
      <c r="AH260" s="53"/>
      <c r="AI260" s="53"/>
    </row>
    <row r="261" spans="1:35" x14ac:dyDescent="0.2">
      <c r="A261" s="86"/>
      <c r="B261" s="86"/>
      <c r="C261" s="86"/>
      <c r="D261" s="87">
        <f t="shared" si="60"/>
        <v>0</v>
      </c>
      <c r="E261" s="87">
        <f t="shared" si="60"/>
        <v>0</v>
      </c>
      <c r="F261" s="79">
        <f t="shared" si="61"/>
        <v>0</v>
      </c>
      <c r="G261" s="79">
        <f t="shared" si="61"/>
        <v>0</v>
      </c>
      <c r="H261" s="79">
        <f t="shared" si="64"/>
        <v>0</v>
      </c>
      <c r="I261" s="79">
        <f t="shared" si="65"/>
        <v>0</v>
      </c>
      <c r="J261" s="79">
        <f t="shared" si="66"/>
        <v>0</v>
      </c>
      <c r="K261" s="79">
        <f t="shared" si="67"/>
        <v>0</v>
      </c>
      <c r="L261" s="79">
        <f t="shared" si="68"/>
        <v>0</v>
      </c>
      <c r="M261" s="79">
        <f t="shared" ca="1" si="62"/>
        <v>-7.3295565784882452E-3</v>
      </c>
      <c r="N261" s="79">
        <f t="shared" ca="1" si="69"/>
        <v>0</v>
      </c>
      <c r="O261" s="126">
        <f t="shared" ca="1" si="70"/>
        <v>0</v>
      </c>
      <c r="P261" s="79">
        <f t="shared" ca="1" si="71"/>
        <v>0</v>
      </c>
      <c r="Q261" s="79">
        <f t="shared" ca="1" si="72"/>
        <v>0</v>
      </c>
      <c r="R261" s="53">
        <f t="shared" ca="1" si="63"/>
        <v>7.3295565784882452E-3</v>
      </c>
      <c r="S261" s="53"/>
      <c r="T261" s="53"/>
      <c r="U261" s="53"/>
      <c r="V261" s="53"/>
      <c r="W261" s="53"/>
      <c r="X261" s="53"/>
      <c r="Y261" s="53"/>
      <c r="Z261" s="53"/>
      <c r="AA261" s="53"/>
      <c r="AB261" s="53"/>
      <c r="AC261" s="53"/>
      <c r="AD261" s="53"/>
      <c r="AE261" s="53"/>
      <c r="AF261" s="53"/>
      <c r="AG261" s="53"/>
      <c r="AH261" s="53"/>
      <c r="AI261" s="53"/>
    </row>
    <row r="262" spans="1:35" x14ac:dyDescent="0.2">
      <c r="A262" s="86"/>
      <c r="B262" s="86"/>
      <c r="C262" s="86"/>
      <c r="D262" s="87">
        <f t="shared" si="60"/>
        <v>0</v>
      </c>
      <c r="E262" s="87">
        <f t="shared" si="60"/>
        <v>0</v>
      </c>
      <c r="F262" s="79">
        <f t="shared" si="61"/>
        <v>0</v>
      </c>
      <c r="G262" s="79">
        <f t="shared" si="61"/>
        <v>0</v>
      </c>
      <c r="H262" s="79">
        <f t="shared" si="64"/>
        <v>0</v>
      </c>
      <c r="I262" s="79">
        <f t="shared" si="65"/>
        <v>0</v>
      </c>
      <c r="J262" s="79">
        <f t="shared" si="66"/>
        <v>0</v>
      </c>
      <c r="K262" s="79">
        <f t="shared" si="67"/>
        <v>0</v>
      </c>
      <c r="L262" s="79">
        <f t="shared" si="68"/>
        <v>0</v>
      </c>
      <c r="M262" s="79">
        <f t="shared" ca="1" si="62"/>
        <v>-7.3295565784882452E-3</v>
      </c>
      <c r="N262" s="79">
        <f t="shared" ca="1" si="69"/>
        <v>0</v>
      </c>
      <c r="O262" s="126">
        <f t="shared" ca="1" si="70"/>
        <v>0</v>
      </c>
      <c r="P262" s="79">
        <f t="shared" ca="1" si="71"/>
        <v>0</v>
      </c>
      <c r="Q262" s="79">
        <f t="shared" ca="1" si="72"/>
        <v>0</v>
      </c>
      <c r="R262" s="53">
        <f t="shared" ca="1" si="63"/>
        <v>7.3295565784882452E-3</v>
      </c>
      <c r="S262" s="53"/>
      <c r="T262" s="53"/>
      <c r="U262" s="53"/>
      <c r="V262" s="53"/>
      <c r="W262" s="53"/>
      <c r="X262" s="53"/>
      <c r="Y262" s="53"/>
      <c r="Z262" s="53"/>
      <c r="AA262" s="53"/>
      <c r="AB262" s="53"/>
      <c r="AC262" s="53"/>
      <c r="AD262" s="53"/>
      <c r="AE262" s="53"/>
      <c r="AF262" s="53"/>
      <c r="AG262" s="53"/>
      <c r="AH262" s="53"/>
      <c r="AI262" s="53"/>
    </row>
    <row r="263" spans="1:35" x14ac:dyDescent="0.2">
      <c r="A263" s="86"/>
      <c r="B263" s="86"/>
      <c r="C263" s="86"/>
      <c r="D263" s="87">
        <f t="shared" si="60"/>
        <v>0</v>
      </c>
      <c r="E263" s="87">
        <f t="shared" si="60"/>
        <v>0</v>
      </c>
      <c r="F263" s="79">
        <f t="shared" si="61"/>
        <v>0</v>
      </c>
      <c r="G263" s="79">
        <f t="shared" si="61"/>
        <v>0</v>
      </c>
      <c r="H263" s="79">
        <f t="shared" si="64"/>
        <v>0</v>
      </c>
      <c r="I263" s="79">
        <f t="shared" si="65"/>
        <v>0</v>
      </c>
      <c r="J263" s="79">
        <f t="shared" si="66"/>
        <v>0</v>
      </c>
      <c r="K263" s="79">
        <f t="shared" si="67"/>
        <v>0</v>
      </c>
      <c r="L263" s="79">
        <f t="shared" si="68"/>
        <v>0</v>
      </c>
      <c r="M263" s="79">
        <f t="shared" ca="1" si="62"/>
        <v>-7.3295565784882452E-3</v>
      </c>
      <c r="N263" s="79">
        <f t="shared" ca="1" si="69"/>
        <v>0</v>
      </c>
      <c r="O263" s="126">
        <f t="shared" ca="1" si="70"/>
        <v>0</v>
      </c>
      <c r="P263" s="79">
        <f t="shared" ca="1" si="71"/>
        <v>0</v>
      </c>
      <c r="Q263" s="79">
        <f t="shared" ca="1" si="72"/>
        <v>0</v>
      </c>
      <c r="R263" s="53">
        <f t="shared" ca="1" si="63"/>
        <v>7.3295565784882452E-3</v>
      </c>
      <c r="S263" s="53"/>
      <c r="T263" s="53"/>
      <c r="U263" s="53"/>
      <c r="V263" s="53"/>
      <c r="W263" s="53"/>
      <c r="X263" s="53"/>
      <c r="Y263" s="53"/>
      <c r="Z263" s="53"/>
      <c r="AA263" s="53"/>
      <c r="AB263" s="53"/>
      <c r="AC263" s="53"/>
      <c r="AD263" s="53"/>
      <c r="AE263" s="53"/>
      <c r="AF263" s="53"/>
      <c r="AG263" s="53"/>
      <c r="AH263" s="53"/>
      <c r="AI263" s="53"/>
    </row>
    <row r="264" spans="1:35" x14ac:dyDescent="0.2">
      <c r="A264" s="86"/>
      <c r="B264" s="86"/>
      <c r="C264" s="86"/>
      <c r="D264" s="87">
        <f t="shared" si="60"/>
        <v>0</v>
      </c>
      <c r="E264" s="87">
        <f t="shared" si="60"/>
        <v>0</v>
      </c>
      <c r="F264" s="79">
        <f t="shared" si="61"/>
        <v>0</v>
      </c>
      <c r="G264" s="79">
        <f t="shared" si="61"/>
        <v>0</v>
      </c>
      <c r="H264" s="79">
        <f t="shared" si="64"/>
        <v>0</v>
      </c>
      <c r="I264" s="79">
        <f t="shared" si="65"/>
        <v>0</v>
      </c>
      <c r="J264" s="79">
        <f t="shared" si="66"/>
        <v>0</v>
      </c>
      <c r="K264" s="79">
        <f t="shared" si="67"/>
        <v>0</v>
      </c>
      <c r="L264" s="79">
        <f t="shared" si="68"/>
        <v>0</v>
      </c>
      <c r="M264" s="79">
        <f t="shared" ca="1" si="62"/>
        <v>-7.3295565784882452E-3</v>
      </c>
      <c r="N264" s="79">
        <f t="shared" ca="1" si="69"/>
        <v>0</v>
      </c>
      <c r="O264" s="126">
        <f t="shared" ca="1" si="70"/>
        <v>0</v>
      </c>
      <c r="P264" s="79">
        <f t="shared" ca="1" si="71"/>
        <v>0</v>
      </c>
      <c r="Q264" s="79">
        <f t="shared" ca="1" si="72"/>
        <v>0</v>
      </c>
      <c r="R264" s="53">
        <f t="shared" ca="1" si="63"/>
        <v>7.3295565784882452E-3</v>
      </c>
      <c r="S264" s="53"/>
      <c r="T264" s="53"/>
      <c r="U264" s="53"/>
      <c r="V264" s="53"/>
      <c r="W264" s="53"/>
      <c r="X264" s="53"/>
      <c r="Y264" s="53"/>
      <c r="Z264" s="53"/>
      <c r="AA264" s="53"/>
      <c r="AB264" s="53"/>
      <c r="AC264" s="53"/>
      <c r="AD264" s="53"/>
      <c r="AE264" s="53"/>
      <c r="AF264" s="53"/>
      <c r="AG264" s="53"/>
      <c r="AH264" s="53"/>
      <c r="AI264" s="53"/>
    </row>
    <row r="265" spans="1:35" x14ac:dyDescent="0.2">
      <c r="A265" s="86"/>
      <c r="B265" s="86"/>
      <c r="C265" s="86"/>
      <c r="D265" s="87">
        <f t="shared" si="60"/>
        <v>0</v>
      </c>
      <c r="E265" s="87">
        <f t="shared" si="60"/>
        <v>0</v>
      </c>
      <c r="F265" s="79">
        <f t="shared" si="61"/>
        <v>0</v>
      </c>
      <c r="G265" s="79">
        <f t="shared" si="61"/>
        <v>0</v>
      </c>
      <c r="H265" s="79">
        <f t="shared" si="64"/>
        <v>0</v>
      </c>
      <c r="I265" s="79">
        <f t="shared" si="65"/>
        <v>0</v>
      </c>
      <c r="J265" s="79">
        <f t="shared" si="66"/>
        <v>0</v>
      </c>
      <c r="K265" s="79">
        <f t="shared" si="67"/>
        <v>0</v>
      </c>
      <c r="L265" s="79">
        <f t="shared" si="68"/>
        <v>0</v>
      </c>
      <c r="M265" s="79">
        <f t="shared" ca="1" si="62"/>
        <v>-7.3295565784882452E-3</v>
      </c>
      <c r="N265" s="79">
        <f t="shared" ca="1" si="69"/>
        <v>0</v>
      </c>
      <c r="O265" s="126">
        <f t="shared" ca="1" si="70"/>
        <v>0</v>
      </c>
      <c r="P265" s="79">
        <f t="shared" ca="1" si="71"/>
        <v>0</v>
      </c>
      <c r="Q265" s="79">
        <f t="shared" ca="1" si="72"/>
        <v>0</v>
      </c>
      <c r="R265" s="53">
        <f t="shared" ca="1" si="63"/>
        <v>7.3295565784882452E-3</v>
      </c>
      <c r="S265" s="53"/>
      <c r="T265" s="53"/>
      <c r="U265" s="53"/>
      <c r="V265" s="53"/>
      <c r="W265" s="53"/>
      <c r="X265" s="53"/>
      <c r="Y265" s="53"/>
      <c r="Z265" s="53"/>
      <c r="AA265" s="53"/>
      <c r="AB265" s="53"/>
      <c r="AC265" s="53"/>
      <c r="AD265" s="53"/>
      <c r="AE265" s="53"/>
      <c r="AF265" s="53"/>
      <c r="AG265" s="53"/>
      <c r="AH265" s="53"/>
      <c r="AI265" s="53"/>
    </row>
    <row r="266" spans="1:35" x14ac:dyDescent="0.2">
      <c r="A266" s="86"/>
      <c r="B266" s="86"/>
      <c r="C266" s="86"/>
      <c r="D266" s="87">
        <f t="shared" si="60"/>
        <v>0</v>
      </c>
      <c r="E266" s="87">
        <f t="shared" si="60"/>
        <v>0</v>
      </c>
      <c r="F266" s="79">
        <f t="shared" si="61"/>
        <v>0</v>
      </c>
      <c r="G266" s="79">
        <f t="shared" si="61"/>
        <v>0</v>
      </c>
      <c r="H266" s="79">
        <f t="shared" si="64"/>
        <v>0</v>
      </c>
      <c r="I266" s="79">
        <f t="shared" si="65"/>
        <v>0</v>
      </c>
      <c r="J266" s="79">
        <f t="shared" si="66"/>
        <v>0</v>
      </c>
      <c r="K266" s="79">
        <f t="shared" si="67"/>
        <v>0</v>
      </c>
      <c r="L266" s="79">
        <f t="shared" si="68"/>
        <v>0</v>
      </c>
      <c r="M266" s="79">
        <f t="shared" ca="1" si="62"/>
        <v>-7.3295565784882452E-3</v>
      </c>
      <c r="N266" s="79">
        <f t="shared" ca="1" si="69"/>
        <v>0</v>
      </c>
      <c r="O266" s="126">
        <f t="shared" ca="1" si="70"/>
        <v>0</v>
      </c>
      <c r="P266" s="79">
        <f t="shared" ca="1" si="71"/>
        <v>0</v>
      </c>
      <c r="Q266" s="79">
        <f t="shared" ca="1" si="72"/>
        <v>0</v>
      </c>
      <c r="R266" s="53">
        <f t="shared" ca="1" si="63"/>
        <v>7.3295565784882452E-3</v>
      </c>
      <c r="S266" s="53"/>
      <c r="T266" s="53"/>
      <c r="U266" s="53"/>
      <c r="V266" s="53"/>
      <c r="W266" s="53"/>
      <c r="X266" s="53"/>
      <c r="Y266" s="53"/>
      <c r="Z266" s="53"/>
      <c r="AA266" s="53"/>
      <c r="AB266" s="53"/>
      <c r="AC266" s="53"/>
      <c r="AD266" s="53"/>
      <c r="AE266" s="53"/>
      <c r="AF266" s="53"/>
      <c r="AG266" s="53"/>
      <c r="AH266" s="53"/>
      <c r="AI266" s="53"/>
    </row>
    <row r="267" spans="1:35" x14ac:dyDescent="0.2">
      <c r="A267" s="86"/>
      <c r="B267" s="86"/>
      <c r="C267" s="86"/>
      <c r="D267" s="87">
        <f t="shared" si="60"/>
        <v>0</v>
      </c>
      <c r="E267" s="87">
        <f t="shared" si="60"/>
        <v>0</v>
      </c>
      <c r="F267" s="79">
        <f t="shared" si="61"/>
        <v>0</v>
      </c>
      <c r="G267" s="79">
        <f t="shared" si="61"/>
        <v>0</v>
      </c>
      <c r="H267" s="79">
        <f t="shared" si="64"/>
        <v>0</v>
      </c>
      <c r="I267" s="79">
        <f t="shared" si="65"/>
        <v>0</v>
      </c>
      <c r="J267" s="79">
        <f t="shared" si="66"/>
        <v>0</v>
      </c>
      <c r="K267" s="79">
        <f t="shared" si="67"/>
        <v>0</v>
      </c>
      <c r="L267" s="79">
        <f t="shared" si="68"/>
        <v>0</v>
      </c>
      <c r="M267" s="79">
        <f t="shared" ca="1" si="62"/>
        <v>-7.3295565784882452E-3</v>
      </c>
      <c r="N267" s="79">
        <f t="shared" ca="1" si="69"/>
        <v>0</v>
      </c>
      <c r="O267" s="126">
        <f t="shared" ca="1" si="70"/>
        <v>0</v>
      </c>
      <c r="P267" s="79">
        <f t="shared" ca="1" si="71"/>
        <v>0</v>
      </c>
      <c r="Q267" s="79">
        <f t="shared" ca="1" si="72"/>
        <v>0</v>
      </c>
      <c r="R267" s="53">
        <f t="shared" ca="1" si="63"/>
        <v>7.3295565784882452E-3</v>
      </c>
      <c r="S267" s="53"/>
      <c r="T267" s="53"/>
      <c r="U267" s="53"/>
      <c r="V267" s="53"/>
      <c r="W267" s="53"/>
      <c r="X267" s="53"/>
      <c r="Y267" s="53"/>
      <c r="Z267" s="53"/>
      <c r="AA267" s="53"/>
      <c r="AB267" s="53"/>
      <c r="AC267" s="53"/>
      <c r="AD267" s="53"/>
      <c r="AE267" s="53"/>
      <c r="AF267" s="53"/>
      <c r="AG267" s="53"/>
      <c r="AH267" s="53"/>
      <c r="AI267" s="53"/>
    </row>
    <row r="268" spans="1:35" x14ac:dyDescent="0.2">
      <c r="A268" s="86"/>
      <c r="B268" s="86"/>
      <c r="C268" s="86"/>
      <c r="D268" s="87">
        <f t="shared" si="60"/>
        <v>0</v>
      </c>
      <c r="E268" s="87">
        <f t="shared" si="60"/>
        <v>0</v>
      </c>
      <c r="F268" s="79">
        <f t="shared" si="61"/>
        <v>0</v>
      </c>
      <c r="G268" s="79">
        <f t="shared" si="61"/>
        <v>0</v>
      </c>
      <c r="H268" s="79">
        <f t="shared" si="64"/>
        <v>0</v>
      </c>
      <c r="I268" s="79">
        <f t="shared" si="65"/>
        <v>0</v>
      </c>
      <c r="J268" s="79">
        <f t="shared" si="66"/>
        <v>0</v>
      </c>
      <c r="K268" s="79">
        <f t="shared" si="67"/>
        <v>0</v>
      </c>
      <c r="L268" s="79">
        <f t="shared" si="68"/>
        <v>0</v>
      </c>
      <c r="M268" s="79">
        <f t="shared" ca="1" si="62"/>
        <v>-7.3295565784882452E-3</v>
      </c>
      <c r="N268" s="79">
        <f t="shared" ca="1" si="69"/>
        <v>0</v>
      </c>
      <c r="O268" s="126">
        <f t="shared" ca="1" si="70"/>
        <v>0</v>
      </c>
      <c r="P268" s="79">
        <f t="shared" ca="1" si="71"/>
        <v>0</v>
      </c>
      <c r="Q268" s="79">
        <f t="shared" ca="1" si="72"/>
        <v>0</v>
      </c>
      <c r="R268" s="53">
        <f t="shared" ca="1" si="63"/>
        <v>7.3295565784882452E-3</v>
      </c>
      <c r="S268" s="53"/>
      <c r="T268" s="53"/>
      <c r="U268" s="53"/>
      <c r="V268" s="53"/>
      <c r="W268" s="53"/>
      <c r="X268" s="53"/>
      <c r="Y268" s="53"/>
      <c r="Z268" s="53"/>
      <c r="AA268" s="53"/>
      <c r="AB268" s="53"/>
      <c r="AC268" s="53"/>
      <c r="AD268" s="53"/>
      <c r="AE268" s="53"/>
      <c r="AF268" s="53"/>
      <c r="AG268" s="53"/>
      <c r="AH268" s="53"/>
      <c r="AI268" s="53"/>
    </row>
    <row r="269" spans="1:35" x14ac:dyDescent="0.2">
      <c r="A269" s="86"/>
      <c r="B269" s="86"/>
      <c r="C269" s="86"/>
      <c r="D269" s="87">
        <f t="shared" si="60"/>
        <v>0</v>
      </c>
      <c r="E269" s="87">
        <f t="shared" si="60"/>
        <v>0</v>
      </c>
      <c r="F269" s="79">
        <f t="shared" si="61"/>
        <v>0</v>
      </c>
      <c r="G269" s="79">
        <f t="shared" si="61"/>
        <v>0</v>
      </c>
      <c r="H269" s="79">
        <f t="shared" si="64"/>
        <v>0</v>
      </c>
      <c r="I269" s="79">
        <f t="shared" si="65"/>
        <v>0</v>
      </c>
      <c r="J269" s="79">
        <f t="shared" si="66"/>
        <v>0</v>
      </c>
      <c r="K269" s="79">
        <f t="shared" si="67"/>
        <v>0</v>
      </c>
      <c r="L269" s="79">
        <f t="shared" si="68"/>
        <v>0</v>
      </c>
      <c r="M269" s="79">
        <f t="shared" ca="1" si="62"/>
        <v>-7.3295565784882452E-3</v>
      </c>
      <c r="N269" s="79">
        <f t="shared" ca="1" si="69"/>
        <v>0</v>
      </c>
      <c r="O269" s="126">
        <f t="shared" ca="1" si="70"/>
        <v>0</v>
      </c>
      <c r="P269" s="79">
        <f t="shared" ca="1" si="71"/>
        <v>0</v>
      </c>
      <c r="Q269" s="79">
        <f t="shared" ca="1" si="72"/>
        <v>0</v>
      </c>
      <c r="R269" s="53">
        <f t="shared" ca="1" si="63"/>
        <v>7.3295565784882452E-3</v>
      </c>
      <c r="S269" s="53"/>
      <c r="T269" s="53"/>
      <c r="U269" s="53"/>
      <c r="V269" s="53"/>
      <c r="W269" s="53"/>
      <c r="X269" s="53"/>
      <c r="Y269" s="53"/>
      <c r="Z269" s="53"/>
      <c r="AA269" s="53"/>
      <c r="AB269" s="53"/>
      <c r="AC269" s="53"/>
      <c r="AD269" s="53"/>
      <c r="AE269" s="53"/>
      <c r="AF269" s="53"/>
      <c r="AG269" s="53"/>
      <c r="AH269" s="53"/>
      <c r="AI269" s="53"/>
    </row>
    <row r="270" spans="1:35" x14ac:dyDescent="0.2">
      <c r="A270" s="86"/>
      <c r="B270" s="86"/>
      <c r="C270" s="86"/>
      <c r="D270" s="87">
        <f t="shared" si="60"/>
        <v>0</v>
      </c>
      <c r="E270" s="87">
        <f t="shared" si="60"/>
        <v>0</v>
      </c>
      <c r="F270" s="79">
        <f t="shared" si="61"/>
        <v>0</v>
      </c>
      <c r="G270" s="79">
        <f t="shared" si="61"/>
        <v>0</v>
      </c>
      <c r="H270" s="79">
        <f t="shared" si="64"/>
        <v>0</v>
      </c>
      <c r="I270" s="79">
        <f t="shared" si="65"/>
        <v>0</v>
      </c>
      <c r="J270" s="79">
        <f t="shared" si="66"/>
        <v>0</v>
      </c>
      <c r="K270" s="79">
        <f t="shared" si="67"/>
        <v>0</v>
      </c>
      <c r="L270" s="79">
        <f t="shared" si="68"/>
        <v>0</v>
      </c>
      <c r="M270" s="79">
        <f t="shared" ca="1" si="62"/>
        <v>-7.3295565784882452E-3</v>
      </c>
      <c r="N270" s="79">
        <f t="shared" ca="1" si="69"/>
        <v>0</v>
      </c>
      <c r="O270" s="126">
        <f t="shared" ca="1" si="70"/>
        <v>0</v>
      </c>
      <c r="P270" s="79">
        <f t="shared" ca="1" si="71"/>
        <v>0</v>
      </c>
      <c r="Q270" s="79">
        <f t="shared" ca="1" si="72"/>
        <v>0</v>
      </c>
      <c r="R270" s="53">
        <f t="shared" ca="1" si="63"/>
        <v>7.3295565784882452E-3</v>
      </c>
      <c r="S270" s="53"/>
      <c r="T270" s="53"/>
      <c r="U270" s="53"/>
      <c r="V270" s="53"/>
      <c r="W270" s="53"/>
      <c r="X270" s="53"/>
      <c r="Y270" s="53"/>
      <c r="Z270" s="53"/>
      <c r="AA270" s="53"/>
      <c r="AB270" s="53"/>
      <c r="AC270" s="53"/>
      <c r="AD270" s="53"/>
      <c r="AE270" s="53"/>
      <c r="AF270" s="53"/>
      <c r="AG270" s="53"/>
      <c r="AH270" s="53"/>
      <c r="AI270" s="53"/>
    </row>
    <row r="271" spans="1:35" x14ac:dyDescent="0.2">
      <c r="A271" s="86"/>
      <c r="B271" s="86"/>
      <c r="C271" s="86"/>
      <c r="D271" s="87">
        <f t="shared" ref="D271:E334" si="73">A271/A$18</f>
        <v>0</v>
      </c>
      <c r="E271" s="87">
        <f t="shared" si="73"/>
        <v>0</v>
      </c>
      <c r="F271" s="79">
        <f t="shared" ref="F271:G334" si="74">$C271*D271</f>
        <v>0</v>
      </c>
      <c r="G271" s="79">
        <f t="shared" si="74"/>
        <v>0</v>
      </c>
      <c r="H271" s="79">
        <f t="shared" si="64"/>
        <v>0</v>
      </c>
      <c r="I271" s="79">
        <f t="shared" si="65"/>
        <v>0</v>
      </c>
      <c r="J271" s="79">
        <f t="shared" si="66"/>
        <v>0</v>
      </c>
      <c r="K271" s="79">
        <f t="shared" si="67"/>
        <v>0</v>
      </c>
      <c r="L271" s="79">
        <f t="shared" si="68"/>
        <v>0</v>
      </c>
      <c r="M271" s="79">
        <f t="shared" ca="1" si="62"/>
        <v>-7.3295565784882452E-3</v>
      </c>
      <c r="N271" s="79">
        <f t="shared" ca="1" si="69"/>
        <v>0</v>
      </c>
      <c r="O271" s="126">
        <f t="shared" ca="1" si="70"/>
        <v>0</v>
      </c>
      <c r="P271" s="79">
        <f t="shared" ca="1" si="71"/>
        <v>0</v>
      </c>
      <c r="Q271" s="79">
        <f t="shared" ca="1" si="72"/>
        <v>0</v>
      </c>
      <c r="R271" s="53">
        <f t="shared" ca="1" si="63"/>
        <v>7.3295565784882452E-3</v>
      </c>
      <c r="S271" s="53"/>
      <c r="T271" s="53"/>
      <c r="U271" s="53"/>
      <c r="V271" s="53"/>
      <c r="W271" s="53"/>
      <c r="X271" s="53"/>
      <c r="Y271" s="53"/>
      <c r="Z271" s="53"/>
      <c r="AA271" s="53"/>
      <c r="AB271" s="53"/>
      <c r="AC271" s="53"/>
      <c r="AD271" s="53"/>
      <c r="AE271" s="53"/>
      <c r="AF271" s="53"/>
      <c r="AG271" s="53"/>
      <c r="AH271" s="53"/>
      <c r="AI271" s="53"/>
    </row>
    <row r="272" spans="1:35" x14ac:dyDescent="0.2">
      <c r="A272" s="86"/>
      <c r="B272" s="86"/>
      <c r="C272" s="86"/>
      <c r="D272" s="87">
        <f t="shared" si="73"/>
        <v>0</v>
      </c>
      <c r="E272" s="87">
        <f t="shared" si="73"/>
        <v>0</v>
      </c>
      <c r="F272" s="79">
        <f t="shared" si="74"/>
        <v>0</v>
      </c>
      <c r="G272" s="79">
        <f t="shared" si="74"/>
        <v>0</v>
      </c>
      <c r="H272" s="79">
        <f t="shared" si="64"/>
        <v>0</v>
      </c>
      <c r="I272" s="79">
        <f t="shared" si="65"/>
        <v>0</v>
      </c>
      <c r="J272" s="79">
        <f t="shared" si="66"/>
        <v>0</v>
      </c>
      <c r="K272" s="79">
        <f t="shared" si="67"/>
        <v>0</v>
      </c>
      <c r="L272" s="79">
        <f t="shared" si="68"/>
        <v>0</v>
      </c>
      <c r="M272" s="79">
        <f t="shared" ca="1" si="62"/>
        <v>-7.3295565784882452E-3</v>
      </c>
      <c r="N272" s="79">
        <f t="shared" ca="1" si="69"/>
        <v>0</v>
      </c>
      <c r="O272" s="126">
        <f t="shared" ca="1" si="70"/>
        <v>0</v>
      </c>
      <c r="P272" s="79">
        <f t="shared" ca="1" si="71"/>
        <v>0</v>
      </c>
      <c r="Q272" s="79">
        <f t="shared" ca="1" si="72"/>
        <v>0</v>
      </c>
      <c r="R272" s="53">
        <f t="shared" ca="1" si="63"/>
        <v>7.3295565784882452E-3</v>
      </c>
      <c r="S272" s="53"/>
      <c r="T272" s="53"/>
      <c r="U272" s="53"/>
      <c r="V272" s="53"/>
      <c r="W272" s="53"/>
      <c r="X272" s="53"/>
      <c r="Y272" s="53"/>
      <c r="Z272" s="53"/>
      <c r="AA272" s="53"/>
      <c r="AB272" s="53"/>
      <c r="AC272" s="53"/>
      <c r="AD272" s="53"/>
      <c r="AE272" s="53"/>
      <c r="AF272" s="53"/>
      <c r="AG272" s="53"/>
      <c r="AH272" s="53"/>
      <c r="AI272" s="53"/>
    </row>
    <row r="273" spans="1:35" x14ac:dyDescent="0.2">
      <c r="A273" s="86"/>
      <c r="B273" s="86"/>
      <c r="C273" s="86"/>
      <c r="D273" s="87">
        <f t="shared" si="73"/>
        <v>0</v>
      </c>
      <c r="E273" s="87">
        <f t="shared" si="73"/>
        <v>0</v>
      </c>
      <c r="F273" s="79">
        <f t="shared" si="74"/>
        <v>0</v>
      </c>
      <c r="G273" s="79">
        <f t="shared" si="74"/>
        <v>0</v>
      </c>
      <c r="H273" s="79">
        <f t="shared" si="64"/>
        <v>0</v>
      </c>
      <c r="I273" s="79">
        <f t="shared" si="65"/>
        <v>0</v>
      </c>
      <c r="J273" s="79">
        <f t="shared" si="66"/>
        <v>0</v>
      </c>
      <c r="K273" s="79">
        <f t="shared" si="67"/>
        <v>0</v>
      </c>
      <c r="L273" s="79">
        <f t="shared" si="68"/>
        <v>0</v>
      </c>
      <c r="M273" s="79">
        <f t="shared" ca="1" si="62"/>
        <v>-7.3295565784882452E-3</v>
      </c>
      <c r="N273" s="79">
        <f t="shared" ca="1" si="69"/>
        <v>0</v>
      </c>
      <c r="O273" s="126">
        <f t="shared" ca="1" si="70"/>
        <v>0</v>
      </c>
      <c r="P273" s="79">
        <f t="shared" ca="1" si="71"/>
        <v>0</v>
      </c>
      <c r="Q273" s="79">
        <f t="shared" ca="1" si="72"/>
        <v>0</v>
      </c>
      <c r="R273" s="53">
        <f t="shared" ca="1" si="63"/>
        <v>7.3295565784882452E-3</v>
      </c>
      <c r="S273" s="53"/>
      <c r="T273" s="53"/>
      <c r="U273" s="53"/>
      <c r="V273" s="53"/>
      <c r="W273" s="53"/>
      <c r="X273" s="53"/>
      <c r="Y273" s="53"/>
      <c r="Z273" s="53"/>
      <c r="AA273" s="53"/>
      <c r="AB273" s="53"/>
      <c r="AC273" s="53"/>
      <c r="AD273" s="53"/>
      <c r="AE273" s="53"/>
      <c r="AF273" s="53"/>
      <c r="AG273" s="53"/>
      <c r="AH273" s="53"/>
      <c r="AI273" s="53"/>
    </row>
    <row r="274" spans="1:35" x14ac:dyDescent="0.2">
      <c r="A274" s="86"/>
      <c r="B274" s="86"/>
      <c r="C274" s="86"/>
      <c r="D274" s="87">
        <f t="shared" si="73"/>
        <v>0</v>
      </c>
      <c r="E274" s="87">
        <f t="shared" si="73"/>
        <v>0</v>
      </c>
      <c r="F274" s="79">
        <f t="shared" si="74"/>
        <v>0</v>
      </c>
      <c r="G274" s="79">
        <f t="shared" si="74"/>
        <v>0</v>
      </c>
      <c r="H274" s="79">
        <f t="shared" si="64"/>
        <v>0</v>
      </c>
      <c r="I274" s="79">
        <f t="shared" si="65"/>
        <v>0</v>
      </c>
      <c r="J274" s="79">
        <f t="shared" si="66"/>
        <v>0</v>
      </c>
      <c r="K274" s="79">
        <f t="shared" si="67"/>
        <v>0</v>
      </c>
      <c r="L274" s="79">
        <f t="shared" si="68"/>
        <v>0</v>
      </c>
      <c r="M274" s="79">
        <f t="shared" ca="1" si="62"/>
        <v>-7.3295565784882452E-3</v>
      </c>
      <c r="N274" s="79">
        <f t="shared" ca="1" si="69"/>
        <v>0</v>
      </c>
      <c r="O274" s="126">
        <f t="shared" ca="1" si="70"/>
        <v>0</v>
      </c>
      <c r="P274" s="79">
        <f t="shared" ca="1" si="71"/>
        <v>0</v>
      </c>
      <c r="Q274" s="79">
        <f t="shared" ca="1" si="72"/>
        <v>0</v>
      </c>
      <c r="R274" s="53">
        <f t="shared" ca="1" si="63"/>
        <v>7.3295565784882452E-3</v>
      </c>
      <c r="S274" s="53"/>
      <c r="T274" s="53"/>
      <c r="U274" s="53"/>
      <c r="V274" s="53"/>
      <c r="W274" s="53"/>
      <c r="X274" s="53"/>
      <c r="Y274" s="53"/>
      <c r="Z274" s="53"/>
      <c r="AA274" s="53"/>
      <c r="AB274" s="53"/>
      <c r="AC274" s="53"/>
      <c r="AD274" s="53"/>
      <c r="AE274" s="53"/>
      <c r="AF274" s="53"/>
      <c r="AG274" s="53"/>
      <c r="AH274" s="53"/>
      <c r="AI274" s="53"/>
    </row>
    <row r="275" spans="1:35" x14ac:dyDescent="0.2">
      <c r="A275" s="86"/>
      <c r="B275" s="86"/>
      <c r="C275" s="86"/>
      <c r="D275" s="87">
        <f t="shared" si="73"/>
        <v>0</v>
      </c>
      <c r="E275" s="87">
        <f t="shared" si="73"/>
        <v>0</v>
      </c>
      <c r="F275" s="79">
        <f t="shared" si="74"/>
        <v>0</v>
      </c>
      <c r="G275" s="79">
        <f t="shared" si="74"/>
        <v>0</v>
      </c>
      <c r="H275" s="79">
        <f t="shared" si="64"/>
        <v>0</v>
      </c>
      <c r="I275" s="79">
        <f t="shared" si="65"/>
        <v>0</v>
      </c>
      <c r="J275" s="79">
        <f t="shared" si="66"/>
        <v>0</v>
      </c>
      <c r="K275" s="79">
        <f t="shared" si="67"/>
        <v>0</v>
      </c>
      <c r="L275" s="79">
        <f t="shared" si="68"/>
        <v>0</v>
      </c>
      <c r="M275" s="79">
        <f t="shared" ca="1" si="62"/>
        <v>-7.3295565784882452E-3</v>
      </c>
      <c r="N275" s="79">
        <f t="shared" ca="1" si="69"/>
        <v>0</v>
      </c>
      <c r="O275" s="126">
        <f t="shared" ca="1" si="70"/>
        <v>0</v>
      </c>
      <c r="P275" s="79">
        <f t="shared" ca="1" si="71"/>
        <v>0</v>
      </c>
      <c r="Q275" s="79">
        <f t="shared" ca="1" si="72"/>
        <v>0</v>
      </c>
      <c r="R275" s="53">
        <f t="shared" ca="1" si="63"/>
        <v>7.3295565784882452E-3</v>
      </c>
      <c r="S275" s="53"/>
      <c r="T275" s="53"/>
      <c r="U275" s="53"/>
      <c r="V275" s="53"/>
      <c r="W275" s="53"/>
      <c r="X275" s="53"/>
      <c r="Y275" s="53"/>
      <c r="Z275" s="53"/>
      <c r="AA275" s="53"/>
      <c r="AB275" s="53"/>
      <c r="AC275" s="53"/>
      <c r="AD275" s="53"/>
      <c r="AE275" s="53"/>
      <c r="AF275" s="53"/>
      <c r="AG275" s="53"/>
      <c r="AH275" s="53"/>
      <c r="AI275" s="53"/>
    </row>
    <row r="276" spans="1:35" x14ac:dyDescent="0.2">
      <c r="A276" s="86"/>
      <c r="B276" s="86"/>
      <c r="C276" s="86"/>
      <c r="D276" s="87">
        <f t="shared" si="73"/>
        <v>0</v>
      </c>
      <c r="E276" s="87">
        <f t="shared" si="73"/>
        <v>0</v>
      </c>
      <c r="F276" s="79">
        <f t="shared" si="74"/>
        <v>0</v>
      </c>
      <c r="G276" s="79">
        <f t="shared" si="74"/>
        <v>0</v>
      </c>
      <c r="H276" s="79">
        <f t="shared" si="64"/>
        <v>0</v>
      </c>
      <c r="I276" s="79">
        <f t="shared" si="65"/>
        <v>0</v>
      </c>
      <c r="J276" s="79">
        <f t="shared" si="66"/>
        <v>0</v>
      </c>
      <c r="K276" s="79">
        <f t="shared" si="67"/>
        <v>0</v>
      </c>
      <c r="L276" s="79">
        <f t="shared" si="68"/>
        <v>0</v>
      </c>
      <c r="M276" s="79">
        <f t="shared" ca="1" si="62"/>
        <v>-7.3295565784882452E-3</v>
      </c>
      <c r="N276" s="79">
        <f t="shared" ca="1" si="69"/>
        <v>0</v>
      </c>
      <c r="O276" s="126">
        <f t="shared" ca="1" si="70"/>
        <v>0</v>
      </c>
      <c r="P276" s="79">
        <f t="shared" ca="1" si="71"/>
        <v>0</v>
      </c>
      <c r="Q276" s="79">
        <f t="shared" ca="1" si="72"/>
        <v>0</v>
      </c>
      <c r="R276" s="53">
        <f t="shared" ca="1" si="63"/>
        <v>7.3295565784882452E-3</v>
      </c>
      <c r="S276" s="53"/>
      <c r="T276" s="53"/>
      <c r="U276" s="53"/>
      <c r="V276" s="53"/>
      <c r="W276" s="53"/>
      <c r="X276" s="53"/>
      <c r="Y276" s="53"/>
      <c r="Z276" s="53"/>
      <c r="AA276" s="53"/>
      <c r="AB276" s="53"/>
      <c r="AC276" s="53"/>
      <c r="AD276" s="53"/>
      <c r="AE276" s="53"/>
      <c r="AF276" s="53"/>
      <c r="AG276" s="53"/>
      <c r="AH276" s="53"/>
      <c r="AI276" s="53"/>
    </row>
    <row r="277" spans="1:35" x14ac:dyDescent="0.2">
      <c r="A277" s="86"/>
      <c r="B277" s="86"/>
      <c r="C277" s="86"/>
      <c r="D277" s="87">
        <f t="shared" si="73"/>
        <v>0</v>
      </c>
      <c r="E277" s="87">
        <f t="shared" si="73"/>
        <v>0</v>
      </c>
      <c r="F277" s="79">
        <f t="shared" si="74"/>
        <v>0</v>
      </c>
      <c r="G277" s="79">
        <f t="shared" si="74"/>
        <v>0</v>
      </c>
      <c r="H277" s="79">
        <f t="shared" si="64"/>
        <v>0</v>
      </c>
      <c r="I277" s="79">
        <f t="shared" si="65"/>
        <v>0</v>
      </c>
      <c r="J277" s="79">
        <f t="shared" si="66"/>
        <v>0</v>
      </c>
      <c r="K277" s="79">
        <f t="shared" si="67"/>
        <v>0</v>
      </c>
      <c r="L277" s="79">
        <f t="shared" si="68"/>
        <v>0</v>
      </c>
      <c r="M277" s="79">
        <f t="shared" ref="M277:M340" ca="1" si="75">+E$4+E$5*D277+E$6*D277^2</f>
        <v>-7.3295565784882452E-3</v>
      </c>
      <c r="N277" s="79">
        <f t="shared" ca="1" si="69"/>
        <v>0</v>
      </c>
      <c r="O277" s="126">
        <f t="shared" ca="1" si="70"/>
        <v>0</v>
      </c>
      <c r="P277" s="79">
        <f t="shared" ca="1" si="71"/>
        <v>0</v>
      </c>
      <c r="Q277" s="79">
        <f t="shared" ca="1" si="72"/>
        <v>0</v>
      </c>
      <c r="R277" s="53">
        <f t="shared" ref="R277:R340" ca="1" si="76">+E277-M277</f>
        <v>7.3295565784882452E-3</v>
      </c>
      <c r="S277" s="53"/>
      <c r="T277" s="53"/>
      <c r="U277" s="53"/>
      <c r="V277" s="53"/>
      <c r="W277" s="53"/>
      <c r="X277" s="53"/>
      <c r="Y277" s="53"/>
      <c r="Z277" s="53"/>
      <c r="AA277" s="53"/>
      <c r="AB277" s="53"/>
      <c r="AC277" s="53"/>
      <c r="AD277" s="53"/>
      <c r="AE277" s="53"/>
      <c r="AF277" s="53"/>
      <c r="AG277" s="53"/>
      <c r="AH277" s="53"/>
      <c r="AI277" s="53"/>
    </row>
    <row r="278" spans="1:35" x14ac:dyDescent="0.2">
      <c r="A278" s="86"/>
      <c r="B278" s="86"/>
      <c r="C278" s="86"/>
      <c r="D278" s="87">
        <f t="shared" si="73"/>
        <v>0</v>
      </c>
      <c r="E278" s="87">
        <f t="shared" si="73"/>
        <v>0</v>
      </c>
      <c r="F278" s="79">
        <f t="shared" si="74"/>
        <v>0</v>
      </c>
      <c r="G278" s="79">
        <f t="shared" si="74"/>
        <v>0</v>
      </c>
      <c r="H278" s="79">
        <f t="shared" ref="H278:H334" si="77">C278*D278*D278</f>
        <v>0</v>
      </c>
      <c r="I278" s="79">
        <f t="shared" ref="I278:I334" si="78">C278*D278*D278*D278</f>
        <v>0</v>
      </c>
      <c r="J278" s="79">
        <f t="shared" ref="J278:J334" si="79">C278*D278*D278*D278*D278</f>
        <v>0</v>
      </c>
      <c r="K278" s="79">
        <f t="shared" ref="K278:K334" si="80">C278*E278*D278</f>
        <v>0</v>
      </c>
      <c r="L278" s="79">
        <f t="shared" ref="L278:L334" si="81">C278*E278*D278*D278</f>
        <v>0</v>
      </c>
      <c r="M278" s="79">
        <f t="shared" ca="1" si="75"/>
        <v>-7.3295565784882452E-3</v>
      </c>
      <c r="N278" s="79">
        <f t="shared" ref="N278:N334" ca="1" si="82">C278*(M278-E278)^2</f>
        <v>0</v>
      </c>
      <c r="O278" s="126">
        <f t="shared" ref="O278:O334" ca="1" si="83">(C278*O$1-O$2*F278+O$3*H278)^2</f>
        <v>0</v>
      </c>
      <c r="P278" s="79">
        <f t="shared" ref="P278:P334" ca="1" si="84">(-C278*O$2+O$4*F278-O$5*H278)^2</f>
        <v>0</v>
      </c>
      <c r="Q278" s="79">
        <f t="shared" ref="Q278:Q334" ca="1" si="85">+(C278*O$3-F278*O$5+H278*O$6)^2</f>
        <v>0</v>
      </c>
      <c r="R278" s="53">
        <f t="shared" ca="1" si="76"/>
        <v>7.3295565784882452E-3</v>
      </c>
      <c r="S278" s="53"/>
      <c r="T278" s="53"/>
      <c r="U278" s="53"/>
      <c r="V278" s="53"/>
      <c r="W278" s="53"/>
      <c r="X278" s="53"/>
      <c r="Y278" s="53"/>
      <c r="Z278" s="53"/>
      <c r="AA278" s="53"/>
      <c r="AB278" s="53"/>
      <c r="AC278" s="53"/>
      <c r="AD278" s="53"/>
      <c r="AE278" s="53"/>
      <c r="AF278" s="53"/>
      <c r="AG278" s="53"/>
      <c r="AH278" s="53"/>
      <c r="AI278" s="53"/>
    </row>
    <row r="279" spans="1:35" x14ac:dyDescent="0.2">
      <c r="A279" s="86"/>
      <c r="B279" s="86"/>
      <c r="C279" s="86"/>
      <c r="D279" s="87">
        <f t="shared" si="73"/>
        <v>0</v>
      </c>
      <c r="E279" s="87">
        <f t="shared" si="73"/>
        <v>0</v>
      </c>
      <c r="F279" s="79">
        <f t="shared" si="74"/>
        <v>0</v>
      </c>
      <c r="G279" s="79">
        <f t="shared" si="74"/>
        <v>0</v>
      </c>
      <c r="H279" s="79">
        <f t="shared" si="77"/>
        <v>0</v>
      </c>
      <c r="I279" s="79">
        <f t="shared" si="78"/>
        <v>0</v>
      </c>
      <c r="J279" s="79">
        <f t="shared" si="79"/>
        <v>0</v>
      </c>
      <c r="K279" s="79">
        <f t="shared" si="80"/>
        <v>0</v>
      </c>
      <c r="L279" s="79">
        <f t="shared" si="81"/>
        <v>0</v>
      </c>
      <c r="M279" s="79">
        <f t="shared" ca="1" si="75"/>
        <v>-7.3295565784882452E-3</v>
      </c>
      <c r="N279" s="79">
        <f t="shared" ca="1" si="82"/>
        <v>0</v>
      </c>
      <c r="O279" s="126">
        <f t="shared" ca="1" si="83"/>
        <v>0</v>
      </c>
      <c r="P279" s="79">
        <f t="shared" ca="1" si="84"/>
        <v>0</v>
      </c>
      <c r="Q279" s="79">
        <f t="shared" ca="1" si="85"/>
        <v>0</v>
      </c>
      <c r="R279" s="53">
        <f t="shared" ca="1" si="76"/>
        <v>7.3295565784882452E-3</v>
      </c>
      <c r="S279" s="53"/>
      <c r="T279" s="53"/>
      <c r="U279" s="53"/>
      <c r="V279" s="53"/>
      <c r="W279" s="53"/>
      <c r="X279" s="53"/>
      <c r="Y279" s="53"/>
      <c r="Z279" s="53"/>
      <c r="AA279" s="53"/>
      <c r="AB279" s="53"/>
      <c r="AC279" s="53"/>
      <c r="AD279" s="53"/>
      <c r="AE279" s="53"/>
      <c r="AF279" s="53"/>
      <c r="AG279" s="53"/>
      <c r="AH279" s="53"/>
      <c r="AI279" s="53"/>
    </row>
    <row r="280" spans="1:35" x14ac:dyDescent="0.2">
      <c r="A280" s="86"/>
      <c r="B280" s="86"/>
      <c r="C280" s="86"/>
      <c r="D280" s="87">
        <f t="shared" si="73"/>
        <v>0</v>
      </c>
      <c r="E280" s="87">
        <f t="shared" si="73"/>
        <v>0</v>
      </c>
      <c r="F280" s="79">
        <f t="shared" si="74"/>
        <v>0</v>
      </c>
      <c r="G280" s="79">
        <f t="shared" si="74"/>
        <v>0</v>
      </c>
      <c r="H280" s="79">
        <f t="shared" si="77"/>
        <v>0</v>
      </c>
      <c r="I280" s="79">
        <f t="shared" si="78"/>
        <v>0</v>
      </c>
      <c r="J280" s="79">
        <f t="shared" si="79"/>
        <v>0</v>
      </c>
      <c r="K280" s="79">
        <f t="shared" si="80"/>
        <v>0</v>
      </c>
      <c r="L280" s="79">
        <f t="shared" si="81"/>
        <v>0</v>
      </c>
      <c r="M280" s="79">
        <f t="shared" ca="1" si="75"/>
        <v>-7.3295565784882452E-3</v>
      </c>
      <c r="N280" s="79">
        <f t="shared" ca="1" si="82"/>
        <v>0</v>
      </c>
      <c r="O280" s="126">
        <f t="shared" ca="1" si="83"/>
        <v>0</v>
      </c>
      <c r="P280" s="79">
        <f t="shared" ca="1" si="84"/>
        <v>0</v>
      </c>
      <c r="Q280" s="79">
        <f t="shared" ca="1" si="85"/>
        <v>0</v>
      </c>
      <c r="R280" s="53">
        <f t="shared" ca="1" si="76"/>
        <v>7.3295565784882452E-3</v>
      </c>
      <c r="S280" s="53"/>
      <c r="T280" s="53"/>
      <c r="U280" s="53"/>
      <c r="V280" s="53"/>
      <c r="W280" s="53"/>
      <c r="X280" s="53"/>
      <c r="Y280" s="53"/>
      <c r="Z280" s="53"/>
      <c r="AA280" s="53"/>
      <c r="AB280" s="53"/>
      <c r="AC280" s="53"/>
      <c r="AD280" s="53"/>
      <c r="AE280" s="53"/>
      <c r="AF280" s="53"/>
      <c r="AG280" s="53"/>
      <c r="AH280" s="53"/>
      <c r="AI280" s="53"/>
    </row>
    <row r="281" spans="1:35" x14ac:dyDescent="0.2">
      <c r="A281" s="86"/>
      <c r="B281" s="86"/>
      <c r="C281" s="86"/>
      <c r="D281" s="87">
        <f t="shared" si="73"/>
        <v>0</v>
      </c>
      <c r="E281" s="87">
        <f t="shared" si="73"/>
        <v>0</v>
      </c>
      <c r="F281" s="79">
        <f t="shared" si="74"/>
        <v>0</v>
      </c>
      <c r="G281" s="79">
        <f t="shared" si="74"/>
        <v>0</v>
      </c>
      <c r="H281" s="79">
        <f t="shared" si="77"/>
        <v>0</v>
      </c>
      <c r="I281" s="79">
        <f t="shared" si="78"/>
        <v>0</v>
      </c>
      <c r="J281" s="79">
        <f t="shared" si="79"/>
        <v>0</v>
      </c>
      <c r="K281" s="79">
        <f t="shared" si="80"/>
        <v>0</v>
      </c>
      <c r="L281" s="79">
        <f t="shared" si="81"/>
        <v>0</v>
      </c>
      <c r="M281" s="79">
        <f t="shared" ca="1" si="75"/>
        <v>-7.3295565784882452E-3</v>
      </c>
      <c r="N281" s="79">
        <f t="shared" ca="1" si="82"/>
        <v>0</v>
      </c>
      <c r="O281" s="126">
        <f t="shared" ca="1" si="83"/>
        <v>0</v>
      </c>
      <c r="P281" s="79">
        <f t="shared" ca="1" si="84"/>
        <v>0</v>
      </c>
      <c r="Q281" s="79">
        <f t="shared" ca="1" si="85"/>
        <v>0</v>
      </c>
      <c r="R281" s="53">
        <f t="shared" ca="1" si="76"/>
        <v>7.3295565784882452E-3</v>
      </c>
      <c r="S281" s="53"/>
      <c r="T281" s="53"/>
      <c r="U281" s="53"/>
      <c r="V281" s="53"/>
      <c r="W281" s="53"/>
      <c r="X281" s="53"/>
      <c r="Y281" s="53"/>
      <c r="Z281" s="53"/>
      <c r="AA281" s="53"/>
      <c r="AB281" s="53"/>
      <c r="AC281" s="53"/>
      <c r="AD281" s="53"/>
      <c r="AE281" s="53"/>
      <c r="AF281" s="53"/>
      <c r="AG281" s="53"/>
      <c r="AH281" s="53"/>
      <c r="AI281" s="53"/>
    </row>
    <row r="282" spans="1:35" x14ac:dyDescent="0.2">
      <c r="A282" s="86"/>
      <c r="B282" s="86"/>
      <c r="C282" s="86"/>
      <c r="D282" s="87">
        <f t="shared" si="73"/>
        <v>0</v>
      </c>
      <c r="E282" s="87">
        <f t="shared" si="73"/>
        <v>0</v>
      </c>
      <c r="F282" s="79">
        <f t="shared" si="74"/>
        <v>0</v>
      </c>
      <c r="G282" s="79">
        <f t="shared" si="74"/>
        <v>0</v>
      </c>
      <c r="H282" s="79">
        <f t="shared" si="77"/>
        <v>0</v>
      </c>
      <c r="I282" s="79">
        <f t="shared" si="78"/>
        <v>0</v>
      </c>
      <c r="J282" s="79">
        <f t="shared" si="79"/>
        <v>0</v>
      </c>
      <c r="K282" s="79">
        <f t="shared" si="80"/>
        <v>0</v>
      </c>
      <c r="L282" s="79">
        <f t="shared" si="81"/>
        <v>0</v>
      </c>
      <c r="M282" s="79">
        <f t="shared" ca="1" si="75"/>
        <v>-7.3295565784882452E-3</v>
      </c>
      <c r="N282" s="79">
        <f t="shared" ca="1" si="82"/>
        <v>0</v>
      </c>
      <c r="O282" s="126">
        <f t="shared" ca="1" si="83"/>
        <v>0</v>
      </c>
      <c r="P282" s="79">
        <f t="shared" ca="1" si="84"/>
        <v>0</v>
      </c>
      <c r="Q282" s="79">
        <f t="shared" ca="1" si="85"/>
        <v>0</v>
      </c>
      <c r="R282" s="53">
        <f t="shared" ca="1" si="76"/>
        <v>7.3295565784882452E-3</v>
      </c>
      <c r="S282" s="53"/>
      <c r="T282" s="53"/>
      <c r="U282" s="53"/>
      <c r="V282" s="53"/>
      <c r="W282" s="53"/>
      <c r="X282" s="53"/>
      <c r="Y282" s="53"/>
      <c r="Z282" s="53"/>
      <c r="AA282" s="53"/>
      <c r="AB282" s="53"/>
      <c r="AC282" s="53"/>
      <c r="AD282" s="53"/>
      <c r="AE282" s="53"/>
      <c r="AF282" s="53"/>
      <c r="AG282" s="53"/>
      <c r="AH282" s="53"/>
      <c r="AI282" s="53"/>
    </row>
    <row r="283" spans="1:35" x14ac:dyDescent="0.2">
      <c r="A283" s="86"/>
      <c r="B283" s="86"/>
      <c r="C283" s="86"/>
      <c r="D283" s="87">
        <f t="shared" si="73"/>
        <v>0</v>
      </c>
      <c r="E283" s="87">
        <f t="shared" si="73"/>
        <v>0</v>
      </c>
      <c r="F283" s="79">
        <f t="shared" si="74"/>
        <v>0</v>
      </c>
      <c r="G283" s="79">
        <f t="shared" si="74"/>
        <v>0</v>
      </c>
      <c r="H283" s="79">
        <f t="shared" si="77"/>
        <v>0</v>
      </c>
      <c r="I283" s="79">
        <f t="shared" si="78"/>
        <v>0</v>
      </c>
      <c r="J283" s="79">
        <f t="shared" si="79"/>
        <v>0</v>
      </c>
      <c r="K283" s="79">
        <f t="shared" si="80"/>
        <v>0</v>
      </c>
      <c r="L283" s="79">
        <f t="shared" si="81"/>
        <v>0</v>
      </c>
      <c r="M283" s="79">
        <f t="shared" ca="1" si="75"/>
        <v>-7.3295565784882452E-3</v>
      </c>
      <c r="N283" s="79">
        <f t="shared" ca="1" si="82"/>
        <v>0</v>
      </c>
      <c r="O283" s="126">
        <f t="shared" ca="1" si="83"/>
        <v>0</v>
      </c>
      <c r="P283" s="79">
        <f t="shared" ca="1" si="84"/>
        <v>0</v>
      </c>
      <c r="Q283" s="79">
        <f t="shared" ca="1" si="85"/>
        <v>0</v>
      </c>
      <c r="R283" s="53">
        <f t="shared" ca="1" si="76"/>
        <v>7.3295565784882452E-3</v>
      </c>
      <c r="S283" s="53"/>
      <c r="T283" s="53"/>
      <c r="U283" s="53"/>
      <c r="V283" s="53"/>
      <c r="W283" s="53"/>
      <c r="X283" s="53"/>
      <c r="Y283" s="53"/>
      <c r="Z283" s="53"/>
      <c r="AA283" s="53"/>
      <c r="AB283" s="53"/>
      <c r="AC283" s="53"/>
      <c r="AD283" s="53"/>
      <c r="AE283" s="53"/>
      <c r="AF283" s="53"/>
      <c r="AG283" s="53"/>
      <c r="AH283" s="53"/>
      <c r="AI283" s="53"/>
    </row>
    <row r="284" spans="1:35" x14ac:dyDescent="0.2">
      <c r="A284" s="86"/>
      <c r="B284" s="86"/>
      <c r="C284" s="86"/>
      <c r="D284" s="87">
        <f t="shared" si="73"/>
        <v>0</v>
      </c>
      <c r="E284" s="87">
        <f t="shared" si="73"/>
        <v>0</v>
      </c>
      <c r="F284" s="79">
        <f t="shared" si="74"/>
        <v>0</v>
      </c>
      <c r="G284" s="79">
        <f t="shared" si="74"/>
        <v>0</v>
      </c>
      <c r="H284" s="79">
        <f t="shared" si="77"/>
        <v>0</v>
      </c>
      <c r="I284" s="79">
        <f t="shared" si="78"/>
        <v>0</v>
      </c>
      <c r="J284" s="79">
        <f t="shared" si="79"/>
        <v>0</v>
      </c>
      <c r="K284" s="79">
        <f t="shared" si="80"/>
        <v>0</v>
      </c>
      <c r="L284" s="79">
        <f t="shared" si="81"/>
        <v>0</v>
      </c>
      <c r="M284" s="79">
        <f t="shared" ca="1" si="75"/>
        <v>-7.3295565784882452E-3</v>
      </c>
      <c r="N284" s="79">
        <f t="shared" ca="1" si="82"/>
        <v>0</v>
      </c>
      <c r="O284" s="126">
        <f t="shared" ca="1" si="83"/>
        <v>0</v>
      </c>
      <c r="P284" s="79">
        <f t="shared" ca="1" si="84"/>
        <v>0</v>
      </c>
      <c r="Q284" s="79">
        <f t="shared" ca="1" si="85"/>
        <v>0</v>
      </c>
      <c r="R284" s="53">
        <f t="shared" ca="1" si="76"/>
        <v>7.3295565784882452E-3</v>
      </c>
      <c r="S284" s="53"/>
      <c r="T284" s="53"/>
      <c r="U284" s="53"/>
      <c r="V284" s="53"/>
      <c r="W284" s="53"/>
      <c r="X284" s="53"/>
      <c r="Y284" s="53"/>
      <c r="Z284" s="53"/>
      <c r="AA284" s="53"/>
      <c r="AB284" s="53"/>
      <c r="AC284" s="53"/>
      <c r="AD284" s="53"/>
      <c r="AE284" s="53"/>
      <c r="AF284" s="53"/>
      <c r="AG284" s="53"/>
      <c r="AH284" s="53"/>
      <c r="AI284" s="53"/>
    </row>
    <row r="285" spans="1:35" x14ac:dyDescent="0.2">
      <c r="A285" s="86"/>
      <c r="B285" s="86"/>
      <c r="C285" s="86"/>
      <c r="D285" s="87">
        <f t="shared" si="73"/>
        <v>0</v>
      </c>
      <c r="E285" s="87">
        <f t="shared" si="73"/>
        <v>0</v>
      </c>
      <c r="F285" s="79">
        <f t="shared" si="74"/>
        <v>0</v>
      </c>
      <c r="G285" s="79">
        <f t="shared" si="74"/>
        <v>0</v>
      </c>
      <c r="H285" s="79">
        <f t="shared" si="77"/>
        <v>0</v>
      </c>
      <c r="I285" s="79">
        <f t="shared" si="78"/>
        <v>0</v>
      </c>
      <c r="J285" s="79">
        <f t="shared" si="79"/>
        <v>0</v>
      </c>
      <c r="K285" s="79">
        <f t="shared" si="80"/>
        <v>0</v>
      </c>
      <c r="L285" s="79">
        <f t="shared" si="81"/>
        <v>0</v>
      </c>
      <c r="M285" s="79">
        <f t="shared" ca="1" si="75"/>
        <v>-7.3295565784882452E-3</v>
      </c>
      <c r="N285" s="79">
        <f t="shared" ca="1" si="82"/>
        <v>0</v>
      </c>
      <c r="O285" s="126">
        <f t="shared" ca="1" si="83"/>
        <v>0</v>
      </c>
      <c r="P285" s="79">
        <f t="shared" ca="1" si="84"/>
        <v>0</v>
      </c>
      <c r="Q285" s="79">
        <f t="shared" ca="1" si="85"/>
        <v>0</v>
      </c>
      <c r="R285" s="53">
        <f t="shared" ca="1" si="76"/>
        <v>7.3295565784882452E-3</v>
      </c>
      <c r="S285" s="53"/>
      <c r="T285" s="53"/>
      <c r="U285" s="53"/>
      <c r="V285" s="53"/>
      <c r="W285" s="53"/>
      <c r="X285" s="53"/>
      <c r="Y285" s="53"/>
      <c r="Z285" s="53"/>
      <c r="AA285" s="53"/>
      <c r="AB285" s="53"/>
      <c r="AC285" s="53"/>
      <c r="AD285" s="53"/>
      <c r="AE285" s="53"/>
      <c r="AF285" s="53"/>
      <c r="AG285" s="53"/>
      <c r="AH285" s="53"/>
      <c r="AI285" s="53"/>
    </row>
    <row r="286" spans="1:35" x14ac:dyDescent="0.2">
      <c r="A286" s="86"/>
      <c r="B286" s="86"/>
      <c r="C286" s="86"/>
      <c r="D286" s="87">
        <f t="shared" si="73"/>
        <v>0</v>
      </c>
      <c r="E286" s="87">
        <f t="shared" si="73"/>
        <v>0</v>
      </c>
      <c r="F286" s="79">
        <f t="shared" si="74"/>
        <v>0</v>
      </c>
      <c r="G286" s="79">
        <f t="shared" si="74"/>
        <v>0</v>
      </c>
      <c r="H286" s="79">
        <f t="shared" si="77"/>
        <v>0</v>
      </c>
      <c r="I286" s="79">
        <f t="shared" si="78"/>
        <v>0</v>
      </c>
      <c r="J286" s="79">
        <f t="shared" si="79"/>
        <v>0</v>
      </c>
      <c r="K286" s="79">
        <f t="shared" si="80"/>
        <v>0</v>
      </c>
      <c r="L286" s="79">
        <f t="shared" si="81"/>
        <v>0</v>
      </c>
      <c r="M286" s="79">
        <f t="shared" ca="1" si="75"/>
        <v>-7.3295565784882452E-3</v>
      </c>
      <c r="N286" s="79">
        <f t="shared" ca="1" si="82"/>
        <v>0</v>
      </c>
      <c r="O286" s="126">
        <f t="shared" ca="1" si="83"/>
        <v>0</v>
      </c>
      <c r="P286" s="79">
        <f t="shared" ca="1" si="84"/>
        <v>0</v>
      </c>
      <c r="Q286" s="79">
        <f t="shared" ca="1" si="85"/>
        <v>0</v>
      </c>
      <c r="R286" s="53">
        <f t="shared" ca="1" si="76"/>
        <v>7.3295565784882452E-3</v>
      </c>
      <c r="S286" s="53"/>
      <c r="T286" s="53"/>
      <c r="U286" s="53"/>
      <c r="V286" s="53"/>
      <c r="W286" s="53"/>
      <c r="X286" s="53"/>
      <c r="Y286" s="53"/>
      <c r="Z286" s="53"/>
      <c r="AA286" s="53"/>
      <c r="AB286" s="53"/>
      <c r="AC286" s="53"/>
      <c r="AD286" s="53"/>
      <c r="AE286" s="53"/>
      <c r="AF286" s="53"/>
      <c r="AG286" s="53"/>
      <c r="AH286" s="53"/>
      <c r="AI286" s="53"/>
    </row>
    <row r="287" spans="1:35" x14ac:dyDescent="0.2">
      <c r="A287" s="86"/>
      <c r="B287" s="86"/>
      <c r="C287" s="86"/>
      <c r="D287" s="87">
        <f t="shared" si="73"/>
        <v>0</v>
      </c>
      <c r="E287" s="87">
        <f t="shared" si="73"/>
        <v>0</v>
      </c>
      <c r="F287" s="79">
        <f t="shared" si="74"/>
        <v>0</v>
      </c>
      <c r="G287" s="79">
        <f t="shared" si="74"/>
        <v>0</v>
      </c>
      <c r="H287" s="79">
        <f t="shared" si="77"/>
        <v>0</v>
      </c>
      <c r="I287" s="79">
        <f t="shared" si="78"/>
        <v>0</v>
      </c>
      <c r="J287" s="79">
        <f t="shared" si="79"/>
        <v>0</v>
      </c>
      <c r="K287" s="79">
        <f t="shared" si="80"/>
        <v>0</v>
      </c>
      <c r="L287" s="79">
        <f t="shared" si="81"/>
        <v>0</v>
      </c>
      <c r="M287" s="79">
        <f t="shared" ca="1" si="75"/>
        <v>-7.3295565784882452E-3</v>
      </c>
      <c r="N287" s="79">
        <f t="shared" ca="1" si="82"/>
        <v>0</v>
      </c>
      <c r="O287" s="126">
        <f t="shared" ca="1" si="83"/>
        <v>0</v>
      </c>
      <c r="P287" s="79">
        <f t="shared" ca="1" si="84"/>
        <v>0</v>
      </c>
      <c r="Q287" s="79">
        <f t="shared" ca="1" si="85"/>
        <v>0</v>
      </c>
      <c r="R287" s="53">
        <f t="shared" ca="1" si="76"/>
        <v>7.3295565784882452E-3</v>
      </c>
      <c r="S287" s="53"/>
      <c r="T287" s="53"/>
      <c r="U287" s="53"/>
      <c r="V287" s="53"/>
      <c r="W287" s="53"/>
      <c r="X287" s="53"/>
      <c r="Y287" s="53"/>
      <c r="Z287" s="53"/>
      <c r="AA287" s="53"/>
      <c r="AB287" s="53"/>
      <c r="AC287" s="53"/>
      <c r="AD287" s="53"/>
      <c r="AE287" s="53"/>
      <c r="AF287" s="53"/>
      <c r="AG287" s="53"/>
      <c r="AH287" s="53"/>
      <c r="AI287" s="53"/>
    </row>
    <row r="288" spans="1:35" x14ac:dyDescent="0.2">
      <c r="A288" s="86"/>
      <c r="B288" s="86"/>
      <c r="C288" s="86"/>
      <c r="D288" s="87">
        <f t="shared" si="73"/>
        <v>0</v>
      </c>
      <c r="E288" s="87">
        <f t="shared" si="73"/>
        <v>0</v>
      </c>
      <c r="F288" s="79">
        <f t="shared" si="74"/>
        <v>0</v>
      </c>
      <c r="G288" s="79">
        <f t="shared" si="74"/>
        <v>0</v>
      </c>
      <c r="H288" s="79">
        <f t="shared" si="77"/>
        <v>0</v>
      </c>
      <c r="I288" s="79">
        <f t="shared" si="78"/>
        <v>0</v>
      </c>
      <c r="J288" s="79">
        <f t="shared" si="79"/>
        <v>0</v>
      </c>
      <c r="K288" s="79">
        <f t="shared" si="80"/>
        <v>0</v>
      </c>
      <c r="L288" s="79">
        <f t="shared" si="81"/>
        <v>0</v>
      </c>
      <c r="M288" s="79">
        <f t="shared" ca="1" si="75"/>
        <v>-7.3295565784882452E-3</v>
      </c>
      <c r="N288" s="79">
        <f t="shared" ca="1" si="82"/>
        <v>0</v>
      </c>
      <c r="O288" s="126">
        <f t="shared" ca="1" si="83"/>
        <v>0</v>
      </c>
      <c r="P288" s="79">
        <f t="shared" ca="1" si="84"/>
        <v>0</v>
      </c>
      <c r="Q288" s="79">
        <f t="shared" ca="1" si="85"/>
        <v>0</v>
      </c>
      <c r="R288" s="53">
        <f t="shared" ca="1" si="76"/>
        <v>7.3295565784882452E-3</v>
      </c>
      <c r="S288" s="53"/>
      <c r="T288" s="53"/>
      <c r="U288" s="53"/>
      <c r="V288" s="53"/>
      <c r="W288" s="53"/>
      <c r="X288" s="53"/>
      <c r="Y288" s="53"/>
      <c r="Z288" s="53"/>
      <c r="AA288" s="53"/>
      <c r="AB288" s="53"/>
      <c r="AC288" s="53"/>
      <c r="AD288" s="53"/>
      <c r="AE288" s="53"/>
      <c r="AF288" s="53"/>
      <c r="AG288" s="53"/>
      <c r="AH288" s="53"/>
      <c r="AI288" s="53"/>
    </row>
    <row r="289" spans="1:35" x14ac:dyDescent="0.2">
      <c r="A289" s="86"/>
      <c r="B289" s="86"/>
      <c r="C289" s="86"/>
      <c r="D289" s="87">
        <f t="shared" si="73"/>
        <v>0</v>
      </c>
      <c r="E289" s="87">
        <f t="shared" si="73"/>
        <v>0</v>
      </c>
      <c r="F289" s="79">
        <f t="shared" si="74"/>
        <v>0</v>
      </c>
      <c r="G289" s="79">
        <f t="shared" si="74"/>
        <v>0</v>
      </c>
      <c r="H289" s="79">
        <f t="shared" si="77"/>
        <v>0</v>
      </c>
      <c r="I289" s="79">
        <f t="shared" si="78"/>
        <v>0</v>
      </c>
      <c r="J289" s="79">
        <f t="shared" si="79"/>
        <v>0</v>
      </c>
      <c r="K289" s="79">
        <f t="shared" si="80"/>
        <v>0</v>
      </c>
      <c r="L289" s="79">
        <f t="shared" si="81"/>
        <v>0</v>
      </c>
      <c r="M289" s="79">
        <f t="shared" ca="1" si="75"/>
        <v>-7.3295565784882452E-3</v>
      </c>
      <c r="N289" s="79">
        <f t="shared" ca="1" si="82"/>
        <v>0</v>
      </c>
      <c r="O289" s="126">
        <f t="shared" ca="1" si="83"/>
        <v>0</v>
      </c>
      <c r="P289" s="79">
        <f t="shared" ca="1" si="84"/>
        <v>0</v>
      </c>
      <c r="Q289" s="79">
        <f t="shared" ca="1" si="85"/>
        <v>0</v>
      </c>
      <c r="R289" s="53">
        <f t="shared" ca="1" si="76"/>
        <v>7.3295565784882452E-3</v>
      </c>
      <c r="S289" s="53"/>
      <c r="T289" s="53"/>
      <c r="U289" s="53"/>
      <c r="V289" s="53"/>
      <c r="W289" s="53"/>
      <c r="X289" s="53"/>
      <c r="Y289" s="53"/>
      <c r="Z289" s="53"/>
      <c r="AA289" s="53"/>
      <c r="AB289" s="53"/>
      <c r="AC289" s="53"/>
      <c r="AD289" s="53"/>
      <c r="AE289" s="53"/>
      <c r="AF289" s="53"/>
      <c r="AG289" s="53"/>
      <c r="AH289" s="53"/>
      <c r="AI289" s="53"/>
    </row>
    <row r="290" spans="1:35" x14ac:dyDescent="0.2">
      <c r="A290" s="86"/>
      <c r="B290" s="86"/>
      <c r="C290" s="86"/>
      <c r="D290" s="87">
        <f t="shared" si="73"/>
        <v>0</v>
      </c>
      <c r="E290" s="87">
        <f t="shared" si="73"/>
        <v>0</v>
      </c>
      <c r="F290" s="79">
        <f t="shared" si="74"/>
        <v>0</v>
      </c>
      <c r="G290" s="79">
        <f t="shared" si="74"/>
        <v>0</v>
      </c>
      <c r="H290" s="79">
        <f t="shared" si="77"/>
        <v>0</v>
      </c>
      <c r="I290" s="79">
        <f t="shared" si="78"/>
        <v>0</v>
      </c>
      <c r="J290" s="79">
        <f t="shared" si="79"/>
        <v>0</v>
      </c>
      <c r="K290" s="79">
        <f t="shared" si="80"/>
        <v>0</v>
      </c>
      <c r="L290" s="79">
        <f t="shared" si="81"/>
        <v>0</v>
      </c>
      <c r="M290" s="79">
        <f t="shared" ca="1" si="75"/>
        <v>-7.3295565784882452E-3</v>
      </c>
      <c r="N290" s="79">
        <f t="shared" ca="1" si="82"/>
        <v>0</v>
      </c>
      <c r="O290" s="126">
        <f t="shared" ca="1" si="83"/>
        <v>0</v>
      </c>
      <c r="P290" s="79">
        <f t="shared" ca="1" si="84"/>
        <v>0</v>
      </c>
      <c r="Q290" s="79">
        <f t="shared" ca="1" si="85"/>
        <v>0</v>
      </c>
      <c r="R290" s="53">
        <f t="shared" ca="1" si="76"/>
        <v>7.3295565784882452E-3</v>
      </c>
      <c r="S290" s="53"/>
      <c r="T290" s="53"/>
      <c r="U290" s="53"/>
      <c r="V290" s="53"/>
      <c r="W290" s="53"/>
      <c r="X290" s="53"/>
      <c r="Y290" s="53"/>
      <c r="Z290" s="53"/>
      <c r="AA290" s="53"/>
      <c r="AB290" s="53"/>
      <c r="AC290" s="53"/>
      <c r="AD290" s="53"/>
      <c r="AE290" s="53"/>
      <c r="AF290" s="53"/>
      <c r="AG290" s="53"/>
      <c r="AH290" s="53"/>
      <c r="AI290" s="53"/>
    </row>
    <row r="291" spans="1:35" x14ac:dyDescent="0.2">
      <c r="A291" s="86"/>
      <c r="B291" s="86"/>
      <c r="C291" s="86"/>
      <c r="D291" s="87">
        <f t="shared" si="73"/>
        <v>0</v>
      </c>
      <c r="E291" s="87">
        <f t="shared" si="73"/>
        <v>0</v>
      </c>
      <c r="F291" s="79">
        <f t="shared" si="74"/>
        <v>0</v>
      </c>
      <c r="G291" s="79">
        <f t="shared" si="74"/>
        <v>0</v>
      </c>
      <c r="H291" s="79">
        <f t="shared" si="77"/>
        <v>0</v>
      </c>
      <c r="I291" s="79">
        <f t="shared" si="78"/>
        <v>0</v>
      </c>
      <c r="J291" s="79">
        <f t="shared" si="79"/>
        <v>0</v>
      </c>
      <c r="K291" s="79">
        <f t="shared" si="80"/>
        <v>0</v>
      </c>
      <c r="L291" s="79">
        <f t="shared" si="81"/>
        <v>0</v>
      </c>
      <c r="M291" s="79">
        <f t="shared" ca="1" si="75"/>
        <v>-7.3295565784882452E-3</v>
      </c>
      <c r="N291" s="79">
        <f t="shared" ca="1" si="82"/>
        <v>0</v>
      </c>
      <c r="O291" s="126">
        <f t="shared" ca="1" si="83"/>
        <v>0</v>
      </c>
      <c r="P291" s="79">
        <f t="shared" ca="1" si="84"/>
        <v>0</v>
      </c>
      <c r="Q291" s="79">
        <f t="shared" ca="1" si="85"/>
        <v>0</v>
      </c>
      <c r="R291" s="53">
        <f t="shared" ca="1" si="76"/>
        <v>7.3295565784882452E-3</v>
      </c>
      <c r="S291" s="53"/>
      <c r="T291" s="53"/>
      <c r="U291" s="53"/>
      <c r="V291" s="53"/>
      <c r="W291" s="53"/>
      <c r="X291" s="53"/>
      <c r="Y291" s="53"/>
      <c r="Z291" s="53"/>
      <c r="AA291" s="53"/>
      <c r="AB291" s="53"/>
      <c r="AC291" s="53"/>
      <c r="AD291" s="53"/>
      <c r="AE291" s="53"/>
      <c r="AF291" s="53"/>
      <c r="AG291" s="53"/>
      <c r="AH291" s="53"/>
      <c r="AI291" s="53"/>
    </row>
    <row r="292" spans="1:35" x14ac:dyDescent="0.2">
      <c r="A292" s="86"/>
      <c r="B292" s="86"/>
      <c r="C292" s="86"/>
      <c r="D292" s="87">
        <f t="shared" si="73"/>
        <v>0</v>
      </c>
      <c r="E292" s="87">
        <f t="shared" si="73"/>
        <v>0</v>
      </c>
      <c r="F292" s="79">
        <f t="shared" si="74"/>
        <v>0</v>
      </c>
      <c r="G292" s="79">
        <f t="shared" si="74"/>
        <v>0</v>
      </c>
      <c r="H292" s="79">
        <f t="shared" si="77"/>
        <v>0</v>
      </c>
      <c r="I292" s="79">
        <f t="shared" si="78"/>
        <v>0</v>
      </c>
      <c r="J292" s="79">
        <f t="shared" si="79"/>
        <v>0</v>
      </c>
      <c r="K292" s="79">
        <f t="shared" si="80"/>
        <v>0</v>
      </c>
      <c r="L292" s="79">
        <f t="shared" si="81"/>
        <v>0</v>
      </c>
      <c r="M292" s="79">
        <f t="shared" ca="1" si="75"/>
        <v>-7.3295565784882452E-3</v>
      </c>
      <c r="N292" s="79">
        <f t="shared" ca="1" si="82"/>
        <v>0</v>
      </c>
      <c r="O292" s="126">
        <f t="shared" ca="1" si="83"/>
        <v>0</v>
      </c>
      <c r="P292" s="79">
        <f t="shared" ca="1" si="84"/>
        <v>0</v>
      </c>
      <c r="Q292" s="79">
        <f t="shared" ca="1" si="85"/>
        <v>0</v>
      </c>
      <c r="R292" s="53">
        <f t="shared" ca="1" si="76"/>
        <v>7.3295565784882452E-3</v>
      </c>
      <c r="S292" s="53"/>
      <c r="T292" s="53"/>
      <c r="U292" s="53"/>
      <c r="V292" s="53"/>
      <c r="W292" s="53"/>
      <c r="X292" s="53"/>
      <c r="Y292" s="53"/>
      <c r="Z292" s="53"/>
      <c r="AA292" s="53"/>
      <c r="AB292" s="53"/>
      <c r="AC292" s="53"/>
      <c r="AD292" s="53"/>
      <c r="AE292" s="53"/>
      <c r="AF292" s="53"/>
      <c r="AG292" s="53"/>
      <c r="AH292" s="53"/>
      <c r="AI292" s="53"/>
    </row>
    <row r="293" spans="1:35" x14ac:dyDescent="0.2">
      <c r="A293" s="86"/>
      <c r="B293" s="86"/>
      <c r="C293" s="86"/>
      <c r="D293" s="87">
        <f t="shared" si="73"/>
        <v>0</v>
      </c>
      <c r="E293" s="87">
        <f t="shared" si="73"/>
        <v>0</v>
      </c>
      <c r="F293" s="79">
        <f t="shared" si="74"/>
        <v>0</v>
      </c>
      <c r="G293" s="79">
        <f t="shared" si="74"/>
        <v>0</v>
      </c>
      <c r="H293" s="79">
        <f t="shared" si="77"/>
        <v>0</v>
      </c>
      <c r="I293" s="79">
        <f t="shared" si="78"/>
        <v>0</v>
      </c>
      <c r="J293" s="79">
        <f t="shared" si="79"/>
        <v>0</v>
      </c>
      <c r="K293" s="79">
        <f t="shared" si="80"/>
        <v>0</v>
      </c>
      <c r="L293" s="79">
        <f t="shared" si="81"/>
        <v>0</v>
      </c>
      <c r="M293" s="79">
        <f t="shared" ca="1" si="75"/>
        <v>-7.3295565784882452E-3</v>
      </c>
      <c r="N293" s="79">
        <f t="shared" ca="1" si="82"/>
        <v>0</v>
      </c>
      <c r="O293" s="126">
        <f t="shared" ca="1" si="83"/>
        <v>0</v>
      </c>
      <c r="P293" s="79">
        <f t="shared" ca="1" si="84"/>
        <v>0</v>
      </c>
      <c r="Q293" s="79">
        <f t="shared" ca="1" si="85"/>
        <v>0</v>
      </c>
      <c r="R293" s="53">
        <f t="shared" ca="1" si="76"/>
        <v>7.3295565784882452E-3</v>
      </c>
      <c r="S293" s="53"/>
      <c r="T293" s="53"/>
      <c r="U293" s="53"/>
      <c r="V293" s="53"/>
      <c r="W293" s="53"/>
      <c r="X293" s="53"/>
      <c r="Y293" s="53"/>
      <c r="Z293" s="53"/>
      <c r="AA293" s="53"/>
      <c r="AB293" s="53"/>
      <c r="AC293" s="53"/>
      <c r="AD293" s="53"/>
      <c r="AE293" s="53"/>
      <c r="AF293" s="53"/>
      <c r="AG293" s="53"/>
      <c r="AH293" s="53"/>
      <c r="AI293" s="53"/>
    </row>
    <row r="294" spans="1:35" x14ac:dyDescent="0.2">
      <c r="A294" s="86"/>
      <c r="B294" s="86"/>
      <c r="C294" s="86"/>
      <c r="D294" s="87">
        <f t="shared" si="73"/>
        <v>0</v>
      </c>
      <c r="E294" s="87">
        <f t="shared" si="73"/>
        <v>0</v>
      </c>
      <c r="F294" s="79">
        <f t="shared" si="74"/>
        <v>0</v>
      </c>
      <c r="G294" s="79">
        <f t="shared" si="74"/>
        <v>0</v>
      </c>
      <c r="H294" s="79">
        <f t="shared" si="77"/>
        <v>0</v>
      </c>
      <c r="I294" s="79">
        <f t="shared" si="78"/>
        <v>0</v>
      </c>
      <c r="J294" s="79">
        <f t="shared" si="79"/>
        <v>0</v>
      </c>
      <c r="K294" s="79">
        <f t="shared" si="80"/>
        <v>0</v>
      </c>
      <c r="L294" s="79">
        <f t="shared" si="81"/>
        <v>0</v>
      </c>
      <c r="M294" s="79">
        <f t="shared" ca="1" si="75"/>
        <v>-7.3295565784882452E-3</v>
      </c>
      <c r="N294" s="79">
        <f t="shared" ca="1" si="82"/>
        <v>0</v>
      </c>
      <c r="O294" s="126">
        <f t="shared" ca="1" si="83"/>
        <v>0</v>
      </c>
      <c r="P294" s="79">
        <f t="shared" ca="1" si="84"/>
        <v>0</v>
      </c>
      <c r="Q294" s="79">
        <f t="shared" ca="1" si="85"/>
        <v>0</v>
      </c>
      <c r="R294" s="53">
        <f t="shared" ca="1" si="76"/>
        <v>7.3295565784882452E-3</v>
      </c>
      <c r="S294" s="53"/>
      <c r="T294" s="53"/>
      <c r="U294" s="53"/>
      <c r="V294" s="53"/>
      <c r="W294" s="53"/>
      <c r="X294" s="53"/>
      <c r="Y294" s="53"/>
      <c r="Z294" s="53"/>
      <c r="AA294" s="53"/>
      <c r="AB294" s="53"/>
      <c r="AC294" s="53"/>
      <c r="AD294" s="53"/>
      <c r="AE294" s="53"/>
      <c r="AF294" s="53"/>
      <c r="AG294" s="53"/>
      <c r="AH294" s="53"/>
      <c r="AI294" s="53"/>
    </row>
    <row r="295" spans="1:35" x14ac:dyDescent="0.2">
      <c r="A295" s="86"/>
      <c r="B295" s="86"/>
      <c r="C295" s="86"/>
      <c r="D295" s="87">
        <f t="shared" si="73"/>
        <v>0</v>
      </c>
      <c r="E295" s="87">
        <f t="shared" si="73"/>
        <v>0</v>
      </c>
      <c r="F295" s="79">
        <f t="shared" si="74"/>
        <v>0</v>
      </c>
      <c r="G295" s="79">
        <f t="shared" si="74"/>
        <v>0</v>
      </c>
      <c r="H295" s="79">
        <f t="shared" si="77"/>
        <v>0</v>
      </c>
      <c r="I295" s="79">
        <f t="shared" si="78"/>
        <v>0</v>
      </c>
      <c r="J295" s="79">
        <f t="shared" si="79"/>
        <v>0</v>
      </c>
      <c r="K295" s="79">
        <f t="shared" si="80"/>
        <v>0</v>
      </c>
      <c r="L295" s="79">
        <f t="shared" si="81"/>
        <v>0</v>
      </c>
      <c r="M295" s="79">
        <f t="shared" ca="1" si="75"/>
        <v>-7.3295565784882452E-3</v>
      </c>
      <c r="N295" s="79">
        <f t="shared" ca="1" si="82"/>
        <v>0</v>
      </c>
      <c r="O295" s="126">
        <f t="shared" ca="1" si="83"/>
        <v>0</v>
      </c>
      <c r="P295" s="79">
        <f t="shared" ca="1" si="84"/>
        <v>0</v>
      </c>
      <c r="Q295" s="79">
        <f t="shared" ca="1" si="85"/>
        <v>0</v>
      </c>
      <c r="R295" s="53">
        <f t="shared" ca="1" si="76"/>
        <v>7.3295565784882452E-3</v>
      </c>
      <c r="S295" s="53"/>
      <c r="T295" s="53"/>
      <c r="U295" s="53"/>
      <c r="V295" s="53"/>
      <c r="W295" s="53"/>
      <c r="X295" s="53"/>
      <c r="Y295" s="53"/>
      <c r="Z295" s="53"/>
      <c r="AA295" s="53"/>
      <c r="AB295" s="53"/>
      <c r="AC295" s="53"/>
      <c r="AD295" s="53"/>
      <c r="AE295" s="53"/>
      <c r="AF295" s="53"/>
      <c r="AG295" s="53"/>
      <c r="AH295" s="53"/>
      <c r="AI295" s="53"/>
    </row>
    <row r="296" spans="1:35" x14ac:dyDescent="0.2">
      <c r="A296" s="86"/>
      <c r="B296" s="86"/>
      <c r="C296" s="86"/>
      <c r="D296" s="87">
        <f t="shared" si="73"/>
        <v>0</v>
      </c>
      <c r="E296" s="87">
        <f t="shared" si="73"/>
        <v>0</v>
      </c>
      <c r="F296" s="79">
        <f t="shared" si="74"/>
        <v>0</v>
      </c>
      <c r="G296" s="79">
        <f t="shared" si="74"/>
        <v>0</v>
      </c>
      <c r="H296" s="79">
        <f t="shared" si="77"/>
        <v>0</v>
      </c>
      <c r="I296" s="79">
        <f t="shared" si="78"/>
        <v>0</v>
      </c>
      <c r="J296" s="79">
        <f t="shared" si="79"/>
        <v>0</v>
      </c>
      <c r="K296" s="79">
        <f t="shared" si="80"/>
        <v>0</v>
      </c>
      <c r="L296" s="79">
        <f t="shared" si="81"/>
        <v>0</v>
      </c>
      <c r="M296" s="79">
        <f t="shared" ca="1" si="75"/>
        <v>-7.3295565784882452E-3</v>
      </c>
      <c r="N296" s="79">
        <f t="shared" ca="1" si="82"/>
        <v>0</v>
      </c>
      <c r="O296" s="126">
        <f t="shared" ca="1" si="83"/>
        <v>0</v>
      </c>
      <c r="P296" s="79">
        <f t="shared" ca="1" si="84"/>
        <v>0</v>
      </c>
      <c r="Q296" s="79">
        <f t="shared" ca="1" si="85"/>
        <v>0</v>
      </c>
      <c r="R296" s="53">
        <f t="shared" ca="1" si="76"/>
        <v>7.3295565784882452E-3</v>
      </c>
      <c r="S296" s="53"/>
      <c r="T296" s="53"/>
      <c r="U296" s="53"/>
      <c r="V296" s="53"/>
      <c r="W296" s="53"/>
      <c r="X296" s="53"/>
      <c r="Y296" s="53"/>
      <c r="Z296" s="53"/>
      <c r="AA296" s="53"/>
      <c r="AB296" s="53"/>
      <c r="AC296" s="53"/>
      <c r="AD296" s="53"/>
      <c r="AE296" s="53"/>
      <c r="AF296" s="53"/>
      <c r="AG296" s="53"/>
      <c r="AH296" s="53"/>
      <c r="AI296" s="53"/>
    </row>
    <row r="297" spans="1:35" x14ac:dyDescent="0.2">
      <c r="A297" s="86"/>
      <c r="B297" s="86"/>
      <c r="C297" s="86"/>
      <c r="D297" s="87">
        <f t="shared" si="73"/>
        <v>0</v>
      </c>
      <c r="E297" s="87">
        <f t="shared" si="73"/>
        <v>0</v>
      </c>
      <c r="F297" s="79">
        <f t="shared" si="74"/>
        <v>0</v>
      </c>
      <c r="G297" s="79">
        <f t="shared" si="74"/>
        <v>0</v>
      </c>
      <c r="H297" s="79">
        <f t="shared" si="77"/>
        <v>0</v>
      </c>
      <c r="I297" s="79">
        <f t="shared" si="78"/>
        <v>0</v>
      </c>
      <c r="J297" s="79">
        <f t="shared" si="79"/>
        <v>0</v>
      </c>
      <c r="K297" s="79">
        <f t="shared" si="80"/>
        <v>0</v>
      </c>
      <c r="L297" s="79">
        <f t="shared" si="81"/>
        <v>0</v>
      </c>
      <c r="M297" s="79">
        <f t="shared" ca="1" si="75"/>
        <v>-7.3295565784882452E-3</v>
      </c>
      <c r="N297" s="79">
        <f t="shared" ca="1" si="82"/>
        <v>0</v>
      </c>
      <c r="O297" s="126">
        <f t="shared" ca="1" si="83"/>
        <v>0</v>
      </c>
      <c r="P297" s="79">
        <f t="shared" ca="1" si="84"/>
        <v>0</v>
      </c>
      <c r="Q297" s="79">
        <f t="shared" ca="1" si="85"/>
        <v>0</v>
      </c>
      <c r="R297" s="53">
        <f t="shared" ca="1" si="76"/>
        <v>7.3295565784882452E-3</v>
      </c>
      <c r="S297" s="53"/>
      <c r="T297" s="53"/>
      <c r="U297" s="53"/>
      <c r="V297" s="53"/>
      <c r="W297" s="53"/>
      <c r="X297" s="53"/>
      <c r="Y297" s="53"/>
      <c r="Z297" s="53"/>
      <c r="AA297" s="53"/>
      <c r="AB297" s="53"/>
      <c r="AC297" s="53"/>
      <c r="AD297" s="53"/>
      <c r="AE297" s="53"/>
      <c r="AF297" s="53"/>
      <c r="AG297" s="53"/>
      <c r="AH297" s="53"/>
      <c r="AI297" s="53"/>
    </row>
    <row r="298" spans="1:35" x14ac:dyDescent="0.2">
      <c r="A298" s="86"/>
      <c r="B298" s="86"/>
      <c r="C298" s="86"/>
      <c r="D298" s="87">
        <f t="shared" si="73"/>
        <v>0</v>
      </c>
      <c r="E298" s="87">
        <f t="shared" si="73"/>
        <v>0</v>
      </c>
      <c r="F298" s="79">
        <f t="shared" si="74"/>
        <v>0</v>
      </c>
      <c r="G298" s="79">
        <f t="shared" si="74"/>
        <v>0</v>
      </c>
      <c r="H298" s="79">
        <f t="shared" si="77"/>
        <v>0</v>
      </c>
      <c r="I298" s="79">
        <f t="shared" si="78"/>
        <v>0</v>
      </c>
      <c r="J298" s="79">
        <f t="shared" si="79"/>
        <v>0</v>
      </c>
      <c r="K298" s="79">
        <f t="shared" si="80"/>
        <v>0</v>
      </c>
      <c r="L298" s="79">
        <f t="shared" si="81"/>
        <v>0</v>
      </c>
      <c r="M298" s="79">
        <f t="shared" ca="1" si="75"/>
        <v>-7.3295565784882452E-3</v>
      </c>
      <c r="N298" s="79">
        <f t="shared" ca="1" si="82"/>
        <v>0</v>
      </c>
      <c r="O298" s="126">
        <f t="shared" ca="1" si="83"/>
        <v>0</v>
      </c>
      <c r="P298" s="79">
        <f t="shared" ca="1" si="84"/>
        <v>0</v>
      </c>
      <c r="Q298" s="79">
        <f t="shared" ca="1" si="85"/>
        <v>0</v>
      </c>
      <c r="R298" s="53">
        <f t="shared" ca="1" si="76"/>
        <v>7.3295565784882452E-3</v>
      </c>
      <c r="S298" s="53"/>
      <c r="T298" s="53"/>
      <c r="U298" s="53"/>
      <c r="V298" s="53"/>
      <c r="W298" s="53"/>
      <c r="X298" s="53"/>
      <c r="Y298" s="53"/>
      <c r="Z298" s="53"/>
      <c r="AA298" s="53"/>
      <c r="AB298" s="53"/>
      <c r="AC298" s="53"/>
      <c r="AD298" s="53"/>
      <c r="AE298" s="53"/>
      <c r="AF298" s="53"/>
      <c r="AG298" s="53"/>
      <c r="AH298" s="53"/>
      <c r="AI298" s="53"/>
    </row>
    <row r="299" spans="1:35" x14ac:dyDescent="0.2">
      <c r="A299" s="86"/>
      <c r="B299" s="86"/>
      <c r="C299" s="86"/>
      <c r="D299" s="87">
        <f t="shared" si="73"/>
        <v>0</v>
      </c>
      <c r="E299" s="87">
        <f t="shared" si="73"/>
        <v>0</v>
      </c>
      <c r="F299" s="79">
        <f t="shared" si="74"/>
        <v>0</v>
      </c>
      <c r="G299" s="79">
        <f t="shared" si="74"/>
        <v>0</v>
      </c>
      <c r="H299" s="79">
        <f t="shared" si="77"/>
        <v>0</v>
      </c>
      <c r="I299" s="79">
        <f t="shared" si="78"/>
        <v>0</v>
      </c>
      <c r="J299" s="79">
        <f t="shared" si="79"/>
        <v>0</v>
      </c>
      <c r="K299" s="79">
        <f t="shared" si="80"/>
        <v>0</v>
      </c>
      <c r="L299" s="79">
        <f t="shared" si="81"/>
        <v>0</v>
      </c>
      <c r="M299" s="79">
        <f t="shared" ca="1" si="75"/>
        <v>-7.3295565784882452E-3</v>
      </c>
      <c r="N299" s="79">
        <f t="shared" ca="1" si="82"/>
        <v>0</v>
      </c>
      <c r="O299" s="126">
        <f t="shared" ca="1" si="83"/>
        <v>0</v>
      </c>
      <c r="P299" s="79">
        <f t="shared" ca="1" si="84"/>
        <v>0</v>
      </c>
      <c r="Q299" s="79">
        <f t="shared" ca="1" si="85"/>
        <v>0</v>
      </c>
      <c r="R299" s="53">
        <f t="shared" ca="1" si="76"/>
        <v>7.3295565784882452E-3</v>
      </c>
      <c r="S299" s="53"/>
      <c r="T299" s="53"/>
      <c r="U299" s="53"/>
      <c r="V299" s="53"/>
      <c r="W299" s="53"/>
      <c r="X299" s="53"/>
      <c r="Y299" s="53"/>
      <c r="Z299" s="53"/>
      <c r="AA299" s="53"/>
      <c r="AB299" s="53"/>
      <c r="AC299" s="53"/>
      <c r="AD299" s="53"/>
      <c r="AE299" s="53"/>
      <c r="AF299" s="53"/>
      <c r="AG299" s="53"/>
      <c r="AH299" s="53"/>
      <c r="AI299" s="53"/>
    </row>
    <row r="300" spans="1:35" x14ac:dyDescent="0.2">
      <c r="A300" s="86"/>
      <c r="B300" s="86"/>
      <c r="C300" s="86"/>
      <c r="D300" s="87">
        <f t="shared" si="73"/>
        <v>0</v>
      </c>
      <c r="E300" s="87">
        <f t="shared" si="73"/>
        <v>0</v>
      </c>
      <c r="F300" s="79">
        <f t="shared" si="74"/>
        <v>0</v>
      </c>
      <c r="G300" s="79">
        <f t="shared" si="74"/>
        <v>0</v>
      </c>
      <c r="H300" s="79">
        <f t="shared" si="77"/>
        <v>0</v>
      </c>
      <c r="I300" s="79">
        <f t="shared" si="78"/>
        <v>0</v>
      </c>
      <c r="J300" s="79">
        <f t="shared" si="79"/>
        <v>0</v>
      </c>
      <c r="K300" s="79">
        <f t="shared" si="80"/>
        <v>0</v>
      </c>
      <c r="L300" s="79">
        <f t="shared" si="81"/>
        <v>0</v>
      </c>
      <c r="M300" s="79">
        <f t="shared" ca="1" si="75"/>
        <v>-7.3295565784882452E-3</v>
      </c>
      <c r="N300" s="79">
        <f t="shared" ca="1" si="82"/>
        <v>0</v>
      </c>
      <c r="O300" s="126">
        <f t="shared" ca="1" si="83"/>
        <v>0</v>
      </c>
      <c r="P300" s="79">
        <f t="shared" ca="1" si="84"/>
        <v>0</v>
      </c>
      <c r="Q300" s="79">
        <f t="shared" ca="1" si="85"/>
        <v>0</v>
      </c>
      <c r="R300" s="53">
        <f t="shared" ca="1" si="76"/>
        <v>7.3295565784882452E-3</v>
      </c>
      <c r="S300" s="53"/>
      <c r="T300" s="53"/>
      <c r="U300" s="53"/>
      <c r="V300" s="53"/>
      <c r="W300" s="53"/>
      <c r="X300" s="53"/>
      <c r="Y300" s="53"/>
      <c r="Z300" s="53"/>
      <c r="AA300" s="53"/>
      <c r="AB300" s="53"/>
      <c r="AC300" s="53"/>
      <c r="AD300" s="53"/>
      <c r="AE300" s="53"/>
      <c r="AF300" s="53"/>
      <c r="AG300" s="53"/>
      <c r="AH300" s="53"/>
      <c r="AI300" s="53"/>
    </row>
    <row r="301" spans="1:35" x14ac:dyDescent="0.2">
      <c r="A301" s="86"/>
      <c r="B301" s="86"/>
      <c r="C301" s="86"/>
      <c r="D301" s="87">
        <f t="shared" si="73"/>
        <v>0</v>
      </c>
      <c r="E301" s="87">
        <f t="shared" si="73"/>
        <v>0</v>
      </c>
      <c r="F301" s="79">
        <f t="shared" si="74"/>
        <v>0</v>
      </c>
      <c r="G301" s="79">
        <f t="shared" si="74"/>
        <v>0</v>
      </c>
      <c r="H301" s="79">
        <f t="shared" si="77"/>
        <v>0</v>
      </c>
      <c r="I301" s="79">
        <f t="shared" si="78"/>
        <v>0</v>
      </c>
      <c r="J301" s="79">
        <f t="shared" si="79"/>
        <v>0</v>
      </c>
      <c r="K301" s="79">
        <f t="shared" si="80"/>
        <v>0</v>
      </c>
      <c r="L301" s="79">
        <f t="shared" si="81"/>
        <v>0</v>
      </c>
      <c r="M301" s="79">
        <f t="shared" ca="1" si="75"/>
        <v>-7.3295565784882452E-3</v>
      </c>
      <c r="N301" s="79">
        <f t="shared" ca="1" si="82"/>
        <v>0</v>
      </c>
      <c r="O301" s="126">
        <f t="shared" ca="1" si="83"/>
        <v>0</v>
      </c>
      <c r="P301" s="79">
        <f t="shared" ca="1" si="84"/>
        <v>0</v>
      </c>
      <c r="Q301" s="79">
        <f t="shared" ca="1" si="85"/>
        <v>0</v>
      </c>
      <c r="R301" s="53">
        <f t="shared" ca="1" si="76"/>
        <v>7.3295565784882452E-3</v>
      </c>
      <c r="S301" s="53"/>
      <c r="T301" s="53"/>
      <c r="U301" s="53"/>
      <c r="V301" s="53"/>
      <c r="W301" s="53"/>
      <c r="X301" s="53"/>
      <c r="Y301" s="53"/>
      <c r="Z301" s="53"/>
      <c r="AA301" s="53"/>
      <c r="AB301" s="53"/>
      <c r="AC301" s="53"/>
      <c r="AD301" s="53"/>
      <c r="AE301" s="53"/>
      <c r="AF301" s="53"/>
      <c r="AG301" s="53"/>
      <c r="AH301" s="53"/>
      <c r="AI301" s="53"/>
    </row>
    <row r="302" spans="1:35" x14ac:dyDescent="0.2">
      <c r="A302" s="86"/>
      <c r="B302" s="86"/>
      <c r="C302" s="86"/>
      <c r="D302" s="87">
        <f t="shared" si="73"/>
        <v>0</v>
      </c>
      <c r="E302" s="87">
        <f t="shared" si="73"/>
        <v>0</v>
      </c>
      <c r="F302" s="79">
        <f t="shared" si="74"/>
        <v>0</v>
      </c>
      <c r="G302" s="79">
        <f t="shared" si="74"/>
        <v>0</v>
      </c>
      <c r="H302" s="79">
        <f t="shared" si="77"/>
        <v>0</v>
      </c>
      <c r="I302" s="79">
        <f t="shared" si="78"/>
        <v>0</v>
      </c>
      <c r="J302" s="79">
        <f t="shared" si="79"/>
        <v>0</v>
      </c>
      <c r="K302" s="79">
        <f t="shared" si="80"/>
        <v>0</v>
      </c>
      <c r="L302" s="79">
        <f t="shared" si="81"/>
        <v>0</v>
      </c>
      <c r="M302" s="79">
        <f t="shared" ca="1" si="75"/>
        <v>-7.3295565784882452E-3</v>
      </c>
      <c r="N302" s="79">
        <f t="shared" ca="1" si="82"/>
        <v>0</v>
      </c>
      <c r="O302" s="126">
        <f t="shared" ca="1" si="83"/>
        <v>0</v>
      </c>
      <c r="P302" s="79">
        <f t="shared" ca="1" si="84"/>
        <v>0</v>
      </c>
      <c r="Q302" s="79">
        <f t="shared" ca="1" si="85"/>
        <v>0</v>
      </c>
      <c r="R302" s="53">
        <f t="shared" ca="1" si="76"/>
        <v>7.3295565784882452E-3</v>
      </c>
      <c r="S302" s="53"/>
      <c r="T302" s="53"/>
      <c r="U302" s="53"/>
      <c r="V302" s="53"/>
      <c r="W302" s="53"/>
      <c r="X302" s="53"/>
      <c r="Y302" s="53"/>
      <c r="Z302" s="53"/>
      <c r="AA302" s="53"/>
      <c r="AB302" s="53"/>
      <c r="AC302" s="53"/>
      <c r="AD302" s="53"/>
      <c r="AE302" s="53"/>
      <c r="AF302" s="53"/>
      <c r="AG302" s="53"/>
      <c r="AH302" s="53"/>
      <c r="AI302" s="53"/>
    </row>
    <row r="303" spans="1:35" x14ac:dyDescent="0.2">
      <c r="A303" s="86"/>
      <c r="B303" s="86"/>
      <c r="C303" s="86"/>
      <c r="D303" s="87">
        <f t="shared" si="73"/>
        <v>0</v>
      </c>
      <c r="E303" s="87">
        <f t="shared" si="73"/>
        <v>0</v>
      </c>
      <c r="F303" s="79">
        <f t="shared" si="74"/>
        <v>0</v>
      </c>
      <c r="G303" s="79">
        <f t="shared" si="74"/>
        <v>0</v>
      </c>
      <c r="H303" s="79">
        <f t="shared" si="77"/>
        <v>0</v>
      </c>
      <c r="I303" s="79">
        <f t="shared" si="78"/>
        <v>0</v>
      </c>
      <c r="J303" s="79">
        <f t="shared" si="79"/>
        <v>0</v>
      </c>
      <c r="K303" s="79">
        <f t="shared" si="80"/>
        <v>0</v>
      </c>
      <c r="L303" s="79">
        <f t="shared" si="81"/>
        <v>0</v>
      </c>
      <c r="M303" s="79">
        <f t="shared" ca="1" si="75"/>
        <v>-7.3295565784882452E-3</v>
      </c>
      <c r="N303" s="79">
        <f t="shared" ca="1" si="82"/>
        <v>0</v>
      </c>
      <c r="O303" s="126">
        <f t="shared" ca="1" si="83"/>
        <v>0</v>
      </c>
      <c r="P303" s="79">
        <f t="shared" ca="1" si="84"/>
        <v>0</v>
      </c>
      <c r="Q303" s="79">
        <f t="shared" ca="1" si="85"/>
        <v>0</v>
      </c>
      <c r="R303" s="53">
        <f t="shared" ca="1" si="76"/>
        <v>7.3295565784882452E-3</v>
      </c>
      <c r="S303" s="53"/>
      <c r="T303" s="53"/>
      <c r="U303" s="53"/>
      <c r="V303" s="53"/>
      <c r="W303" s="53"/>
      <c r="X303" s="53"/>
      <c r="Y303" s="53"/>
      <c r="Z303" s="53"/>
      <c r="AA303" s="53"/>
      <c r="AB303" s="53"/>
      <c r="AC303" s="53"/>
      <c r="AD303" s="53"/>
      <c r="AE303" s="53"/>
      <c r="AF303" s="53"/>
      <c r="AG303" s="53"/>
      <c r="AH303" s="53"/>
      <c r="AI303" s="53"/>
    </row>
    <row r="304" spans="1:35" x14ac:dyDescent="0.2">
      <c r="A304" s="86"/>
      <c r="B304" s="86"/>
      <c r="C304" s="86"/>
      <c r="D304" s="87">
        <f t="shared" si="73"/>
        <v>0</v>
      </c>
      <c r="E304" s="87">
        <f t="shared" si="73"/>
        <v>0</v>
      </c>
      <c r="F304" s="79">
        <f t="shared" si="74"/>
        <v>0</v>
      </c>
      <c r="G304" s="79">
        <f t="shared" si="74"/>
        <v>0</v>
      </c>
      <c r="H304" s="79">
        <f t="shared" si="77"/>
        <v>0</v>
      </c>
      <c r="I304" s="79">
        <f t="shared" si="78"/>
        <v>0</v>
      </c>
      <c r="J304" s="79">
        <f t="shared" si="79"/>
        <v>0</v>
      </c>
      <c r="K304" s="79">
        <f t="shared" si="80"/>
        <v>0</v>
      </c>
      <c r="L304" s="79">
        <f t="shared" si="81"/>
        <v>0</v>
      </c>
      <c r="M304" s="79">
        <f t="shared" ca="1" si="75"/>
        <v>-7.3295565784882452E-3</v>
      </c>
      <c r="N304" s="79">
        <f t="shared" ca="1" si="82"/>
        <v>0</v>
      </c>
      <c r="O304" s="126">
        <f t="shared" ca="1" si="83"/>
        <v>0</v>
      </c>
      <c r="P304" s="79">
        <f t="shared" ca="1" si="84"/>
        <v>0</v>
      </c>
      <c r="Q304" s="79">
        <f t="shared" ca="1" si="85"/>
        <v>0</v>
      </c>
      <c r="R304" s="53">
        <f t="shared" ca="1" si="76"/>
        <v>7.3295565784882452E-3</v>
      </c>
      <c r="S304" s="53"/>
      <c r="T304" s="53"/>
      <c r="U304" s="53"/>
      <c r="V304" s="53"/>
      <c r="W304" s="53"/>
      <c r="X304" s="53"/>
      <c r="Y304" s="53"/>
      <c r="Z304" s="53"/>
      <c r="AA304" s="53"/>
      <c r="AB304" s="53"/>
      <c r="AC304" s="53"/>
      <c r="AD304" s="53"/>
      <c r="AE304" s="53"/>
      <c r="AF304" s="53"/>
      <c r="AG304" s="53"/>
      <c r="AH304" s="53"/>
      <c r="AI304" s="53"/>
    </row>
    <row r="305" spans="1:35" x14ac:dyDescent="0.2">
      <c r="A305" s="86"/>
      <c r="B305" s="86"/>
      <c r="C305" s="86"/>
      <c r="D305" s="87">
        <f t="shared" si="73"/>
        <v>0</v>
      </c>
      <c r="E305" s="87">
        <f t="shared" si="73"/>
        <v>0</v>
      </c>
      <c r="F305" s="79">
        <f t="shared" si="74"/>
        <v>0</v>
      </c>
      <c r="G305" s="79">
        <f t="shared" si="74"/>
        <v>0</v>
      </c>
      <c r="H305" s="79">
        <f t="shared" si="77"/>
        <v>0</v>
      </c>
      <c r="I305" s="79">
        <f t="shared" si="78"/>
        <v>0</v>
      </c>
      <c r="J305" s="79">
        <f t="shared" si="79"/>
        <v>0</v>
      </c>
      <c r="K305" s="79">
        <f t="shared" si="80"/>
        <v>0</v>
      </c>
      <c r="L305" s="79">
        <f t="shared" si="81"/>
        <v>0</v>
      </c>
      <c r="M305" s="79">
        <f t="shared" ca="1" si="75"/>
        <v>-7.3295565784882452E-3</v>
      </c>
      <c r="N305" s="79">
        <f t="shared" ca="1" si="82"/>
        <v>0</v>
      </c>
      <c r="O305" s="126">
        <f t="shared" ca="1" si="83"/>
        <v>0</v>
      </c>
      <c r="P305" s="79">
        <f t="shared" ca="1" si="84"/>
        <v>0</v>
      </c>
      <c r="Q305" s="79">
        <f t="shared" ca="1" si="85"/>
        <v>0</v>
      </c>
      <c r="R305" s="53">
        <f t="shared" ca="1" si="76"/>
        <v>7.3295565784882452E-3</v>
      </c>
      <c r="S305" s="53"/>
      <c r="T305" s="53"/>
      <c r="U305" s="53"/>
      <c r="V305" s="53"/>
      <c r="W305" s="53"/>
      <c r="X305" s="53"/>
      <c r="Y305" s="53"/>
      <c r="Z305" s="53"/>
      <c r="AA305" s="53"/>
      <c r="AB305" s="53"/>
      <c r="AC305" s="53"/>
      <c r="AD305" s="53"/>
      <c r="AE305" s="53"/>
      <c r="AF305" s="53"/>
      <c r="AG305" s="53"/>
      <c r="AH305" s="53"/>
      <c r="AI305" s="53"/>
    </row>
    <row r="306" spans="1:35" x14ac:dyDescent="0.2">
      <c r="A306" s="86"/>
      <c r="B306" s="86"/>
      <c r="C306" s="86"/>
      <c r="D306" s="87">
        <f t="shared" si="73"/>
        <v>0</v>
      </c>
      <c r="E306" s="87">
        <f t="shared" si="73"/>
        <v>0</v>
      </c>
      <c r="F306" s="79">
        <f t="shared" si="74"/>
        <v>0</v>
      </c>
      <c r="G306" s="79">
        <f t="shared" si="74"/>
        <v>0</v>
      </c>
      <c r="H306" s="79">
        <f t="shared" si="77"/>
        <v>0</v>
      </c>
      <c r="I306" s="79">
        <f t="shared" si="78"/>
        <v>0</v>
      </c>
      <c r="J306" s="79">
        <f t="shared" si="79"/>
        <v>0</v>
      </c>
      <c r="K306" s="79">
        <f t="shared" si="80"/>
        <v>0</v>
      </c>
      <c r="L306" s="79">
        <f t="shared" si="81"/>
        <v>0</v>
      </c>
      <c r="M306" s="79">
        <f t="shared" ca="1" si="75"/>
        <v>-7.3295565784882452E-3</v>
      </c>
      <c r="N306" s="79">
        <f t="shared" ca="1" si="82"/>
        <v>0</v>
      </c>
      <c r="O306" s="126">
        <f t="shared" ca="1" si="83"/>
        <v>0</v>
      </c>
      <c r="P306" s="79">
        <f t="shared" ca="1" si="84"/>
        <v>0</v>
      </c>
      <c r="Q306" s="79">
        <f t="shared" ca="1" si="85"/>
        <v>0</v>
      </c>
      <c r="R306" s="53">
        <f t="shared" ca="1" si="76"/>
        <v>7.3295565784882452E-3</v>
      </c>
      <c r="S306" s="53"/>
      <c r="T306" s="53"/>
      <c r="U306" s="53"/>
      <c r="V306" s="53"/>
      <c r="W306" s="53"/>
      <c r="X306" s="53"/>
      <c r="Y306" s="53"/>
      <c r="Z306" s="53"/>
      <c r="AA306" s="53"/>
      <c r="AB306" s="53"/>
      <c r="AC306" s="53"/>
      <c r="AD306" s="53"/>
      <c r="AE306" s="53"/>
      <c r="AF306" s="53"/>
      <c r="AG306" s="53"/>
      <c r="AH306" s="53"/>
      <c r="AI306" s="53"/>
    </row>
    <row r="307" spans="1:35" x14ac:dyDescent="0.2">
      <c r="A307" s="86"/>
      <c r="B307" s="86"/>
      <c r="C307" s="86"/>
      <c r="D307" s="87">
        <f t="shared" si="73"/>
        <v>0</v>
      </c>
      <c r="E307" s="87">
        <f t="shared" si="73"/>
        <v>0</v>
      </c>
      <c r="F307" s="79">
        <f t="shared" si="74"/>
        <v>0</v>
      </c>
      <c r="G307" s="79">
        <f t="shared" si="74"/>
        <v>0</v>
      </c>
      <c r="H307" s="79">
        <f t="shared" si="77"/>
        <v>0</v>
      </c>
      <c r="I307" s="79">
        <f t="shared" si="78"/>
        <v>0</v>
      </c>
      <c r="J307" s="79">
        <f t="shared" si="79"/>
        <v>0</v>
      </c>
      <c r="K307" s="79">
        <f t="shared" si="80"/>
        <v>0</v>
      </c>
      <c r="L307" s="79">
        <f t="shared" si="81"/>
        <v>0</v>
      </c>
      <c r="M307" s="79">
        <f t="shared" ca="1" si="75"/>
        <v>-7.3295565784882452E-3</v>
      </c>
      <c r="N307" s="79">
        <f t="shared" ca="1" si="82"/>
        <v>0</v>
      </c>
      <c r="O307" s="126">
        <f t="shared" ca="1" si="83"/>
        <v>0</v>
      </c>
      <c r="P307" s="79">
        <f t="shared" ca="1" si="84"/>
        <v>0</v>
      </c>
      <c r="Q307" s="79">
        <f t="shared" ca="1" si="85"/>
        <v>0</v>
      </c>
      <c r="R307" s="53">
        <f t="shared" ca="1" si="76"/>
        <v>7.3295565784882452E-3</v>
      </c>
      <c r="S307" s="53"/>
      <c r="T307" s="53"/>
      <c r="U307" s="53"/>
      <c r="V307" s="53"/>
      <c r="W307" s="53"/>
      <c r="X307" s="53"/>
      <c r="Y307" s="53"/>
      <c r="Z307" s="53"/>
      <c r="AA307" s="53"/>
      <c r="AB307" s="53"/>
      <c r="AC307" s="53"/>
      <c r="AD307" s="53"/>
      <c r="AE307" s="53"/>
      <c r="AF307" s="53"/>
      <c r="AG307" s="53"/>
      <c r="AH307" s="53"/>
      <c r="AI307" s="53"/>
    </row>
    <row r="308" spans="1:35" x14ac:dyDescent="0.2">
      <c r="A308" s="86"/>
      <c r="B308" s="86"/>
      <c r="C308" s="86"/>
      <c r="D308" s="87">
        <f t="shared" si="73"/>
        <v>0</v>
      </c>
      <c r="E308" s="87">
        <f t="shared" si="73"/>
        <v>0</v>
      </c>
      <c r="F308" s="79">
        <f t="shared" si="74"/>
        <v>0</v>
      </c>
      <c r="G308" s="79">
        <f t="shared" si="74"/>
        <v>0</v>
      </c>
      <c r="H308" s="79">
        <f t="shared" si="77"/>
        <v>0</v>
      </c>
      <c r="I308" s="79">
        <f t="shared" si="78"/>
        <v>0</v>
      </c>
      <c r="J308" s="79">
        <f t="shared" si="79"/>
        <v>0</v>
      </c>
      <c r="K308" s="79">
        <f t="shared" si="80"/>
        <v>0</v>
      </c>
      <c r="L308" s="79">
        <f t="shared" si="81"/>
        <v>0</v>
      </c>
      <c r="M308" s="79">
        <f t="shared" ca="1" si="75"/>
        <v>-7.3295565784882452E-3</v>
      </c>
      <c r="N308" s="79">
        <f t="shared" ca="1" si="82"/>
        <v>0</v>
      </c>
      <c r="O308" s="126">
        <f t="shared" ca="1" si="83"/>
        <v>0</v>
      </c>
      <c r="P308" s="79">
        <f t="shared" ca="1" si="84"/>
        <v>0</v>
      </c>
      <c r="Q308" s="79">
        <f t="shared" ca="1" si="85"/>
        <v>0</v>
      </c>
      <c r="R308" s="53">
        <f t="shared" ca="1" si="76"/>
        <v>7.3295565784882452E-3</v>
      </c>
      <c r="S308" s="53"/>
      <c r="T308" s="53"/>
      <c r="U308" s="53"/>
      <c r="V308" s="53"/>
      <c r="W308" s="53"/>
      <c r="X308" s="53"/>
      <c r="Y308" s="53"/>
      <c r="Z308" s="53"/>
      <c r="AA308" s="53"/>
      <c r="AB308" s="53"/>
      <c r="AC308" s="53"/>
      <c r="AD308" s="53"/>
      <c r="AE308" s="53"/>
      <c r="AF308" s="53"/>
      <c r="AG308" s="53"/>
      <c r="AH308" s="53"/>
      <c r="AI308" s="53"/>
    </row>
    <row r="309" spans="1:35" x14ac:dyDescent="0.2">
      <c r="A309" s="86"/>
      <c r="B309" s="86"/>
      <c r="C309" s="86"/>
      <c r="D309" s="87">
        <f t="shared" si="73"/>
        <v>0</v>
      </c>
      <c r="E309" s="87">
        <f t="shared" si="73"/>
        <v>0</v>
      </c>
      <c r="F309" s="79">
        <f t="shared" si="74"/>
        <v>0</v>
      </c>
      <c r="G309" s="79">
        <f t="shared" si="74"/>
        <v>0</v>
      </c>
      <c r="H309" s="79">
        <f t="shared" si="77"/>
        <v>0</v>
      </c>
      <c r="I309" s="79">
        <f t="shared" si="78"/>
        <v>0</v>
      </c>
      <c r="J309" s="79">
        <f t="shared" si="79"/>
        <v>0</v>
      </c>
      <c r="K309" s="79">
        <f t="shared" si="80"/>
        <v>0</v>
      </c>
      <c r="L309" s="79">
        <f t="shared" si="81"/>
        <v>0</v>
      </c>
      <c r="M309" s="79">
        <f t="shared" ca="1" si="75"/>
        <v>-7.3295565784882452E-3</v>
      </c>
      <c r="N309" s="79">
        <f t="shared" ca="1" si="82"/>
        <v>0</v>
      </c>
      <c r="O309" s="126">
        <f t="shared" ca="1" si="83"/>
        <v>0</v>
      </c>
      <c r="P309" s="79">
        <f t="shared" ca="1" si="84"/>
        <v>0</v>
      </c>
      <c r="Q309" s="79">
        <f t="shared" ca="1" si="85"/>
        <v>0</v>
      </c>
      <c r="R309" s="53">
        <f t="shared" ca="1" si="76"/>
        <v>7.3295565784882452E-3</v>
      </c>
      <c r="S309" s="53"/>
      <c r="T309" s="53"/>
      <c r="U309" s="53"/>
      <c r="V309" s="53"/>
      <c r="W309" s="53"/>
      <c r="X309" s="53"/>
      <c r="Y309" s="53"/>
      <c r="Z309" s="53"/>
      <c r="AA309" s="53"/>
      <c r="AB309" s="53"/>
      <c r="AC309" s="53"/>
      <c r="AD309" s="53"/>
      <c r="AE309" s="53"/>
      <c r="AF309" s="53"/>
      <c r="AG309" s="53"/>
      <c r="AH309" s="53"/>
      <c r="AI309" s="53"/>
    </row>
    <row r="310" spans="1:35" x14ac:dyDescent="0.2">
      <c r="A310" s="86"/>
      <c r="B310" s="86"/>
      <c r="C310" s="86"/>
      <c r="D310" s="87">
        <f t="shared" si="73"/>
        <v>0</v>
      </c>
      <c r="E310" s="87">
        <f t="shared" si="73"/>
        <v>0</v>
      </c>
      <c r="F310" s="79">
        <f t="shared" si="74"/>
        <v>0</v>
      </c>
      <c r="G310" s="79">
        <f t="shared" si="74"/>
        <v>0</v>
      </c>
      <c r="H310" s="79">
        <f t="shared" si="77"/>
        <v>0</v>
      </c>
      <c r="I310" s="79">
        <f t="shared" si="78"/>
        <v>0</v>
      </c>
      <c r="J310" s="79">
        <f t="shared" si="79"/>
        <v>0</v>
      </c>
      <c r="K310" s="79">
        <f t="shared" si="80"/>
        <v>0</v>
      </c>
      <c r="L310" s="79">
        <f t="shared" si="81"/>
        <v>0</v>
      </c>
      <c r="M310" s="79">
        <f t="shared" ca="1" si="75"/>
        <v>-7.3295565784882452E-3</v>
      </c>
      <c r="N310" s="79">
        <f t="shared" ca="1" si="82"/>
        <v>0</v>
      </c>
      <c r="O310" s="126">
        <f t="shared" ca="1" si="83"/>
        <v>0</v>
      </c>
      <c r="P310" s="79">
        <f t="shared" ca="1" si="84"/>
        <v>0</v>
      </c>
      <c r="Q310" s="79">
        <f t="shared" ca="1" si="85"/>
        <v>0</v>
      </c>
      <c r="R310" s="53">
        <f t="shared" ca="1" si="76"/>
        <v>7.3295565784882452E-3</v>
      </c>
      <c r="S310" s="53"/>
      <c r="T310" s="53"/>
      <c r="U310" s="53"/>
      <c r="V310" s="53"/>
      <c r="W310" s="53"/>
      <c r="X310" s="53"/>
      <c r="Y310" s="53"/>
      <c r="Z310" s="53"/>
      <c r="AA310" s="53"/>
      <c r="AB310" s="53"/>
      <c r="AC310" s="53"/>
      <c r="AD310" s="53"/>
      <c r="AE310" s="53"/>
      <c r="AF310" s="53"/>
      <c r="AG310" s="53"/>
      <c r="AH310" s="53"/>
      <c r="AI310" s="53"/>
    </row>
    <row r="311" spans="1:35" x14ac:dyDescent="0.2">
      <c r="A311" s="86"/>
      <c r="B311" s="86"/>
      <c r="C311" s="86"/>
      <c r="D311" s="87">
        <f t="shared" si="73"/>
        <v>0</v>
      </c>
      <c r="E311" s="87">
        <f t="shared" si="73"/>
        <v>0</v>
      </c>
      <c r="F311" s="79">
        <f t="shared" si="74"/>
        <v>0</v>
      </c>
      <c r="G311" s="79">
        <f t="shared" si="74"/>
        <v>0</v>
      </c>
      <c r="H311" s="79">
        <f t="shared" si="77"/>
        <v>0</v>
      </c>
      <c r="I311" s="79">
        <f t="shared" si="78"/>
        <v>0</v>
      </c>
      <c r="J311" s="79">
        <f t="shared" si="79"/>
        <v>0</v>
      </c>
      <c r="K311" s="79">
        <f t="shared" si="80"/>
        <v>0</v>
      </c>
      <c r="L311" s="79">
        <f t="shared" si="81"/>
        <v>0</v>
      </c>
      <c r="M311" s="79">
        <f t="shared" ca="1" si="75"/>
        <v>-7.3295565784882452E-3</v>
      </c>
      <c r="N311" s="79">
        <f t="shared" ca="1" si="82"/>
        <v>0</v>
      </c>
      <c r="O311" s="126">
        <f t="shared" ca="1" si="83"/>
        <v>0</v>
      </c>
      <c r="P311" s="79">
        <f t="shared" ca="1" si="84"/>
        <v>0</v>
      </c>
      <c r="Q311" s="79">
        <f t="shared" ca="1" si="85"/>
        <v>0</v>
      </c>
      <c r="R311" s="53">
        <f t="shared" ca="1" si="76"/>
        <v>7.3295565784882452E-3</v>
      </c>
      <c r="S311" s="53"/>
      <c r="T311" s="53"/>
      <c r="U311" s="53"/>
      <c r="V311" s="53"/>
      <c r="W311" s="53"/>
      <c r="X311" s="53"/>
      <c r="Y311" s="53"/>
      <c r="Z311" s="53"/>
      <c r="AA311" s="53"/>
      <c r="AB311" s="53"/>
      <c r="AC311" s="53"/>
      <c r="AD311" s="53"/>
      <c r="AE311" s="53"/>
      <c r="AF311" s="53"/>
      <c r="AG311" s="53"/>
      <c r="AH311" s="53"/>
      <c r="AI311" s="53"/>
    </row>
    <row r="312" spans="1:35" x14ac:dyDescent="0.2">
      <c r="A312" s="86"/>
      <c r="B312" s="86"/>
      <c r="C312" s="86"/>
      <c r="D312" s="87">
        <f t="shared" si="73"/>
        <v>0</v>
      </c>
      <c r="E312" s="87">
        <f t="shared" si="73"/>
        <v>0</v>
      </c>
      <c r="F312" s="79">
        <f t="shared" si="74"/>
        <v>0</v>
      </c>
      <c r="G312" s="79">
        <f t="shared" si="74"/>
        <v>0</v>
      </c>
      <c r="H312" s="79">
        <f t="shared" si="77"/>
        <v>0</v>
      </c>
      <c r="I312" s="79">
        <f t="shared" si="78"/>
        <v>0</v>
      </c>
      <c r="J312" s="79">
        <f t="shared" si="79"/>
        <v>0</v>
      </c>
      <c r="K312" s="79">
        <f t="shared" si="80"/>
        <v>0</v>
      </c>
      <c r="L312" s="79">
        <f t="shared" si="81"/>
        <v>0</v>
      </c>
      <c r="M312" s="79">
        <f t="shared" ca="1" si="75"/>
        <v>-7.3295565784882452E-3</v>
      </c>
      <c r="N312" s="79">
        <f t="shared" ca="1" si="82"/>
        <v>0</v>
      </c>
      <c r="O312" s="126">
        <f t="shared" ca="1" si="83"/>
        <v>0</v>
      </c>
      <c r="P312" s="79">
        <f t="shared" ca="1" si="84"/>
        <v>0</v>
      </c>
      <c r="Q312" s="79">
        <f t="shared" ca="1" si="85"/>
        <v>0</v>
      </c>
      <c r="R312" s="53">
        <f t="shared" ca="1" si="76"/>
        <v>7.3295565784882452E-3</v>
      </c>
      <c r="S312" s="53"/>
      <c r="T312" s="53"/>
      <c r="U312" s="53"/>
      <c r="V312" s="53"/>
      <c r="W312" s="53"/>
      <c r="X312" s="53"/>
      <c r="Y312" s="53"/>
      <c r="Z312" s="53"/>
      <c r="AA312" s="53"/>
      <c r="AB312" s="53"/>
      <c r="AC312" s="53"/>
      <c r="AD312" s="53"/>
      <c r="AE312" s="53"/>
      <c r="AF312" s="53"/>
      <c r="AG312" s="53"/>
      <c r="AH312" s="53"/>
      <c r="AI312" s="53"/>
    </row>
    <row r="313" spans="1:35" x14ac:dyDescent="0.2">
      <c r="A313" s="86"/>
      <c r="B313" s="86"/>
      <c r="C313" s="86"/>
      <c r="D313" s="87">
        <f t="shared" si="73"/>
        <v>0</v>
      </c>
      <c r="E313" s="87">
        <f t="shared" si="73"/>
        <v>0</v>
      </c>
      <c r="F313" s="79">
        <f t="shared" si="74"/>
        <v>0</v>
      </c>
      <c r="G313" s="79">
        <f t="shared" si="74"/>
        <v>0</v>
      </c>
      <c r="H313" s="79">
        <f t="shared" si="77"/>
        <v>0</v>
      </c>
      <c r="I313" s="79">
        <f t="shared" si="78"/>
        <v>0</v>
      </c>
      <c r="J313" s="79">
        <f t="shared" si="79"/>
        <v>0</v>
      </c>
      <c r="K313" s="79">
        <f t="shared" si="80"/>
        <v>0</v>
      </c>
      <c r="L313" s="79">
        <f t="shared" si="81"/>
        <v>0</v>
      </c>
      <c r="M313" s="79">
        <f t="shared" ca="1" si="75"/>
        <v>-7.3295565784882452E-3</v>
      </c>
      <c r="N313" s="79">
        <f t="shared" ca="1" si="82"/>
        <v>0</v>
      </c>
      <c r="O313" s="126">
        <f t="shared" ca="1" si="83"/>
        <v>0</v>
      </c>
      <c r="P313" s="79">
        <f t="shared" ca="1" si="84"/>
        <v>0</v>
      </c>
      <c r="Q313" s="79">
        <f t="shared" ca="1" si="85"/>
        <v>0</v>
      </c>
      <c r="R313" s="53">
        <f t="shared" ca="1" si="76"/>
        <v>7.3295565784882452E-3</v>
      </c>
      <c r="S313" s="53"/>
      <c r="T313" s="53"/>
      <c r="U313" s="53"/>
      <c r="V313" s="53"/>
      <c r="W313" s="53"/>
      <c r="X313" s="53"/>
      <c r="Y313" s="53"/>
      <c r="Z313" s="53"/>
      <c r="AA313" s="53"/>
      <c r="AB313" s="53"/>
      <c r="AC313" s="53"/>
      <c r="AD313" s="53"/>
      <c r="AE313" s="53"/>
      <c r="AF313" s="53"/>
      <c r="AG313" s="53"/>
      <c r="AH313" s="53"/>
      <c r="AI313" s="53"/>
    </row>
    <row r="314" spans="1:35" x14ac:dyDescent="0.2">
      <c r="A314" s="86"/>
      <c r="B314" s="86"/>
      <c r="C314" s="86"/>
      <c r="D314" s="87">
        <f t="shared" si="73"/>
        <v>0</v>
      </c>
      <c r="E314" s="87">
        <f t="shared" si="73"/>
        <v>0</v>
      </c>
      <c r="F314" s="79">
        <f t="shared" si="74"/>
        <v>0</v>
      </c>
      <c r="G314" s="79">
        <f t="shared" si="74"/>
        <v>0</v>
      </c>
      <c r="H314" s="79">
        <f t="shared" si="77"/>
        <v>0</v>
      </c>
      <c r="I314" s="79">
        <f t="shared" si="78"/>
        <v>0</v>
      </c>
      <c r="J314" s="79">
        <f t="shared" si="79"/>
        <v>0</v>
      </c>
      <c r="K314" s="79">
        <f t="shared" si="80"/>
        <v>0</v>
      </c>
      <c r="L314" s="79">
        <f t="shared" si="81"/>
        <v>0</v>
      </c>
      <c r="M314" s="79">
        <f t="shared" ca="1" si="75"/>
        <v>-7.3295565784882452E-3</v>
      </c>
      <c r="N314" s="79">
        <f t="shared" ca="1" si="82"/>
        <v>0</v>
      </c>
      <c r="O314" s="126">
        <f t="shared" ca="1" si="83"/>
        <v>0</v>
      </c>
      <c r="P314" s="79">
        <f t="shared" ca="1" si="84"/>
        <v>0</v>
      </c>
      <c r="Q314" s="79">
        <f t="shared" ca="1" si="85"/>
        <v>0</v>
      </c>
      <c r="R314" s="53">
        <f t="shared" ca="1" si="76"/>
        <v>7.3295565784882452E-3</v>
      </c>
      <c r="S314" s="53"/>
      <c r="T314" s="53"/>
      <c r="U314" s="53"/>
      <c r="V314" s="53"/>
      <c r="W314" s="53"/>
      <c r="X314" s="53"/>
      <c r="Y314" s="53"/>
      <c r="Z314" s="53"/>
      <c r="AA314" s="53"/>
      <c r="AB314" s="53"/>
      <c r="AC314" s="53"/>
      <c r="AD314" s="53"/>
      <c r="AE314" s="53"/>
      <c r="AF314" s="53"/>
      <c r="AG314" s="53"/>
      <c r="AH314" s="53"/>
      <c r="AI314" s="53"/>
    </row>
    <row r="315" spans="1:35" x14ac:dyDescent="0.2">
      <c r="A315" s="86"/>
      <c r="B315" s="86"/>
      <c r="C315" s="86"/>
      <c r="D315" s="87">
        <f t="shared" si="73"/>
        <v>0</v>
      </c>
      <c r="E315" s="87">
        <f t="shared" si="73"/>
        <v>0</v>
      </c>
      <c r="F315" s="79">
        <f t="shared" si="74"/>
        <v>0</v>
      </c>
      <c r="G315" s="79">
        <f t="shared" si="74"/>
        <v>0</v>
      </c>
      <c r="H315" s="79">
        <f t="shared" si="77"/>
        <v>0</v>
      </c>
      <c r="I315" s="79">
        <f t="shared" si="78"/>
        <v>0</v>
      </c>
      <c r="J315" s="79">
        <f t="shared" si="79"/>
        <v>0</v>
      </c>
      <c r="K315" s="79">
        <f t="shared" si="80"/>
        <v>0</v>
      </c>
      <c r="L315" s="79">
        <f t="shared" si="81"/>
        <v>0</v>
      </c>
      <c r="M315" s="79">
        <f t="shared" ca="1" si="75"/>
        <v>-7.3295565784882452E-3</v>
      </c>
      <c r="N315" s="79">
        <f t="shared" ca="1" si="82"/>
        <v>0</v>
      </c>
      <c r="O315" s="126">
        <f t="shared" ca="1" si="83"/>
        <v>0</v>
      </c>
      <c r="P315" s="79">
        <f t="shared" ca="1" si="84"/>
        <v>0</v>
      </c>
      <c r="Q315" s="79">
        <f t="shared" ca="1" si="85"/>
        <v>0</v>
      </c>
      <c r="R315" s="53">
        <f t="shared" ca="1" si="76"/>
        <v>7.3295565784882452E-3</v>
      </c>
      <c r="S315" s="53"/>
      <c r="T315" s="53"/>
      <c r="U315" s="53"/>
      <c r="V315" s="53"/>
      <c r="W315" s="53"/>
      <c r="X315" s="53"/>
      <c r="Y315" s="53"/>
      <c r="Z315" s="53"/>
      <c r="AA315" s="53"/>
      <c r="AB315" s="53"/>
      <c r="AC315" s="53"/>
      <c r="AD315" s="53"/>
      <c r="AE315" s="53"/>
      <c r="AF315" s="53"/>
      <c r="AG315" s="53"/>
      <c r="AH315" s="53"/>
      <c r="AI315" s="53"/>
    </row>
    <row r="316" spans="1:35" x14ac:dyDescent="0.2">
      <c r="A316" s="86"/>
      <c r="B316" s="86"/>
      <c r="C316" s="86"/>
      <c r="D316" s="87">
        <f t="shared" si="73"/>
        <v>0</v>
      </c>
      <c r="E316" s="87">
        <f t="shared" si="73"/>
        <v>0</v>
      </c>
      <c r="F316" s="79">
        <f t="shared" si="74"/>
        <v>0</v>
      </c>
      <c r="G316" s="79">
        <f t="shared" si="74"/>
        <v>0</v>
      </c>
      <c r="H316" s="79">
        <f t="shared" si="77"/>
        <v>0</v>
      </c>
      <c r="I316" s="79">
        <f t="shared" si="78"/>
        <v>0</v>
      </c>
      <c r="J316" s="79">
        <f t="shared" si="79"/>
        <v>0</v>
      </c>
      <c r="K316" s="79">
        <f t="shared" si="80"/>
        <v>0</v>
      </c>
      <c r="L316" s="79">
        <f t="shared" si="81"/>
        <v>0</v>
      </c>
      <c r="M316" s="79">
        <f t="shared" ca="1" si="75"/>
        <v>-7.3295565784882452E-3</v>
      </c>
      <c r="N316" s="79">
        <f t="shared" ca="1" si="82"/>
        <v>0</v>
      </c>
      <c r="O316" s="126">
        <f t="shared" ca="1" si="83"/>
        <v>0</v>
      </c>
      <c r="P316" s="79">
        <f t="shared" ca="1" si="84"/>
        <v>0</v>
      </c>
      <c r="Q316" s="79">
        <f t="shared" ca="1" si="85"/>
        <v>0</v>
      </c>
      <c r="R316" s="53">
        <f t="shared" ca="1" si="76"/>
        <v>7.3295565784882452E-3</v>
      </c>
      <c r="S316" s="53"/>
      <c r="T316" s="53"/>
      <c r="U316" s="53"/>
      <c r="V316" s="53"/>
      <c r="W316" s="53"/>
      <c r="X316" s="53"/>
      <c r="Y316" s="53"/>
      <c r="Z316" s="53"/>
      <c r="AA316" s="53"/>
      <c r="AB316" s="53"/>
      <c r="AC316" s="53"/>
      <c r="AD316" s="53"/>
      <c r="AE316" s="53"/>
      <c r="AF316" s="53"/>
      <c r="AG316" s="53"/>
      <c r="AH316" s="53"/>
      <c r="AI316" s="53"/>
    </row>
    <row r="317" spans="1:35" x14ac:dyDescent="0.2">
      <c r="A317" s="86"/>
      <c r="B317" s="86"/>
      <c r="C317" s="86"/>
      <c r="D317" s="87">
        <f t="shared" si="73"/>
        <v>0</v>
      </c>
      <c r="E317" s="87">
        <f t="shared" si="73"/>
        <v>0</v>
      </c>
      <c r="F317" s="79">
        <f t="shared" si="74"/>
        <v>0</v>
      </c>
      <c r="G317" s="79">
        <f t="shared" si="74"/>
        <v>0</v>
      </c>
      <c r="H317" s="79">
        <f t="shared" si="77"/>
        <v>0</v>
      </c>
      <c r="I317" s="79">
        <f t="shared" si="78"/>
        <v>0</v>
      </c>
      <c r="J317" s="79">
        <f t="shared" si="79"/>
        <v>0</v>
      </c>
      <c r="K317" s="79">
        <f t="shared" si="80"/>
        <v>0</v>
      </c>
      <c r="L317" s="79">
        <f t="shared" si="81"/>
        <v>0</v>
      </c>
      <c r="M317" s="79">
        <f t="shared" ca="1" si="75"/>
        <v>-7.3295565784882452E-3</v>
      </c>
      <c r="N317" s="79">
        <f t="shared" ca="1" si="82"/>
        <v>0</v>
      </c>
      <c r="O317" s="126">
        <f t="shared" ca="1" si="83"/>
        <v>0</v>
      </c>
      <c r="P317" s="79">
        <f t="shared" ca="1" si="84"/>
        <v>0</v>
      </c>
      <c r="Q317" s="79">
        <f t="shared" ca="1" si="85"/>
        <v>0</v>
      </c>
      <c r="R317" s="53">
        <f t="shared" ca="1" si="76"/>
        <v>7.3295565784882452E-3</v>
      </c>
      <c r="S317" s="53"/>
      <c r="T317" s="53"/>
      <c r="U317" s="53"/>
      <c r="V317" s="53"/>
      <c r="W317" s="53"/>
      <c r="X317" s="53"/>
      <c r="Y317" s="53"/>
      <c r="Z317" s="53"/>
      <c r="AA317" s="53"/>
      <c r="AB317" s="53"/>
      <c r="AC317" s="53"/>
      <c r="AD317" s="53"/>
      <c r="AE317" s="53"/>
      <c r="AF317" s="53"/>
      <c r="AG317" s="53"/>
      <c r="AH317" s="53"/>
      <c r="AI317" s="53"/>
    </row>
    <row r="318" spans="1:35" x14ac:dyDescent="0.2">
      <c r="A318" s="86"/>
      <c r="B318" s="86"/>
      <c r="C318" s="86"/>
      <c r="D318" s="87">
        <f t="shared" si="73"/>
        <v>0</v>
      </c>
      <c r="E318" s="87">
        <f t="shared" si="73"/>
        <v>0</v>
      </c>
      <c r="F318" s="79">
        <f t="shared" si="74"/>
        <v>0</v>
      </c>
      <c r="G318" s="79">
        <f t="shared" si="74"/>
        <v>0</v>
      </c>
      <c r="H318" s="79">
        <f t="shared" si="77"/>
        <v>0</v>
      </c>
      <c r="I318" s="79">
        <f t="shared" si="78"/>
        <v>0</v>
      </c>
      <c r="J318" s="79">
        <f t="shared" si="79"/>
        <v>0</v>
      </c>
      <c r="K318" s="79">
        <f t="shared" si="80"/>
        <v>0</v>
      </c>
      <c r="L318" s="79">
        <f t="shared" si="81"/>
        <v>0</v>
      </c>
      <c r="M318" s="79">
        <f t="shared" ca="1" si="75"/>
        <v>-7.3295565784882452E-3</v>
      </c>
      <c r="N318" s="79">
        <f t="shared" ca="1" si="82"/>
        <v>0</v>
      </c>
      <c r="O318" s="126">
        <f t="shared" ca="1" si="83"/>
        <v>0</v>
      </c>
      <c r="P318" s="79">
        <f t="shared" ca="1" si="84"/>
        <v>0</v>
      </c>
      <c r="Q318" s="79">
        <f t="shared" ca="1" si="85"/>
        <v>0</v>
      </c>
      <c r="R318" s="53">
        <f t="shared" ca="1" si="76"/>
        <v>7.3295565784882452E-3</v>
      </c>
      <c r="S318" s="53"/>
      <c r="T318" s="53"/>
      <c r="U318" s="53"/>
      <c r="V318" s="53"/>
      <c r="W318" s="53"/>
      <c r="X318" s="53"/>
      <c r="Y318" s="53"/>
      <c r="Z318" s="53"/>
      <c r="AA318" s="53"/>
      <c r="AB318" s="53"/>
      <c r="AC318" s="53"/>
      <c r="AD318" s="53"/>
      <c r="AE318" s="53"/>
      <c r="AF318" s="53"/>
      <c r="AG318" s="53"/>
      <c r="AH318" s="53"/>
      <c r="AI318" s="53"/>
    </row>
    <row r="319" spans="1:35" x14ac:dyDescent="0.2">
      <c r="A319" s="86"/>
      <c r="B319" s="86"/>
      <c r="C319" s="86"/>
      <c r="D319" s="87">
        <f t="shared" si="73"/>
        <v>0</v>
      </c>
      <c r="E319" s="87">
        <f t="shared" si="73"/>
        <v>0</v>
      </c>
      <c r="F319" s="79">
        <f t="shared" si="74"/>
        <v>0</v>
      </c>
      <c r="G319" s="79">
        <f t="shared" si="74"/>
        <v>0</v>
      </c>
      <c r="H319" s="79">
        <f t="shared" si="77"/>
        <v>0</v>
      </c>
      <c r="I319" s="79">
        <f t="shared" si="78"/>
        <v>0</v>
      </c>
      <c r="J319" s="79">
        <f t="shared" si="79"/>
        <v>0</v>
      </c>
      <c r="K319" s="79">
        <f t="shared" si="80"/>
        <v>0</v>
      </c>
      <c r="L319" s="79">
        <f t="shared" si="81"/>
        <v>0</v>
      </c>
      <c r="M319" s="79">
        <f t="shared" ca="1" si="75"/>
        <v>-7.3295565784882452E-3</v>
      </c>
      <c r="N319" s="79">
        <f t="shared" ca="1" si="82"/>
        <v>0</v>
      </c>
      <c r="O319" s="126">
        <f t="shared" ca="1" si="83"/>
        <v>0</v>
      </c>
      <c r="P319" s="79">
        <f t="shared" ca="1" si="84"/>
        <v>0</v>
      </c>
      <c r="Q319" s="79">
        <f t="shared" ca="1" si="85"/>
        <v>0</v>
      </c>
      <c r="R319" s="53">
        <f t="shared" ca="1" si="76"/>
        <v>7.3295565784882452E-3</v>
      </c>
      <c r="S319" s="53"/>
      <c r="T319" s="53"/>
      <c r="U319" s="53"/>
      <c r="V319" s="53"/>
      <c r="W319" s="53"/>
      <c r="X319" s="53"/>
      <c r="Y319" s="53"/>
      <c r="Z319" s="53"/>
      <c r="AA319" s="53"/>
      <c r="AB319" s="53"/>
      <c r="AC319" s="53"/>
      <c r="AD319" s="53"/>
      <c r="AE319" s="53"/>
      <c r="AF319" s="53"/>
      <c r="AG319" s="53"/>
      <c r="AH319" s="53"/>
      <c r="AI319" s="53"/>
    </row>
    <row r="320" spans="1:35" x14ac:dyDescent="0.2">
      <c r="A320" s="86"/>
      <c r="B320" s="86"/>
      <c r="C320" s="86"/>
      <c r="D320" s="87">
        <f t="shared" si="73"/>
        <v>0</v>
      </c>
      <c r="E320" s="87">
        <f t="shared" si="73"/>
        <v>0</v>
      </c>
      <c r="F320" s="79">
        <f t="shared" si="74"/>
        <v>0</v>
      </c>
      <c r="G320" s="79">
        <f t="shared" si="74"/>
        <v>0</v>
      </c>
      <c r="H320" s="79">
        <f t="shared" si="77"/>
        <v>0</v>
      </c>
      <c r="I320" s="79">
        <f t="shared" si="78"/>
        <v>0</v>
      </c>
      <c r="J320" s="79">
        <f t="shared" si="79"/>
        <v>0</v>
      </c>
      <c r="K320" s="79">
        <f t="shared" si="80"/>
        <v>0</v>
      </c>
      <c r="L320" s="79">
        <f t="shared" si="81"/>
        <v>0</v>
      </c>
      <c r="M320" s="79">
        <f t="shared" ca="1" si="75"/>
        <v>-7.3295565784882452E-3</v>
      </c>
      <c r="N320" s="79">
        <f t="shared" ca="1" si="82"/>
        <v>0</v>
      </c>
      <c r="O320" s="126">
        <f t="shared" ca="1" si="83"/>
        <v>0</v>
      </c>
      <c r="P320" s="79">
        <f t="shared" ca="1" si="84"/>
        <v>0</v>
      </c>
      <c r="Q320" s="79">
        <f t="shared" ca="1" si="85"/>
        <v>0</v>
      </c>
      <c r="R320" s="53">
        <f t="shared" ca="1" si="76"/>
        <v>7.3295565784882452E-3</v>
      </c>
      <c r="S320" s="53"/>
      <c r="T320" s="53"/>
      <c r="U320" s="53"/>
      <c r="V320" s="53"/>
      <c r="W320" s="53"/>
      <c r="X320" s="53"/>
      <c r="Y320" s="53"/>
      <c r="Z320" s="53"/>
      <c r="AA320" s="53"/>
      <c r="AB320" s="53"/>
      <c r="AC320" s="53"/>
      <c r="AD320" s="53"/>
      <c r="AE320" s="53"/>
      <c r="AF320" s="53"/>
      <c r="AG320" s="53"/>
      <c r="AH320" s="53"/>
      <c r="AI320" s="53"/>
    </row>
    <row r="321" spans="1:35" x14ac:dyDescent="0.2">
      <c r="A321" s="86"/>
      <c r="B321" s="86"/>
      <c r="C321" s="86"/>
      <c r="D321" s="87">
        <f t="shared" si="73"/>
        <v>0</v>
      </c>
      <c r="E321" s="87">
        <f t="shared" si="73"/>
        <v>0</v>
      </c>
      <c r="F321" s="79">
        <f t="shared" si="74"/>
        <v>0</v>
      </c>
      <c r="G321" s="79">
        <f t="shared" si="74"/>
        <v>0</v>
      </c>
      <c r="H321" s="79">
        <f t="shared" si="77"/>
        <v>0</v>
      </c>
      <c r="I321" s="79">
        <f t="shared" si="78"/>
        <v>0</v>
      </c>
      <c r="J321" s="79">
        <f t="shared" si="79"/>
        <v>0</v>
      </c>
      <c r="K321" s="79">
        <f t="shared" si="80"/>
        <v>0</v>
      </c>
      <c r="L321" s="79">
        <f t="shared" si="81"/>
        <v>0</v>
      </c>
      <c r="M321" s="79">
        <f t="shared" ca="1" si="75"/>
        <v>-7.3295565784882452E-3</v>
      </c>
      <c r="N321" s="79">
        <f t="shared" ca="1" si="82"/>
        <v>0</v>
      </c>
      <c r="O321" s="126">
        <f t="shared" ca="1" si="83"/>
        <v>0</v>
      </c>
      <c r="P321" s="79">
        <f t="shared" ca="1" si="84"/>
        <v>0</v>
      </c>
      <c r="Q321" s="79">
        <f t="shared" ca="1" si="85"/>
        <v>0</v>
      </c>
      <c r="R321" s="53">
        <f t="shared" ca="1" si="76"/>
        <v>7.3295565784882452E-3</v>
      </c>
      <c r="S321" s="53"/>
      <c r="T321" s="53"/>
      <c r="U321" s="53"/>
      <c r="V321" s="53"/>
      <c r="W321" s="53"/>
      <c r="X321" s="53"/>
      <c r="Y321" s="53"/>
      <c r="Z321" s="53"/>
      <c r="AA321" s="53"/>
      <c r="AB321" s="53"/>
      <c r="AC321" s="53"/>
      <c r="AD321" s="53"/>
      <c r="AE321" s="53"/>
      <c r="AF321" s="53"/>
      <c r="AG321" s="53"/>
      <c r="AH321" s="53"/>
      <c r="AI321" s="53"/>
    </row>
    <row r="322" spans="1:35" x14ac:dyDescent="0.2">
      <c r="A322" s="86"/>
      <c r="B322" s="86"/>
      <c r="C322" s="86"/>
      <c r="D322" s="87">
        <f t="shared" si="73"/>
        <v>0</v>
      </c>
      <c r="E322" s="87">
        <f t="shared" si="73"/>
        <v>0</v>
      </c>
      <c r="F322" s="79">
        <f t="shared" si="74"/>
        <v>0</v>
      </c>
      <c r="G322" s="79">
        <f t="shared" si="74"/>
        <v>0</v>
      </c>
      <c r="H322" s="79">
        <f t="shared" si="77"/>
        <v>0</v>
      </c>
      <c r="I322" s="79">
        <f t="shared" si="78"/>
        <v>0</v>
      </c>
      <c r="J322" s="79">
        <f t="shared" si="79"/>
        <v>0</v>
      </c>
      <c r="K322" s="79">
        <f t="shared" si="80"/>
        <v>0</v>
      </c>
      <c r="L322" s="79">
        <f t="shared" si="81"/>
        <v>0</v>
      </c>
      <c r="M322" s="79">
        <f t="shared" ca="1" si="75"/>
        <v>-7.3295565784882452E-3</v>
      </c>
      <c r="N322" s="79">
        <f t="shared" ca="1" si="82"/>
        <v>0</v>
      </c>
      <c r="O322" s="126">
        <f t="shared" ca="1" si="83"/>
        <v>0</v>
      </c>
      <c r="P322" s="79">
        <f t="shared" ca="1" si="84"/>
        <v>0</v>
      </c>
      <c r="Q322" s="79">
        <f t="shared" ca="1" si="85"/>
        <v>0</v>
      </c>
      <c r="R322" s="53">
        <f t="shared" ca="1" si="76"/>
        <v>7.3295565784882452E-3</v>
      </c>
      <c r="S322" s="53"/>
      <c r="T322" s="53"/>
      <c r="U322" s="53"/>
      <c r="V322" s="53"/>
      <c r="W322" s="53"/>
      <c r="X322" s="53"/>
      <c r="Y322" s="53"/>
      <c r="Z322" s="53"/>
      <c r="AA322" s="53"/>
      <c r="AB322" s="53"/>
      <c r="AC322" s="53"/>
      <c r="AD322" s="53"/>
      <c r="AE322" s="53"/>
      <c r="AF322" s="53"/>
      <c r="AG322" s="53"/>
      <c r="AH322" s="53"/>
      <c r="AI322" s="53"/>
    </row>
    <row r="323" spans="1:35" x14ac:dyDescent="0.2">
      <c r="A323" s="86"/>
      <c r="B323" s="86"/>
      <c r="C323" s="86"/>
      <c r="D323" s="87">
        <f t="shared" si="73"/>
        <v>0</v>
      </c>
      <c r="E323" s="87">
        <f t="shared" si="73"/>
        <v>0</v>
      </c>
      <c r="F323" s="79">
        <f t="shared" si="74"/>
        <v>0</v>
      </c>
      <c r="G323" s="79">
        <f t="shared" si="74"/>
        <v>0</v>
      </c>
      <c r="H323" s="79">
        <f t="shared" si="77"/>
        <v>0</v>
      </c>
      <c r="I323" s="79">
        <f t="shared" si="78"/>
        <v>0</v>
      </c>
      <c r="J323" s="79">
        <f t="shared" si="79"/>
        <v>0</v>
      </c>
      <c r="K323" s="79">
        <f t="shared" si="80"/>
        <v>0</v>
      </c>
      <c r="L323" s="79">
        <f t="shared" si="81"/>
        <v>0</v>
      </c>
      <c r="M323" s="79">
        <f t="shared" ca="1" si="75"/>
        <v>-7.3295565784882452E-3</v>
      </c>
      <c r="N323" s="79">
        <f t="shared" ca="1" si="82"/>
        <v>0</v>
      </c>
      <c r="O323" s="126">
        <f t="shared" ca="1" si="83"/>
        <v>0</v>
      </c>
      <c r="P323" s="79">
        <f t="shared" ca="1" si="84"/>
        <v>0</v>
      </c>
      <c r="Q323" s="79">
        <f t="shared" ca="1" si="85"/>
        <v>0</v>
      </c>
      <c r="R323" s="53">
        <f t="shared" ca="1" si="76"/>
        <v>7.3295565784882452E-3</v>
      </c>
      <c r="S323" s="53"/>
      <c r="T323" s="53"/>
      <c r="U323" s="53"/>
      <c r="V323" s="53"/>
      <c r="W323" s="53"/>
      <c r="X323" s="53"/>
      <c r="Y323" s="53"/>
      <c r="Z323" s="53"/>
      <c r="AA323" s="53"/>
      <c r="AB323" s="53"/>
      <c r="AC323" s="53"/>
      <c r="AD323" s="53"/>
      <c r="AE323" s="53"/>
      <c r="AF323" s="53"/>
      <c r="AG323" s="53"/>
      <c r="AH323" s="53"/>
      <c r="AI323" s="53"/>
    </row>
    <row r="324" spans="1:35" x14ac:dyDescent="0.2">
      <c r="A324" s="86"/>
      <c r="B324" s="86"/>
      <c r="C324" s="86"/>
      <c r="D324" s="87">
        <f t="shared" si="73"/>
        <v>0</v>
      </c>
      <c r="E324" s="87">
        <f t="shared" si="73"/>
        <v>0</v>
      </c>
      <c r="F324" s="79">
        <f t="shared" si="74"/>
        <v>0</v>
      </c>
      <c r="G324" s="79">
        <f t="shared" si="74"/>
        <v>0</v>
      </c>
      <c r="H324" s="79">
        <f t="shared" si="77"/>
        <v>0</v>
      </c>
      <c r="I324" s="79">
        <f t="shared" si="78"/>
        <v>0</v>
      </c>
      <c r="J324" s="79">
        <f t="shared" si="79"/>
        <v>0</v>
      </c>
      <c r="K324" s="79">
        <f t="shared" si="80"/>
        <v>0</v>
      </c>
      <c r="L324" s="79">
        <f t="shared" si="81"/>
        <v>0</v>
      </c>
      <c r="M324" s="79">
        <f t="shared" ca="1" si="75"/>
        <v>-7.3295565784882452E-3</v>
      </c>
      <c r="N324" s="79">
        <f t="shared" ca="1" si="82"/>
        <v>0</v>
      </c>
      <c r="O324" s="126">
        <f t="shared" ca="1" si="83"/>
        <v>0</v>
      </c>
      <c r="P324" s="79">
        <f t="shared" ca="1" si="84"/>
        <v>0</v>
      </c>
      <c r="Q324" s="79">
        <f t="shared" ca="1" si="85"/>
        <v>0</v>
      </c>
      <c r="R324" s="53">
        <f t="shared" ca="1" si="76"/>
        <v>7.3295565784882452E-3</v>
      </c>
      <c r="S324" s="53"/>
      <c r="T324" s="53"/>
      <c r="U324" s="53"/>
      <c r="V324" s="53"/>
      <c r="W324" s="53"/>
      <c r="X324" s="53"/>
      <c r="Y324" s="53"/>
      <c r="Z324" s="53"/>
      <c r="AA324" s="53"/>
      <c r="AB324" s="53"/>
      <c r="AC324" s="53"/>
      <c r="AD324" s="53"/>
      <c r="AE324" s="53"/>
      <c r="AF324" s="53"/>
      <c r="AG324" s="53"/>
      <c r="AH324" s="53"/>
      <c r="AI324" s="53"/>
    </row>
    <row r="325" spans="1:35" x14ac:dyDescent="0.2">
      <c r="A325" s="86"/>
      <c r="B325" s="86"/>
      <c r="C325" s="86"/>
      <c r="D325" s="87">
        <f t="shared" si="73"/>
        <v>0</v>
      </c>
      <c r="E325" s="87">
        <f t="shared" si="73"/>
        <v>0</v>
      </c>
      <c r="F325" s="79">
        <f t="shared" si="74"/>
        <v>0</v>
      </c>
      <c r="G325" s="79">
        <f t="shared" si="74"/>
        <v>0</v>
      </c>
      <c r="H325" s="79">
        <f t="shared" si="77"/>
        <v>0</v>
      </c>
      <c r="I325" s="79">
        <f t="shared" si="78"/>
        <v>0</v>
      </c>
      <c r="J325" s="79">
        <f t="shared" si="79"/>
        <v>0</v>
      </c>
      <c r="K325" s="79">
        <f t="shared" si="80"/>
        <v>0</v>
      </c>
      <c r="L325" s="79">
        <f t="shared" si="81"/>
        <v>0</v>
      </c>
      <c r="M325" s="79">
        <f t="shared" ca="1" si="75"/>
        <v>-7.3295565784882452E-3</v>
      </c>
      <c r="N325" s="79">
        <f t="shared" ca="1" si="82"/>
        <v>0</v>
      </c>
      <c r="O325" s="126">
        <f t="shared" ca="1" si="83"/>
        <v>0</v>
      </c>
      <c r="P325" s="79">
        <f t="shared" ca="1" si="84"/>
        <v>0</v>
      </c>
      <c r="Q325" s="79">
        <f t="shared" ca="1" si="85"/>
        <v>0</v>
      </c>
      <c r="R325" s="53">
        <f t="shared" ca="1" si="76"/>
        <v>7.3295565784882452E-3</v>
      </c>
      <c r="S325" s="53"/>
      <c r="T325" s="53"/>
      <c r="U325" s="53"/>
      <c r="V325" s="53"/>
      <c r="W325" s="53"/>
      <c r="X325" s="53"/>
      <c r="Y325" s="53"/>
      <c r="Z325" s="53"/>
      <c r="AA325" s="53"/>
      <c r="AB325" s="53"/>
      <c r="AC325" s="53"/>
      <c r="AD325" s="53"/>
      <c r="AE325" s="53"/>
      <c r="AF325" s="53"/>
      <c r="AG325" s="53"/>
      <c r="AH325" s="53"/>
      <c r="AI325" s="53"/>
    </row>
    <row r="326" spans="1:35" x14ac:dyDescent="0.2">
      <c r="A326" s="86"/>
      <c r="B326" s="86"/>
      <c r="C326" s="86"/>
      <c r="D326" s="87">
        <f t="shared" si="73"/>
        <v>0</v>
      </c>
      <c r="E326" s="87">
        <f t="shared" si="73"/>
        <v>0</v>
      </c>
      <c r="F326" s="79">
        <f t="shared" si="74"/>
        <v>0</v>
      </c>
      <c r="G326" s="79">
        <f t="shared" si="74"/>
        <v>0</v>
      </c>
      <c r="H326" s="79">
        <f t="shared" si="77"/>
        <v>0</v>
      </c>
      <c r="I326" s="79">
        <f t="shared" si="78"/>
        <v>0</v>
      </c>
      <c r="J326" s="79">
        <f t="shared" si="79"/>
        <v>0</v>
      </c>
      <c r="K326" s="79">
        <f t="shared" si="80"/>
        <v>0</v>
      </c>
      <c r="L326" s="79">
        <f t="shared" si="81"/>
        <v>0</v>
      </c>
      <c r="M326" s="79">
        <f t="shared" ca="1" si="75"/>
        <v>-7.3295565784882452E-3</v>
      </c>
      <c r="N326" s="79">
        <f t="shared" ca="1" si="82"/>
        <v>0</v>
      </c>
      <c r="O326" s="126">
        <f t="shared" ca="1" si="83"/>
        <v>0</v>
      </c>
      <c r="P326" s="79">
        <f t="shared" ca="1" si="84"/>
        <v>0</v>
      </c>
      <c r="Q326" s="79">
        <f t="shared" ca="1" si="85"/>
        <v>0</v>
      </c>
      <c r="R326" s="53">
        <f t="shared" ca="1" si="76"/>
        <v>7.3295565784882452E-3</v>
      </c>
      <c r="S326" s="53"/>
      <c r="T326" s="53"/>
      <c r="U326" s="53"/>
      <c r="V326" s="53"/>
      <c r="W326" s="53"/>
      <c r="X326" s="53"/>
      <c r="Y326" s="53"/>
      <c r="Z326" s="53"/>
      <c r="AA326" s="53"/>
      <c r="AB326" s="53"/>
      <c r="AC326" s="53"/>
      <c r="AD326" s="53"/>
      <c r="AE326" s="53"/>
      <c r="AF326" s="53"/>
      <c r="AG326" s="53"/>
      <c r="AH326" s="53"/>
      <c r="AI326" s="53"/>
    </row>
    <row r="327" spans="1:35" x14ac:dyDescent="0.2">
      <c r="A327" s="86"/>
      <c r="B327" s="86"/>
      <c r="C327" s="86"/>
      <c r="D327" s="87">
        <f t="shared" si="73"/>
        <v>0</v>
      </c>
      <c r="E327" s="87">
        <f t="shared" si="73"/>
        <v>0</v>
      </c>
      <c r="F327" s="79">
        <f t="shared" si="74"/>
        <v>0</v>
      </c>
      <c r="G327" s="79">
        <f t="shared" si="74"/>
        <v>0</v>
      </c>
      <c r="H327" s="79">
        <f t="shared" si="77"/>
        <v>0</v>
      </c>
      <c r="I327" s="79">
        <f t="shared" si="78"/>
        <v>0</v>
      </c>
      <c r="J327" s="79">
        <f t="shared" si="79"/>
        <v>0</v>
      </c>
      <c r="K327" s="79">
        <f t="shared" si="80"/>
        <v>0</v>
      </c>
      <c r="L327" s="79">
        <f t="shared" si="81"/>
        <v>0</v>
      </c>
      <c r="M327" s="79">
        <f t="shared" ca="1" si="75"/>
        <v>-7.3295565784882452E-3</v>
      </c>
      <c r="N327" s="79">
        <f t="shared" ca="1" si="82"/>
        <v>0</v>
      </c>
      <c r="O327" s="126">
        <f t="shared" ca="1" si="83"/>
        <v>0</v>
      </c>
      <c r="P327" s="79">
        <f t="shared" ca="1" si="84"/>
        <v>0</v>
      </c>
      <c r="Q327" s="79">
        <f t="shared" ca="1" si="85"/>
        <v>0</v>
      </c>
      <c r="R327" s="53">
        <f t="shared" ca="1" si="76"/>
        <v>7.3295565784882452E-3</v>
      </c>
      <c r="S327" s="53"/>
      <c r="T327" s="53"/>
      <c r="U327" s="53"/>
      <c r="V327" s="53"/>
      <c r="W327" s="53"/>
      <c r="X327" s="53"/>
      <c r="Y327" s="53"/>
      <c r="Z327" s="53"/>
      <c r="AA327" s="53"/>
      <c r="AB327" s="53"/>
      <c r="AC327" s="53"/>
      <c r="AD327" s="53"/>
      <c r="AE327" s="53"/>
      <c r="AF327" s="53"/>
      <c r="AG327" s="53"/>
      <c r="AH327" s="53"/>
      <c r="AI327" s="53"/>
    </row>
    <row r="328" spans="1:35" x14ac:dyDescent="0.2">
      <c r="A328" s="86"/>
      <c r="B328" s="86"/>
      <c r="C328" s="86"/>
      <c r="D328" s="87">
        <f t="shared" si="73"/>
        <v>0</v>
      </c>
      <c r="E328" s="87">
        <f t="shared" si="73"/>
        <v>0</v>
      </c>
      <c r="F328" s="79">
        <f t="shared" si="74"/>
        <v>0</v>
      </c>
      <c r="G328" s="79">
        <f t="shared" si="74"/>
        <v>0</v>
      </c>
      <c r="H328" s="79">
        <f t="shared" si="77"/>
        <v>0</v>
      </c>
      <c r="I328" s="79">
        <f t="shared" si="78"/>
        <v>0</v>
      </c>
      <c r="J328" s="79">
        <f t="shared" si="79"/>
        <v>0</v>
      </c>
      <c r="K328" s="79">
        <f t="shared" si="80"/>
        <v>0</v>
      </c>
      <c r="L328" s="79">
        <f t="shared" si="81"/>
        <v>0</v>
      </c>
      <c r="M328" s="79">
        <f t="shared" ca="1" si="75"/>
        <v>-7.3295565784882452E-3</v>
      </c>
      <c r="N328" s="79">
        <f t="shared" ca="1" si="82"/>
        <v>0</v>
      </c>
      <c r="O328" s="126">
        <f t="shared" ca="1" si="83"/>
        <v>0</v>
      </c>
      <c r="P328" s="79">
        <f t="shared" ca="1" si="84"/>
        <v>0</v>
      </c>
      <c r="Q328" s="79">
        <f t="shared" ca="1" si="85"/>
        <v>0</v>
      </c>
      <c r="R328" s="53">
        <f t="shared" ca="1" si="76"/>
        <v>7.3295565784882452E-3</v>
      </c>
      <c r="S328" s="53"/>
      <c r="T328" s="53"/>
      <c r="U328" s="53"/>
      <c r="V328" s="53"/>
      <c r="W328" s="53"/>
      <c r="X328" s="53"/>
      <c r="Y328" s="53"/>
      <c r="Z328" s="53"/>
      <c r="AA328" s="53"/>
      <c r="AB328" s="53"/>
      <c r="AC328" s="53"/>
      <c r="AD328" s="53"/>
      <c r="AE328" s="53"/>
      <c r="AF328" s="53"/>
      <c r="AG328" s="53"/>
      <c r="AH328" s="53"/>
      <c r="AI328" s="53"/>
    </row>
    <row r="329" spans="1:35" x14ac:dyDescent="0.2">
      <c r="A329" s="86"/>
      <c r="B329" s="86"/>
      <c r="C329" s="86"/>
      <c r="D329" s="87">
        <f t="shared" si="73"/>
        <v>0</v>
      </c>
      <c r="E329" s="87">
        <f t="shared" si="73"/>
        <v>0</v>
      </c>
      <c r="F329" s="79">
        <f t="shared" si="74"/>
        <v>0</v>
      </c>
      <c r="G329" s="79">
        <f t="shared" si="74"/>
        <v>0</v>
      </c>
      <c r="H329" s="79">
        <f t="shared" si="77"/>
        <v>0</v>
      </c>
      <c r="I329" s="79">
        <f t="shared" si="78"/>
        <v>0</v>
      </c>
      <c r="J329" s="79">
        <f t="shared" si="79"/>
        <v>0</v>
      </c>
      <c r="K329" s="79">
        <f t="shared" si="80"/>
        <v>0</v>
      </c>
      <c r="L329" s="79">
        <f t="shared" si="81"/>
        <v>0</v>
      </c>
      <c r="M329" s="79">
        <f t="shared" ca="1" si="75"/>
        <v>-7.3295565784882452E-3</v>
      </c>
      <c r="N329" s="79">
        <f t="shared" ca="1" si="82"/>
        <v>0</v>
      </c>
      <c r="O329" s="126">
        <f t="shared" ca="1" si="83"/>
        <v>0</v>
      </c>
      <c r="P329" s="79">
        <f t="shared" ca="1" si="84"/>
        <v>0</v>
      </c>
      <c r="Q329" s="79">
        <f t="shared" ca="1" si="85"/>
        <v>0</v>
      </c>
      <c r="R329" s="53">
        <f t="shared" ca="1" si="76"/>
        <v>7.3295565784882452E-3</v>
      </c>
      <c r="S329" s="53"/>
      <c r="T329" s="53"/>
      <c r="U329" s="53"/>
      <c r="V329" s="53"/>
      <c r="W329" s="53"/>
      <c r="X329" s="53"/>
      <c r="Y329" s="53"/>
      <c r="Z329" s="53"/>
      <c r="AA329" s="53"/>
      <c r="AB329" s="53"/>
      <c r="AC329" s="53"/>
      <c r="AD329" s="53"/>
      <c r="AE329" s="53"/>
      <c r="AF329" s="53"/>
      <c r="AG329" s="53"/>
      <c r="AH329" s="53"/>
      <c r="AI329" s="53"/>
    </row>
    <row r="330" spans="1:35" x14ac:dyDescent="0.2">
      <c r="A330" s="86"/>
      <c r="B330" s="86"/>
      <c r="C330" s="86"/>
      <c r="D330" s="87">
        <f t="shared" si="73"/>
        <v>0</v>
      </c>
      <c r="E330" s="87">
        <f t="shared" si="73"/>
        <v>0</v>
      </c>
      <c r="F330" s="79">
        <f t="shared" si="74"/>
        <v>0</v>
      </c>
      <c r="G330" s="79">
        <f t="shared" si="74"/>
        <v>0</v>
      </c>
      <c r="H330" s="79">
        <f t="shared" si="77"/>
        <v>0</v>
      </c>
      <c r="I330" s="79">
        <f t="shared" si="78"/>
        <v>0</v>
      </c>
      <c r="J330" s="79">
        <f t="shared" si="79"/>
        <v>0</v>
      </c>
      <c r="K330" s="79">
        <f t="shared" si="80"/>
        <v>0</v>
      </c>
      <c r="L330" s="79">
        <f t="shared" si="81"/>
        <v>0</v>
      </c>
      <c r="M330" s="79">
        <f t="shared" ca="1" si="75"/>
        <v>-7.3295565784882452E-3</v>
      </c>
      <c r="N330" s="79">
        <f t="shared" ca="1" si="82"/>
        <v>0</v>
      </c>
      <c r="O330" s="126">
        <f t="shared" ca="1" si="83"/>
        <v>0</v>
      </c>
      <c r="P330" s="79">
        <f t="shared" ca="1" si="84"/>
        <v>0</v>
      </c>
      <c r="Q330" s="79">
        <f t="shared" ca="1" si="85"/>
        <v>0</v>
      </c>
      <c r="R330" s="53">
        <f t="shared" ca="1" si="76"/>
        <v>7.3295565784882452E-3</v>
      </c>
      <c r="S330" s="53"/>
      <c r="T330" s="53"/>
      <c r="U330" s="53"/>
      <c r="V330" s="53"/>
      <c r="W330" s="53"/>
      <c r="X330" s="53"/>
      <c r="Y330" s="53"/>
      <c r="Z330" s="53"/>
      <c r="AA330" s="53"/>
      <c r="AB330" s="53"/>
      <c r="AC330" s="53"/>
      <c r="AD330" s="53"/>
      <c r="AE330" s="53"/>
      <c r="AF330" s="53"/>
      <c r="AG330" s="53"/>
      <c r="AH330" s="53"/>
      <c r="AI330" s="53"/>
    </row>
    <row r="331" spans="1:35" x14ac:dyDescent="0.2">
      <c r="A331" s="86"/>
      <c r="B331" s="86"/>
      <c r="C331" s="86"/>
      <c r="D331" s="87">
        <f t="shared" si="73"/>
        <v>0</v>
      </c>
      <c r="E331" s="87">
        <f t="shared" si="73"/>
        <v>0</v>
      </c>
      <c r="F331" s="79">
        <f t="shared" si="74"/>
        <v>0</v>
      </c>
      <c r="G331" s="79">
        <f t="shared" si="74"/>
        <v>0</v>
      </c>
      <c r="H331" s="79">
        <f t="shared" si="77"/>
        <v>0</v>
      </c>
      <c r="I331" s="79">
        <f t="shared" si="78"/>
        <v>0</v>
      </c>
      <c r="J331" s="79">
        <f t="shared" si="79"/>
        <v>0</v>
      </c>
      <c r="K331" s="79">
        <f t="shared" si="80"/>
        <v>0</v>
      </c>
      <c r="L331" s="79">
        <f t="shared" si="81"/>
        <v>0</v>
      </c>
      <c r="M331" s="79">
        <f t="shared" ca="1" si="75"/>
        <v>-7.3295565784882452E-3</v>
      </c>
      <c r="N331" s="79">
        <f t="shared" ca="1" si="82"/>
        <v>0</v>
      </c>
      <c r="O331" s="126">
        <f t="shared" ca="1" si="83"/>
        <v>0</v>
      </c>
      <c r="P331" s="79">
        <f t="shared" ca="1" si="84"/>
        <v>0</v>
      </c>
      <c r="Q331" s="79">
        <f t="shared" ca="1" si="85"/>
        <v>0</v>
      </c>
      <c r="R331" s="53">
        <f t="shared" ca="1" si="76"/>
        <v>7.3295565784882452E-3</v>
      </c>
      <c r="S331" s="53"/>
      <c r="T331" s="53"/>
      <c r="U331" s="53"/>
      <c r="V331" s="53"/>
      <c r="W331" s="53"/>
      <c r="X331" s="53"/>
      <c r="Y331" s="53"/>
      <c r="Z331" s="53"/>
      <c r="AA331" s="53"/>
      <c r="AB331" s="53"/>
      <c r="AC331" s="53"/>
      <c r="AD331" s="53"/>
      <c r="AE331" s="53"/>
      <c r="AF331" s="53"/>
      <c r="AG331" s="53"/>
      <c r="AH331" s="53"/>
      <c r="AI331" s="53"/>
    </row>
    <row r="332" spans="1:35" x14ac:dyDescent="0.2">
      <c r="A332" s="86"/>
      <c r="B332" s="86"/>
      <c r="C332" s="86"/>
      <c r="D332" s="87">
        <f t="shared" si="73"/>
        <v>0</v>
      </c>
      <c r="E332" s="87">
        <f t="shared" si="73"/>
        <v>0</v>
      </c>
      <c r="F332" s="79">
        <f t="shared" si="74"/>
        <v>0</v>
      </c>
      <c r="G332" s="79">
        <f t="shared" si="74"/>
        <v>0</v>
      </c>
      <c r="H332" s="79">
        <f t="shared" si="77"/>
        <v>0</v>
      </c>
      <c r="I332" s="79">
        <f t="shared" si="78"/>
        <v>0</v>
      </c>
      <c r="J332" s="79">
        <f t="shared" si="79"/>
        <v>0</v>
      </c>
      <c r="K332" s="79">
        <f t="shared" si="80"/>
        <v>0</v>
      </c>
      <c r="L332" s="79">
        <f t="shared" si="81"/>
        <v>0</v>
      </c>
      <c r="M332" s="79">
        <f t="shared" ca="1" si="75"/>
        <v>-7.3295565784882452E-3</v>
      </c>
      <c r="N332" s="79">
        <f t="shared" ca="1" si="82"/>
        <v>0</v>
      </c>
      <c r="O332" s="126">
        <f t="shared" ca="1" si="83"/>
        <v>0</v>
      </c>
      <c r="P332" s="79">
        <f t="shared" ca="1" si="84"/>
        <v>0</v>
      </c>
      <c r="Q332" s="79">
        <f t="shared" ca="1" si="85"/>
        <v>0</v>
      </c>
      <c r="R332" s="53">
        <f t="shared" ca="1" si="76"/>
        <v>7.3295565784882452E-3</v>
      </c>
      <c r="S332" s="53"/>
      <c r="T332" s="53"/>
      <c r="U332" s="53"/>
      <c r="V332" s="53"/>
      <c r="W332" s="53"/>
      <c r="X332" s="53"/>
      <c r="Y332" s="53"/>
      <c r="Z332" s="53"/>
      <c r="AA332" s="53"/>
      <c r="AB332" s="53"/>
      <c r="AC332" s="53"/>
      <c r="AD332" s="53"/>
      <c r="AE332" s="53"/>
      <c r="AF332" s="53"/>
      <c r="AG332" s="53"/>
      <c r="AH332" s="53"/>
      <c r="AI332" s="53"/>
    </row>
    <row r="333" spans="1:35" x14ac:dyDescent="0.2">
      <c r="A333" s="86"/>
      <c r="B333" s="86"/>
      <c r="C333" s="86"/>
      <c r="D333" s="87">
        <f t="shared" si="73"/>
        <v>0</v>
      </c>
      <c r="E333" s="87">
        <f t="shared" si="73"/>
        <v>0</v>
      </c>
      <c r="F333" s="79">
        <f t="shared" si="74"/>
        <v>0</v>
      </c>
      <c r="G333" s="79">
        <f t="shared" si="74"/>
        <v>0</v>
      </c>
      <c r="H333" s="79">
        <f t="shared" si="77"/>
        <v>0</v>
      </c>
      <c r="I333" s="79">
        <f t="shared" si="78"/>
        <v>0</v>
      </c>
      <c r="J333" s="79">
        <f t="shared" si="79"/>
        <v>0</v>
      </c>
      <c r="K333" s="79">
        <f t="shared" si="80"/>
        <v>0</v>
      </c>
      <c r="L333" s="79">
        <f t="shared" si="81"/>
        <v>0</v>
      </c>
      <c r="M333" s="79">
        <f t="shared" ca="1" si="75"/>
        <v>-7.3295565784882452E-3</v>
      </c>
      <c r="N333" s="79">
        <f t="shared" ca="1" si="82"/>
        <v>0</v>
      </c>
      <c r="O333" s="126">
        <f t="shared" ca="1" si="83"/>
        <v>0</v>
      </c>
      <c r="P333" s="79">
        <f t="shared" ca="1" si="84"/>
        <v>0</v>
      </c>
      <c r="Q333" s="79">
        <f t="shared" ca="1" si="85"/>
        <v>0</v>
      </c>
      <c r="R333" s="53">
        <f t="shared" ca="1" si="76"/>
        <v>7.3295565784882452E-3</v>
      </c>
      <c r="S333" s="53"/>
      <c r="T333" s="53"/>
      <c r="U333" s="53"/>
      <c r="V333" s="53"/>
      <c r="W333" s="53"/>
      <c r="X333" s="53"/>
      <c r="Y333" s="53"/>
      <c r="Z333" s="53"/>
      <c r="AA333" s="53"/>
      <c r="AB333" s="53"/>
      <c r="AC333" s="53"/>
      <c r="AD333" s="53"/>
      <c r="AE333" s="53"/>
      <c r="AF333" s="53"/>
      <c r="AG333" s="53"/>
      <c r="AH333" s="53"/>
      <c r="AI333" s="53"/>
    </row>
    <row r="334" spans="1:35" x14ac:dyDescent="0.2">
      <c r="A334" s="86"/>
      <c r="B334" s="86"/>
      <c r="C334" s="86"/>
      <c r="D334" s="87">
        <f t="shared" si="73"/>
        <v>0</v>
      </c>
      <c r="E334" s="87">
        <f t="shared" si="73"/>
        <v>0</v>
      </c>
      <c r="F334" s="79">
        <f t="shared" si="74"/>
        <v>0</v>
      </c>
      <c r="G334" s="79">
        <f t="shared" si="74"/>
        <v>0</v>
      </c>
      <c r="H334" s="79">
        <f t="shared" si="77"/>
        <v>0</v>
      </c>
      <c r="I334" s="79">
        <f t="shared" si="78"/>
        <v>0</v>
      </c>
      <c r="J334" s="79">
        <f t="shared" si="79"/>
        <v>0</v>
      </c>
      <c r="K334" s="79">
        <f t="shared" si="80"/>
        <v>0</v>
      </c>
      <c r="L334" s="79">
        <f t="shared" si="81"/>
        <v>0</v>
      </c>
      <c r="M334" s="79">
        <f t="shared" ca="1" si="75"/>
        <v>-7.3295565784882452E-3</v>
      </c>
      <c r="N334" s="79">
        <f t="shared" ca="1" si="82"/>
        <v>0</v>
      </c>
      <c r="O334" s="126">
        <f t="shared" ca="1" si="83"/>
        <v>0</v>
      </c>
      <c r="P334" s="79">
        <f t="shared" ca="1" si="84"/>
        <v>0</v>
      </c>
      <c r="Q334" s="79">
        <f t="shared" ca="1" si="85"/>
        <v>0</v>
      </c>
      <c r="R334" s="53">
        <f t="shared" ca="1" si="76"/>
        <v>7.3295565784882452E-3</v>
      </c>
      <c r="S334" s="53"/>
      <c r="T334" s="53"/>
      <c r="U334" s="53"/>
      <c r="V334" s="53"/>
      <c r="W334" s="53"/>
      <c r="X334" s="53"/>
      <c r="Y334" s="53"/>
      <c r="Z334" s="53"/>
      <c r="AA334" s="53"/>
      <c r="AB334" s="53"/>
      <c r="AC334" s="53"/>
      <c r="AD334" s="53"/>
      <c r="AE334" s="53"/>
      <c r="AF334" s="53"/>
      <c r="AG334" s="53"/>
      <c r="AH334" s="53"/>
      <c r="AI334" s="53"/>
    </row>
    <row r="335" spans="1:35" x14ac:dyDescent="0.2">
      <c r="A335" s="86"/>
      <c r="B335" s="86"/>
      <c r="C335" s="86"/>
      <c r="D335" s="87">
        <f>A335/A$18</f>
        <v>0</v>
      </c>
      <c r="E335" s="87">
        <f>B335/B$18</f>
        <v>0</v>
      </c>
      <c r="F335" s="79">
        <f>$C335*D335</f>
        <v>0</v>
      </c>
      <c r="G335" s="79">
        <f>$C335*E335</f>
        <v>0</v>
      </c>
      <c r="H335" s="79">
        <f>C335*D335*D335</f>
        <v>0</v>
      </c>
      <c r="I335" s="79">
        <f>C335*D335*D335*D335</f>
        <v>0</v>
      </c>
      <c r="J335" s="79">
        <f>C335*D335*D335*D335*D335</f>
        <v>0</v>
      </c>
      <c r="K335" s="79">
        <f>C335*E335*D335</f>
        <v>0</v>
      </c>
      <c r="L335" s="79">
        <f>C335*E335*D335*D335</f>
        <v>0</v>
      </c>
      <c r="M335" s="79">
        <f t="shared" ca="1" si="75"/>
        <v>-7.3295565784882452E-3</v>
      </c>
      <c r="N335" s="79">
        <f ca="1">C335*(M335-E335)^2</f>
        <v>0</v>
      </c>
      <c r="O335" s="126">
        <f ca="1">(C335*O$1-O$2*F335+O$3*H335)^2</f>
        <v>0</v>
      </c>
      <c r="P335" s="79">
        <f ca="1">(-C335*O$2+O$4*F335-O$5*H335)^2</f>
        <v>0</v>
      </c>
      <c r="Q335" s="79">
        <f ca="1">+(C335*O$3-F335*O$5+H335*O$6)^2</f>
        <v>0</v>
      </c>
      <c r="R335" s="53">
        <f t="shared" ca="1" si="76"/>
        <v>7.3295565784882452E-3</v>
      </c>
      <c r="S335" s="53"/>
      <c r="T335" s="53"/>
      <c r="U335" s="53"/>
      <c r="V335" s="53"/>
      <c r="W335" s="53"/>
      <c r="X335" s="53"/>
      <c r="Y335" s="53"/>
      <c r="Z335" s="53"/>
      <c r="AA335" s="53"/>
      <c r="AB335" s="53"/>
      <c r="AC335" s="53"/>
      <c r="AD335" s="53"/>
      <c r="AE335" s="53"/>
      <c r="AF335" s="53"/>
      <c r="AG335" s="53"/>
      <c r="AH335" s="53"/>
      <c r="AI335" s="53"/>
    </row>
    <row r="336" spans="1:35" x14ac:dyDescent="0.2">
      <c r="A336" s="53"/>
      <c r="B336" s="53"/>
      <c r="C336" s="86"/>
      <c r="D336" s="87">
        <f t="shared" ref="D336:E399" si="86">A336/A$18</f>
        <v>0</v>
      </c>
      <c r="E336" s="87">
        <f t="shared" si="86"/>
        <v>0</v>
      </c>
      <c r="F336" s="79">
        <f t="shared" ref="F336:G399" si="87">$C336*D336</f>
        <v>0</v>
      </c>
      <c r="G336" s="79">
        <f t="shared" si="87"/>
        <v>0</v>
      </c>
      <c r="H336" s="79">
        <f t="shared" ref="H336:H399" si="88">C336*D336*D336</f>
        <v>0</v>
      </c>
      <c r="I336" s="79">
        <f t="shared" ref="I336:I399" si="89">C336*D336*D336*D336</f>
        <v>0</v>
      </c>
      <c r="J336" s="79">
        <f t="shared" ref="J336:J399" si="90">C336*D336*D336*D336*D336</f>
        <v>0</v>
      </c>
      <c r="K336" s="79">
        <f t="shared" ref="K336:K399" si="91">C336*E336*D336</f>
        <v>0</v>
      </c>
      <c r="L336" s="79">
        <f t="shared" ref="L336:L399" si="92">C336*E336*D336*D336</f>
        <v>0</v>
      </c>
      <c r="M336" s="79">
        <f t="shared" ca="1" si="75"/>
        <v>-7.3295565784882452E-3</v>
      </c>
      <c r="N336" s="79">
        <f t="shared" ref="N336:N399" ca="1" si="93">C336*(M336-E336)^2</f>
        <v>0</v>
      </c>
      <c r="O336" s="126">
        <f t="shared" ref="O336:O399" ca="1" si="94">(C336*O$1-O$2*F336+O$3*H336)^2</f>
        <v>0</v>
      </c>
      <c r="P336" s="79">
        <f t="shared" ref="P336:P399" ca="1" si="95">(-C336*O$2+O$4*F336-O$5*H336)^2</f>
        <v>0</v>
      </c>
      <c r="Q336" s="79">
        <f t="shared" ref="Q336:Q399" ca="1" si="96">+(C336*O$3-F336*O$5+H336*O$6)^2</f>
        <v>0</v>
      </c>
      <c r="R336" s="53">
        <f t="shared" ca="1" si="76"/>
        <v>7.3295565784882452E-3</v>
      </c>
      <c r="S336" s="53"/>
      <c r="T336" s="53"/>
      <c r="U336" s="53"/>
      <c r="V336" s="53"/>
      <c r="W336" s="53"/>
      <c r="X336" s="53"/>
      <c r="Y336" s="53"/>
      <c r="Z336" s="53"/>
      <c r="AA336" s="53"/>
      <c r="AB336" s="53"/>
      <c r="AC336" s="53"/>
      <c r="AD336" s="53"/>
      <c r="AE336" s="53"/>
      <c r="AF336" s="53"/>
      <c r="AG336" s="53"/>
      <c r="AH336" s="53"/>
      <c r="AI336" s="53"/>
    </row>
    <row r="337" spans="1:35" x14ac:dyDescent="0.2">
      <c r="A337" s="53"/>
      <c r="B337" s="53"/>
      <c r="C337" s="86"/>
      <c r="D337" s="87">
        <f t="shared" si="86"/>
        <v>0</v>
      </c>
      <c r="E337" s="87">
        <f t="shared" si="86"/>
        <v>0</v>
      </c>
      <c r="F337" s="79">
        <f t="shared" si="87"/>
        <v>0</v>
      </c>
      <c r="G337" s="79">
        <f t="shared" si="87"/>
        <v>0</v>
      </c>
      <c r="H337" s="79">
        <f t="shared" si="88"/>
        <v>0</v>
      </c>
      <c r="I337" s="79">
        <f t="shared" si="89"/>
        <v>0</v>
      </c>
      <c r="J337" s="79">
        <f t="shared" si="90"/>
        <v>0</v>
      </c>
      <c r="K337" s="79">
        <f t="shared" si="91"/>
        <v>0</v>
      </c>
      <c r="L337" s="79">
        <f t="shared" si="92"/>
        <v>0</v>
      </c>
      <c r="M337" s="79">
        <f t="shared" ca="1" si="75"/>
        <v>-7.3295565784882452E-3</v>
      </c>
      <c r="N337" s="79">
        <f t="shared" ca="1" si="93"/>
        <v>0</v>
      </c>
      <c r="O337" s="126">
        <f t="shared" ca="1" si="94"/>
        <v>0</v>
      </c>
      <c r="P337" s="79">
        <f t="shared" ca="1" si="95"/>
        <v>0</v>
      </c>
      <c r="Q337" s="79">
        <f t="shared" ca="1" si="96"/>
        <v>0</v>
      </c>
      <c r="R337" s="53">
        <f t="shared" ca="1" si="76"/>
        <v>7.3295565784882452E-3</v>
      </c>
      <c r="S337" s="53"/>
      <c r="T337" s="53"/>
      <c r="U337" s="53"/>
      <c r="V337" s="53"/>
      <c r="W337" s="53"/>
      <c r="X337" s="53"/>
      <c r="Y337" s="53"/>
      <c r="Z337" s="53"/>
      <c r="AA337" s="53"/>
      <c r="AB337" s="53"/>
      <c r="AC337" s="53"/>
      <c r="AD337" s="53"/>
      <c r="AE337" s="53"/>
      <c r="AF337" s="53"/>
      <c r="AG337" s="53"/>
      <c r="AH337" s="53"/>
      <c r="AI337" s="53"/>
    </row>
    <row r="338" spans="1:35" x14ac:dyDescent="0.2">
      <c r="A338" s="53"/>
      <c r="B338" s="53"/>
      <c r="C338" s="86"/>
      <c r="D338" s="87">
        <f t="shared" si="86"/>
        <v>0</v>
      </c>
      <c r="E338" s="87">
        <f t="shared" si="86"/>
        <v>0</v>
      </c>
      <c r="F338" s="79">
        <f t="shared" si="87"/>
        <v>0</v>
      </c>
      <c r="G338" s="79">
        <f t="shared" si="87"/>
        <v>0</v>
      </c>
      <c r="H338" s="79">
        <f t="shared" si="88"/>
        <v>0</v>
      </c>
      <c r="I338" s="79">
        <f t="shared" si="89"/>
        <v>0</v>
      </c>
      <c r="J338" s="79">
        <f t="shared" si="90"/>
        <v>0</v>
      </c>
      <c r="K338" s="79">
        <f t="shared" si="91"/>
        <v>0</v>
      </c>
      <c r="L338" s="79">
        <f t="shared" si="92"/>
        <v>0</v>
      </c>
      <c r="M338" s="79">
        <f t="shared" ca="1" si="75"/>
        <v>-7.3295565784882452E-3</v>
      </c>
      <c r="N338" s="79">
        <f t="shared" ca="1" si="93"/>
        <v>0</v>
      </c>
      <c r="O338" s="126">
        <f t="shared" ca="1" si="94"/>
        <v>0</v>
      </c>
      <c r="P338" s="79">
        <f t="shared" ca="1" si="95"/>
        <v>0</v>
      </c>
      <c r="Q338" s="79">
        <f t="shared" ca="1" si="96"/>
        <v>0</v>
      </c>
      <c r="R338" s="53">
        <f t="shared" ca="1" si="76"/>
        <v>7.3295565784882452E-3</v>
      </c>
      <c r="S338" s="53"/>
      <c r="T338" s="53"/>
      <c r="U338" s="53"/>
      <c r="V338" s="53"/>
      <c r="W338" s="53"/>
      <c r="X338" s="53"/>
      <c r="Y338" s="53"/>
      <c r="Z338" s="53"/>
      <c r="AA338" s="53"/>
      <c r="AB338" s="53"/>
      <c r="AC338" s="53"/>
      <c r="AD338" s="53"/>
      <c r="AE338" s="53"/>
      <c r="AF338" s="53"/>
      <c r="AG338" s="53"/>
      <c r="AH338" s="53"/>
      <c r="AI338" s="53"/>
    </row>
    <row r="339" spans="1:35" x14ac:dyDescent="0.2">
      <c r="A339" s="53"/>
      <c r="B339" s="53"/>
      <c r="C339" s="86"/>
      <c r="D339" s="87">
        <f t="shared" si="86"/>
        <v>0</v>
      </c>
      <c r="E339" s="87">
        <f t="shared" si="86"/>
        <v>0</v>
      </c>
      <c r="F339" s="79">
        <f t="shared" si="87"/>
        <v>0</v>
      </c>
      <c r="G339" s="79">
        <f t="shared" si="87"/>
        <v>0</v>
      </c>
      <c r="H339" s="79">
        <f t="shared" si="88"/>
        <v>0</v>
      </c>
      <c r="I339" s="79">
        <f t="shared" si="89"/>
        <v>0</v>
      </c>
      <c r="J339" s="79">
        <f t="shared" si="90"/>
        <v>0</v>
      </c>
      <c r="K339" s="79">
        <f t="shared" si="91"/>
        <v>0</v>
      </c>
      <c r="L339" s="79">
        <f t="shared" si="92"/>
        <v>0</v>
      </c>
      <c r="M339" s="79">
        <f t="shared" ca="1" si="75"/>
        <v>-7.3295565784882452E-3</v>
      </c>
      <c r="N339" s="79">
        <f t="shared" ca="1" si="93"/>
        <v>0</v>
      </c>
      <c r="O339" s="126">
        <f t="shared" ca="1" si="94"/>
        <v>0</v>
      </c>
      <c r="P339" s="79">
        <f t="shared" ca="1" si="95"/>
        <v>0</v>
      </c>
      <c r="Q339" s="79">
        <f t="shared" ca="1" si="96"/>
        <v>0</v>
      </c>
      <c r="R339" s="53">
        <f t="shared" ca="1" si="76"/>
        <v>7.3295565784882452E-3</v>
      </c>
      <c r="S339" s="53"/>
      <c r="T339" s="53"/>
      <c r="U339" s="53"/>
      <c r="V339" s="53"/>
      <c r="W339" s="53"/>
      <c r="X339" s="53"/>
      <c r="Y339" s="53"/>
      <c r="Z339" s="53"/>
      <c r="AA339" s="53"/>
      <c r="AB339" s="53"/>
      <c r="AC339" s="53"/>
      <c r="AD339" s="53"/>
      <c r="AE339" s="53"/>
      <c r="AF339" s="53"/>
      <c r="AG339" s="53"/>
      <c r="AH339" s="53"/>
      <c r="AI339" s="53"/>
    </row>
    <row r="340" spans="1:35" x14ac:dyDescent="0.2">
      <c r="A340" s="53"/>
      <c r="B340" s="53"/>
      <c r="C340" s="86"/>
      <c r="D340" s="87">
        <f t="shared" si="86"/>
        <v>0</v>
      </c>
      <c r="E340" s="87">
        <f t="shared" si="86"/>
        <v>0</v>
      </c>
      <c r="F340" s="79">
        <f t="shared" si="87"/>
        <v>0</v>
      </c>
      <c r="G340" s="79">
        <f t="shared" si="87"/>
        <v>0</v>
      </c>
      <c r="H340" s="79">
        <f t="shared" si="88"/>
        <v>0</v>
      </c>
      <c r="I340" s="79">
        <f t="shared" si="89"/>
        <v>0</v>
      </c>
      <c r="J340" s="79">
        <f t="shared" si="90"/>
        <v>0</v>
      </c>
      <c r="K340" s="79">
        <f t="shared" si="91"/>
        <v>0</v>
      </c>
      <c r="L340" s="79">
        <f t="shared" si="92"/>
        <v>0</v>
      </c>
      <c r="M340" s="79">
        <f t="shared" ca="1" si="75"/>
        <v>-7.3295565784882452E-3</v>
      </c>
      <c r="N340" s="79">
        <f t="shared" ca="1" si="93"/>
        <v>0</v>
      </c>
      <c r="O340" s="126">
        <f t="shared" ca="1" si="94"/>
        <v>0</v>
      </c>
      <c r="P340" s="79">
        <f t="shared" ca="1" si="95"/>
        <v>0</v>
      </c>
      <c r="Q340" s="79">
        <f t="shared" ca="1" si="96"/>
        <v>0</v>
      </c>
      <c r="R340" s="53">
        <f t="shared" ca="1" si="76"/>
        <v>7.3295565784882452E-3</v>
      </c>
      <c r="S340" s="53"/>
      <c r="T340" s="53"/>
      <c r="U340" s="53"/>
      <c r="V340" s="53"/>
      <c r="W340" s="53"/>
      <c r="X340" s="53"/>
      <c r="Y340" s="53"/>
      <c r="Z340" s="53"/>
      <c r="AA340" s="53"/>
      <c r="AB340" s="53"/>
      <c r="AC340" s="53"/>
      <c r="AD340" s="53"/>
      <c r="AE340" s="53"/>
      <c r="AF340" s="53"/>
      <c r="AG340" s="53"/>
      <c r="AH340" s="53"/>
      <c r="AI340" s="53"/>
    </row>
    <row r="341" spans="1:35" x14ac:dyDescent="0.2">
      <c r="A341" s="53"/>
      <c r="B341" s="53"/>
      <c r="C341" s="86"/>
      <c r="D341" s="87">
        <f t="shared" si="86"/>
        <v>0</v>
      </c>
      <c r="E341" s="87">
        <f t="shared" si="86"/>
        <v>0</v>
      </c>
      <c r="F341" s="79">
        <f t="shared" si="87"/>
        <v>0</v>
      </c>
      <c r="G341" s="79">
        <f t="shared" si="87"/>
        <v>0</v>
      </c>
      <c r="H341" s="79">
        <f t="shared" si="88"/>
        <v>0</v>
      </c>
      <c r="I341" s="79">
        <f t="shared" si="89"/>
        <v>0</v>
      </c>
      <c r="J341" s="79">
        <f t="shared" si="90"/>
        <v>0</v>
      </c>
      <c r="K341" s="79">
        <f t="shared" si="91"/>
        <v>0</v>
      </c>
      <c r="L341" s="79">
        <f t="shared" si="92"/>
        <v>0</v>
      </c>
      <c r="M341" s="79">
        <f t="shared" ref="M341:M404" ca="1" si="97">+E$4+E$5*D341+E$6*D341^2</f>
        <v>-7.3295565784882452E-3</v>
      </c>
      <c r="N341" s="79">
        <f t="shared" ca="1" si="93"/>
        <v>0</v>
      </c>
      <c r="O341" s="126">
        <f t="shared" ca="1" si="94"/>
        <v>0</v>
      </c>
      <c r="P341" s="79">
        <f t="shared" ca="1" si="95"/>
        <v>0</v>
      </c>
      <c r="Q341" s="79">
        <f t="shared" ca="1" si="96"/>
        <v>0</v>
      </c>
      <c r="R341" s="53">
        <f t="shared" ref="R341:R404" ca="1" si="98">+E341-M341</f>
        <v>7.3295565784882452E-3</v>
      </c>
      <c r="S341" s="53"/>
      <c r="T341" s="53"/>
      <c r="U341" s="53"/>
      <c r="V341" s="53"/>
      <c r="W341" s="53"/>
      <c r="X341" s="53"/>
      <c r="Y341" s="53"/>
      <c r="Z341" s="53"/>
      <c r="AA341" s="53"/>
      <c r="AB341" s="53"/>
      <c r="AC341" s="53"/>
      <c r="AD341" s="53"/>
      <c r="AE341" s="53"/>
      <c r="AF341" s="53"/>
      <c r="AG341" s="53"/>
      <c r="AH341" s="53"/>
      <c r="AI341" s="53"/>
    </row>
    <row r="342" spans="1:35" x14ac:dyDescent="0.2">
      <c r="A342" s="53"/>
      <c r="B342" s="53"/>
      <c r="C342" s="86"/>
      <c r="D342" s="87">
        <f t="shared" si="86"/>
        <v>0</v>
      </c>
      <c r="E342" s="87">
        <f t="shared" si="86"/>
        <v>0</v>
      </c>
      <c r="F342" s="79">
        <f t="shared" si="87"/>
        <v>0</v>
      </c>
      <c r="G342" s="79">
        <f t="shared" si="87"/>
        <v>0</v>
      </c>
      <c r="H342" s="79">
        <f t="shared" si="88"/>
        <v>0</v>
      </c>
      <c r="I342" s="79">
        <f t="shared" si="89"/>
        <v>0</v>
      </c>
      <c r="J342" s="79">
        <f t="shared" si="90"/>
        <v>0</v>
      </c>
      <c r="K342" s="79">
        <f t="shared" si="91"/>
        <v>0</v>
      </c>
      <c r="L342" s="79">
        <f t="shared" si="92"/>
        <v>0</v>
      </c>
      <c r="M342" s="79">
        <f t="shared" ca="1" si="97"/>
        <v>-7.3295565784882452E-3</v>
      </c>
      <c r="N342" s="79">
        <f t="shared" ca="1" si="93"/>
        <v>0</v>
      </c>
      <c r="O342" s="126">
        <f t="shared" ca="1" si="94"/>
        <v>0</v>
      </c>
      <c r="P342" s="79">
        <f t="shared" ca="1" si="95"/>
        <v>0</v>
      </c>
      <c r="Q342" s="79">
        <f t="shared" ca="1" si="96"/>
        <v>0</v>
      </c>
      <c r="R342" s="53">
        <f t="shared" ca="1" si="98"/>
        <v>7.3295565784882452E-3</v>
      </c>
      <c r="S342" s="53"/>
      <c r="T342" s="53"/>
      <c r="U342" s="53"/>
      <c r="V342" s="53"/>
      <c r="W342" s="53"/>
      <c r="X342" s="53"/>
      <c r="Y342" s="53"/>
      <c r="Z342" s="53"/>
      <c r="AA342" s="53"/>
      <c r="AB342" s="53"/>
      <c r="AC342" s="53"/>
      <c r="AD342" s="53"/>
      <c r="AE342" s="53"/>
      <c r="AF342" s="53"/>
      <c r="AG342" s="53"/>
      <c r="AH342" s="53"/>
      <c r="AI342" s="53"/>
    </row>
    <row r="343" spans="1:35" x14ac:dyDescent="0.2">
      <c r="A343" s="53"/>
      <c r="B343" s="53"/>
      <c r="C343" s="86"/>
      <c r="D343" s="87">
        <f t="shared" si="86"/>
        <v>0</v>
      </c>
      <c r="E343" s="87">
        <f t="shared" si="86"/>
        <v>0</v>
      </c>
      <c r="F343" s="79">
        <f t="shared" si="87"/>
        <v>0</v>
      </c>
      <c r="G343" s="79">
        <f t="shared" si="87"/>
        <v>0</v>
      </c>
      <c r="H343" s="79">
        <f t="shared" si="88"/>
        <v>0</v>
      </c>
      <c r="I343" s="79">
        <f t="shared" si="89"/>
        <v>0</v>
      </c>
      <c r="J343" s="79">
        <f t="shared" si="90"/>
        <v>0</v>
      </c>
      <c r="K343" s="79">
        <f t="shared" si="91"/>
        <v>0</v>
      </c>
      <c r="L343" s="79">
        <f t="shared" si="92"/>
        <v>0</v>
      </c>
      <c r="M343" s="79">
        <f t="shared" ca="1" si="97"/>
        <v>-7.3295565784882452E-3</v>
      </c>
      <c r="N343" s="79">
        <f t="shared" ca="1" si="93"/>
        <v>0</v>
      </c>
      <c r="O343" s="126">
        <f t="shared" ca="1" si="94"/>
        <v>0</v>
      </c>
      <c r="P343" s="79">
        <f t="shared" ca="1" si="95"/>
        <v>0</v>
      </c>
      <c r="Q343" s="79">
        <f t="shared" ca="1" si="96"/>
        <v>0</v>
      </c>
      <c r="R343" s="53">
        <f t="shared" ca="1" si="98"/>
        <v>7.3295565784882452E-3</v>
      </c>
      <c r="S343" s="53"/>
      <c r="T343" s="53"/>
      <c r="U343" s="53"/>
      <c r="V343" s="53"/>
      <c r="W343" s="53"/>
      <c r="X343" s="53"/>
      <c r="Y343" s="53"/>
      <c r="Z343" s="53"/>
      <c r="AA343" s="53"/>
      <c r="AB343" s="53"/>
      <c r="AC343" s="53"/>
      <c r="AD343" s="53"/>
      <c r="AE343" s="53"/>
      <c r="AF343" s="53"/>
      <c r="AG343" s="53"/>
      <c r="AH343" s="53"/>
      <c r="AI343" s="53"/>
    </row>
    <row r="344" spans="1:35" x14ac:dyDescent="0.2">
      <c r="A344" s="53"/>
      <c r="B344" s="53"/>
      <c r="C344" s="86"/>
      <c r="D344" s="87">
        <f t="shared" si="86"/>
        <v>0</v>
      </c>
      <c r="E344" s="87">
        <f t="shared" si="86"/>
        <v>0</v>
      </c>
      <c r="F344" s="79">
        <f t="shared" si="87"/>
        <v>0</v>
      </c>
      <c r="G344" s="79">
        <f t="shared" si="87"/>
        <v>0</v>
      </c>
      <c r="H344" s="79">
        <f t="shared" si="88"/>
        <v>0</v>
      </c>
      <c r="I344" s="79">
        <f t="shared" si="89"/>
        <v>0</v>
      </c>
      <c r="J344" s="79">
        <f t="shared" si="90"/>
        <v>0</v>
      </c>
      <c r="K344" s="79">
        <f t="shared" si="91"/>
        <v>0</v>
      </c>
      <c r="L344" s="79">
        <f t="shared" si="92"/>
        <v>0</v>
      </c>
      <c r="M344" s="79">
        <f t="shared" ca="1" si="97"/>
        <v>-7.3295565784882452E-3</v>
      </c>
      <c r="N344" s="79">
        <f t="shared" ca="1" si="93"/>
        <v>0</v>
      </c>
      <c r="O344" s="126">
        <f t="shared" ca="1" si="94"/>
        <v>0</v>
      </c>
      <c r="P344" s="79">
        <f t="shared" ca="1" si="95"/>
        <v>0</v>
      </c>
      <c r="Q344" s="79">
        <f t="shared" ca="1" si="96"/>
        <v>0</v>
      </c>
      <c r="R344" s="53">
        <f t="shared" ca="1" si="98"/>
        <v>7.3295565784882452E-3</v>
      </c>
      <c r="S344" s="53"/>
      <c r="T344" s="53"/>
      <c r="U344" s="53"/>
      <c r="V344" s="53"/>
      <c r="W344" s="53"/>
      <c r="X344" s="53"/>
      <c r="Y344" s="53"/>
      <c r="Z344" s="53"/>
      <c r="AA344" s="53"/>
      <c r="AB344" s="53"/>
      <c r="AC344" s="53"/>
      <c r="AD344" s="53"/>
      <c r="AE344" s="53"/>
      <c r="AF344" s="53"/>
      <c r="AG344" s="53"/>
      <c r="AH344" s="53"/>
      <c r="AI344" s="53"/>
    </row>
    <row r="345" spans="1:35" x14ac:dyDescent="0.2">
      <c r="A345" s="53"/>
      <c r="B345" s="53"/>
      <c r="C345" s="86"/>
      <c r="D345" s="87">
        <f t="shared" si="86"/>
        <v>0</v>
      </c>
      <c r="E345" s="87">
        <f t="shared" si="86"/>
        <v>0</v>
      </c>
      <c r="F345" s="79">
        <f t="shared" si="87"/>
        <v>0</v>
      </c>
      <c r="G345" s="79">
        <f t="shared" si="87"/>
        <v>0</v>
      </c>
      <c r="H345" s="79">
        <f t="shared" si="88"/>
        <v>0</v>
      </c>
      <c r="I345" s="79">
        <f t="shared" si="89"/>
        <v>0</v>
      </c>
      <c r="J345" s="79">
        <f t="shared" si="90"/>
        <v>0</v>
      </c>
      <c r="K345" s="79">
        <f t="shared" si="91"/>
        <v>0</v>
      </c>
      <c r="L345" s="79">
        <f t="shared" si="92"/>
        <v>0</v>
      </c>
      <c r="M345" s="79">
        <f t="shared" ca="1" si="97"/>
        <v>-7.3295565784882452E-3</v>
      </c>
      <c r="N345" s="79">
        <f t="shared" ca="1" si="93"/>
        <v>0</v>
      </c>
      <c r="O345" s="126">
        <f t="shared" ca="1" si="94"/>
        <v>0</v>
      </c>
      <c r="P345" s="79">
        <f t="shared" ca="1" si="95"/>
        <v>0</v>
      </c>
      <c r="Q345" s="79">
        <f t="shared" ca="1" si="96"/>
        <v>0</v>
      </c>
      <c r="R345" s="53">
        <f t="shared" ca="1" si="98"/>
        <v>7.3295565784882452E-3</v>
      </c>
      <c r="S345" s="53"/>
      <c r="T345" s="53"/>
      <c r="U345" s="53"/>
      <c r="V345" s="53"/>
      <c r="W345" s="53"/>
      <c r="X345" s="53"/>
      <c r="Y345" s="53"/>
      <c r="Z345" s="53"/>
      <c r="AA345" s="53"/>
      <c r="AB345" s="53"/>
      <c r="AC345" s="53"/>
      <c r="AD345" s="53"/>
      <c r="AE345" s="53"/>
      <c r="AF345" s="53"/>
      <c r="AG345" s="53"/>
      <c r="AH345" s="53"/>
      <c r="AI345" s="53"/>
    </row>
    <row r="346" spans="1:35" x14ac:dyDescent="0.2">
      <c r="A346" s="53"/>
      <c r="B346" s="53"/>
      <c r="C346" s="86"/>
      <c r="D346" s="87">
        <f t="shared" si="86"/>
        <v>0</v>
      </c>
      <c r="E346" s="87">
        <f t="shared" si="86"/>
        <v>0</v>
      </c>
      <c r="F346" s="79">
        <f t="shared" si="87"/>
        <v>0</v>
      </c>
      <c r="G346" s="79">
        <f t="shared" si="87"/>
        <v>0</v>
      </c>
      <c r="H346" s="79">
        <f t="shared" si="88"/>
        <v>0</v>
      </c>
      <c r="I346" s="79">
        <f t="shared" si="89"/>
        <v>0</v>
      </c>
      <c r="J346" s="79">
        <f t="shared" si="90"/>
        <v>0</v>
      </c>
      <c r="K346" s="79">
        <f t="shared" si="91"/>
        <v>0</v>
      </c>
      <c r="L346" s="79">
        <f t="shared" si="92"/>
        <v>0</v>
      </c>
      <c r="M346" s="79">
        <f t="shared" ca="1" si="97"/>
        <v>-7.3295565784882452E-3</v>
      </c>
      <c r="N346" s="79">
        <f t="shared" ca="1" si="93"/>
        <v>0</v>
      </c>
      <c r="O346" s="126">
        <f t="shared" ca="1" si="94"/>
        <v>0</v>
      </c>
      <c r="P346" s="79">
        <f t="shared" ca="1" si="95"/>
        <v>0</v>
      </c>
      <c r="Q346" s="79">
        <f t="shared" ca="1" si="96"/>
        <v>0</v>
      </c>
      <c r="R346" s="53">
        <f t="shared" ca="1" si="98"/>
        <v>7.3295565784882452E-3</v>
      </c>
      <c r="S346" s="53"/>
      <c r="T346" s="53"/>
      <c r="U346" s="53"/>
      <c r="V346" s="53"/>
      <c r="W346" s="53"/>
      <c r="X346" s="53"/>
      <c r="Y346" s="53"/>
      <c r="Z346" s="53"/>
      <c r="AA346" s="53"/>
      <c r="AB346" s="53"/>
      <c r="AC346" s="53"/>
      <c r="AD346" s="53"/>
      <c r="AE346" s="53"/>
      <c r="AF346" s="53"/>
      <c r="AG346" s="53"/>
      <c r="AH346" s="53"/>
      <c r="AI346" s="53"/>
    </row>
    <row r="347" spans="1:35" x14ac:dyDescent="0.2">
      <c r="A347" s="53"/>
      <c r="B347" s="53"/>
      <c r="C347" s="86"/>
      <c r="D347" s="87">
        <f t="shared" si="86"/>
        <v>0</v>
      </c>
      <c r="E347" s="87">
        <f t="shared" si="86"/>
        <v>0</v>
      </c>
      <c r="F347" s="79">
        <f t="shared" si="87"/>
        <v>0</v>
      </c>
      <c r="G347" s="79">
        <f t="shared" si="87"/>
        <v>0</v>
      </c>
      <c r="H347" s="79">
        <f t="shared" si="88"/>
        <v>0</v>
      </c>
      <c r="I347" s="79">
        <f t="shared" si="89"/>
        <v>0</v>
      </c>
      <c r="J347" s="79">
        <f t="shared" si="90"/>
        <v>0</v>
      </c>
      <c r="K347" s="79">
        <f t="shared" si="91"/>
        <v>0</v>
      </c>
      <c r="L347" s="79">
        <f t="shared" si="92"/>
        <v>0</v>
      </c>
      <c r="M347" s="79">
        <f t="shared" ca="1" si="97"/>
        <v>-7.3295565784882452E-3</v>
      </c>
      <c r="N347" s="79">
        <f t="shared" ca="1" si="93"/>
        <v>0</v>
      </c>
      <c r="O347" s="126">
        <f t="shared" ca="1" si="94"/>
        <v>0</v>
      </c>
      <c r="P347" s="79">
        <f t="shared" ca="1" si="95"/>
        <v>0</v>
      </c>
      <c r="Q347" s="79">
        <f t="shared" ca="1" si="96"/>
        <v>0</v>
      </c>
      <c r="R347" s="53">
        <f t="shared" ca="1" si="98"/>
        <v>7.3295565784882452E-3</v>
      </c>
      <c r="S347" s="53"/>
      <c r="T347" s="53"/>
      <c r="U347" s="53"/>
      <c r="V347" s="53"/>
      <c r="W347" s="53"/>
      <c r="X347" s="53"/>
      <c r="Y347" s="53"/>
      <c r="Z347" s="53"/>
      <c r="AA347" s="53"/>
      <c r="AB347" s="53"/>
      <c r="AC347" s="53"/>
      <c r="AD347" s="53"/>
      <c r="AE347" s="53"/>
      <c r="AF347" s="53"/>
      <c r="AG347" s="53"/>
      <c r="AH347" s="53"/>
      <c r="AI347" s="53"/>
    </row>
    <row r="348" spans="1:35" x14ac:dyDescent="0.2">
      <c r="A348" s="53"/>
      <c r="B348" s="53"/>
      <c r="C348" s="86"/>
      <c r="D348" s="87">
        <f t="shared" si="86"/>
        <v>0</v>
      </c>
      <c r="E348" s="87">
        <f t="shared" si="86"/>
        <v>0</v>
      </c>
      <c r="F348" s="79">
        <f t="shared" si="87"/>
        <v>0</v>
      </c>
      <c r="G348" s="79">
        <f t="shared" si="87"/>
        <v>0</v>
      </c>
      <c r="H348" s="79">
        <f t="shared" si="88"/>
        <v>0</v>
      </c>
      <c r="I348" s="79">
        <f t="shared" si="89"/>
        <v>0</v>
      </c>
      <c r="J348" s="79">
        <f t="shared" si="90"/>
        <v>0</v>
      </c>
      <c r="K348" s="79">
        <f t="shared" si="91"/>
        <v>0</v>
      </c>
      <c r="L348" s="79">
        <f t="shared" si="92"/>
        <v>0</v>
      </c>
      <c r="M348" s="79">
        <f t="shared" ca="1" si="97"/>
        <v>-7.3295565784882452E-3</v>
      </c>
      <c r="N348" s="79">
        <f t="shared" ca="1" si="93"/>
        <v>0</v>
      </c>
      <c r="O348" s="126">
        <f t="shared" ca="1" si="94"/>
        <v>0</v>
      </c>
      <c r="P348" s="79">
        <f t="shared" ca="1" si="95"/>
        <v>0</v>
      </c>
      <c r="Q348" s="79">
        <f t="shared" ca="1" si="96"/>
        <v>0</v>
      </c>
      <c r="R348" s="53">
        <f t="shared" ca="1" si="98"/>
        <v>7.3295565784882452E-3</v>
      </c>
      <c r="S348" s="53"/>
      <c r="T348" s="53"/>
      <c r="U348" s="53"/>
      <c r="V348" s="53"/>
      <c r="W348" s="53"/>
      <c r="X348" s="53"/>
      <c r="Y348" s="53"/>
      <c r="Z348" s="53"/>
      <c r="AA348" s="53"/>
      <c r="AB348" s="53"/>
      <c r="AC348" s="53"/>
      <c r="AD348" s="53"/>
      <c r="AE348" s="53"/>
      <c r="AF348" s="53"/>
      <c r="AG348" s="53"/>
      <c r="AH348" s="53"/>
      <c r="AI348" s="53"/>
    </row>
    <row r="349" spans="1:35" x14ac:dyDescent="0.2">
      <c r="A349" s="53"/>
      <c r="B349" s="53"/>
      <c r="C349" s="86"/>
      <c r="D349" s="87">
        <f t="shared" si="86"/>
        <v>0</v>
      </c>
      <c r="E349" s="87">
        <f t="shared" si="86"/>
        <v>0</v>
      </c>
      <c r="F349" s="79">
        <f t="shared" si="87"/>
        <v>0</v>
      </c>
      <c r="G349" s="79">
        <f t="shared" si="87"/>
        <v>0</v>
      </c>
      <c r="H349" s="79">
        <f t="shared" si="88"/>
        <v>0</v>
      </c>
      <c r="I349" s="79">
        <f t="shared" si="89"/>
        <v>0</v>
      </c>
      <c r="J349" s="79">
        <f t="shared" si="90"/>
        <v>0</v>
      </c>
      <c r="K349" s="79">
        <f t="shared" si="91"/>
        <v>0</v>
      </c>
      <c r="L349" s="79">
        <f t="shared" si="92"/>
        <v>0</v>
      </c>
      <c r="M349" s="79">
        <f t="shared" ca="1" si="97"/>
        <v>-7.3295565784882452E-3</v>
      </c>
      <c r="N349" s="79">
        <f t="shared" ca="1" si="93"/>
        <v>0</v>
      </c>
      <c r="O349" s="126">
        <f t="shared" ca="1" si="94"/>
        <v>0</v>
      </c>
      <c r="P349" s="79">
        <f t="shared" ca="1" si="95"/>
        <v>0</v>
      </c>
      <c r="Q349" s="79">
        <f t="shared" ca="1" si="96"/>
        <v>0</v>
      </c>
      <c r="R349" s="53">
        <f t="shared" ca="1" si="98"/>
        <v>7.3295565784882452E-3</v>
      </c>
      <c r="S349" s="53"/>
      <c r="T349" s="53"/>
      <c r="U349" s="53"/>
      <c r="V349" s="53"/>
      <c r="W349" s="53"/>
      <c r="X349" s="53"/>
      <c r="Y349" s="53"/>
      <c r="Z349" s="53"/>
      <c r="AA349" s="53"/>
      <c r="AB349" s="53"/>
      <c r="AC349" s="53"/>
      <c r="AD349" s="53"/>
      <c r="AE349" s="53"/>
      <c r="AF349" s="53"/>
      <c r="AG349" s="53"/>
      <c r="AH349" s="53"/>
      <c r="AI349" s="53"/>
    </row>
    <row r="350" spans="1:35" x14ac:dyDescent="0.2">
      <c r="A350" s="53"/>
      <c r="B350" s="53"/>
      <c r="C350" s="86"/>
      <c r="D350" s="87">
        <f t="shared" si="86"/>
        <v>0</v>
      </c>
      <c r="E350" s="87">
        <f t="shared" si="86"/>
        <v>0</v>
      </c>
      <c r="F350" s="79">
        <f t="shared" si="87"/>
        <v>0</v>
      </c>
      <c r="G350" s="79">
        <f t="shared" si="87"/>
        <v>0</v>
      </c>
      <c r="H350" s="79">
        <f t="shared" si="88"/>
        <v>0</v>
      </c>
      <c r="I350" s="79">
        <f t="shared" si="89"/>
        <v>0</v>
      </c>
      <c r="J350" s="79">
        <f t="shared" si="90"/>
        <v>0</v>
      </c>
      <c r="K350" s="79">
        <f t="shared" si="91"/>
        <v>0</v>
      </c>
      <c r="L350" s="79">
        <f t="shared" si="92"/>
        <v>0</v>
      </c>
      <c r="M350" s="79">
        <f t="shared" ca="1" si="97"/>
        <v>-7.3295565784882452E-3</v>
      </c>
      <c r="N350" s="79">
        <f t="shared" ca="1" si="93"/>
        <v>0</v>
      </c>
      <c r="O350" s="126">
        <f t="shared" ca="1" si="94"/>
        <v>0</v>
      </c>
      <c r="P350" s="79">
        <f t="shared" ca="1" si="95"/>
        <v>0</v>
      </c>
      <c r="Q350" s="79">
        <f t="shared" ca="1" si="96"/>
        <v>0</v>
      </c>
      <c r="R350" s="53">
        <f t="shared" ca="1" si="98"/>
        <v>7.3295565784882452E-3</v>
      </c>
      <c r="S350" s="53"/>
      <c r="T350" s="53"/>
      <c r="U350" s="53"/>
      <c r="V350" s="53"/>
      <c r="W350" s="53"/>
      <c r="X350" s="53"/>
      <c r="Y350" s="53"/>
      <c r="Z350" s="53"/>
      <c r="AA350" s="53"/>
      <c r="AB350" s="53"/>
      <c r="AC350" s="53"/>
      <c r="AD350" s="53"/>
      <c r="AE350" s="53"/>
      <c r="AF350" s="53"/>
      <c r="AG350" s="53"/>
      <c r="AH350" s="53"/>
      <c r="AI350" s="53"/>
    </row>
    <row r="351" spans="1:35" x14ac:dyDescent="0.2">
      <c r="A351" s="53"/>
      <c r="B351" s="53"/>
      <c r="C351" s="86"/>
      <c r="D351" s="87">
        <f t="shared" si="86"/>
        <v>0</v>
      </c>
      <c r="E351" s="87">
        <f t="shared" si="86"/>
        <v>0</v>
      </c>
      <c r="F351" s="79">
        <f t="shared" si="87"/>
        <v>0</v>
      </c>
      <c r="G351" s="79">
        <f t="shared" si="87"/>
        <v>0</v>
      </c>
      <c r="H351" s="79">
        <f t="shared" si="88"/>
        <v>0</v>
      </c>
      <c r="I351" s="79">
        <f t="shared" si="89"/>
        <v>0</v>
      </c>
      <c r="J351" s="79">
        <f t="shared" si="90"/>
        <v>0</v>
      </c>
      <c r="K351" s="79">
        <f t="shared" si="91"/>
        <v>0</v>
      </c>
      <c r="L351" s="79">
        <f t="shared" si="92"/>
        <v>0</v>
      </c>
      <c r="M351" s="79">
        <f t="shared" ca="1" si="97"/>
        <v>-7.3295565784882452E-3</v>
      </c>
      <c r="N351" s="79">
        <f t="shared" ca="1" si="93"/>
        <v>0</v>
      </c>
      <c r="O351" s="126">
        <f t="shared" ca="1" si="94"/>
        <v>0</v>
      </c>
      <c r="P351" s="79">
        <f t="shared" ca="1" si="95"/>
        <v>0</v>
      </c>
      <c r="Q351" s="79">
        <f t="shared" ca="1" si="96"/>
        <v>0</v>
      </c>
      <c r="R351" s="53">
        <f t="shared" ca="1" si="98"/>
        <v>7.3295565784882452E-3</v>
      </c>
      <c r="S351" s="53"/>
      <c r="T351" s="53"/>
      <c r="U351" s="53"/>
      <c r="V351" s="53"/>
      <c r="W351" s="53"/>
      <c r="X351" s="53"/>
      <c r="Y351" s="53"/>
      <c r="Z351" s="53"/>
      <c r="AA351" s="53"/>
      <c r="AB351" s="53"/>
      <c r="AC351" s="53"/>
      <c r="AD351" s="53"/>
      <c r="AE351" s="53"/>
      <c r="AF351" s="53"/>
      <c r="AG351" s="53"/>
      <c r="AH351" s="53"/>
      <c r="AI351" s="53"/>
    </row>
    <row r="352" spans="1:35" x14ac:dyDescent="0.2">
      <c r="A352" s="53"/>
      <c r="B352" s="53"/>
      <c r="C352" s="86"/>
      <c r="D352" s="87">
        <f t="shared" si="86"/>
        <v>0</v>
      </c>
      <c r="E352" s="87">
        <f t="shared" si="86"/>
        <v>0</v>
      </c>
      <c r="F352" s="79">
        <f t="shared" si="87"/>
        <v>0</v>
      </c>
      <c r="G352" s="79">
        <f t="shared" si="87"/>
        <v>0</v>
      </c>
      <c r="H352" s="79">
        <f t="shared" si="88"/>
        <v>0</v>
      </c>
      <c r="I352" s="79">
        <f t="shared" si="89"/>
        <v>0</v>
      </c>
      <c r="J352" s="79">
        <f t="shared" si="90"/>
        <v>0</v>
      </c>
      <c r="K352" s="79">
        <f t="shared" si="91"/>
        <v>0</v>
      </c>
      <c r="L352" s="79">
        <f t="shared" si="92"/>
        <v>0</v>
      </c>
      <c r="M352" s="79">
        <f t="shared" ca="1" si="97"/>
        <v>-7.3295565784882452E-3</v>
      </c>
      <c r="N352" s="79">
        <f t="shared" ca="1" si="93"/>
        <v>0</v>
      </c>
      <c r="O352" s="126">
        <f t="shared" ca="1" si="94"/>
        <v>0</v>
      </c>
      <c r="P352" s="79">
        <f t="shared" ca="1" si="95"/>
        <v>0</v>
      </c>
      <c r="Q352" s="79">
        <f t="shared" ca="1" si="96"/>
        <v>0</v>
      </c>
      <c r="R352" s="53">
        <f t="shared" ca="1" si="98"/>
        <v>7.3295565784882452E-3</v>
      </c>
      <c r="S352" s="53"/>
      <c r="T352" s="53"/>
      <c r="U352" s="53"/>
      <c r="V352" s="53"/>
      <c r="W352" s="53"/>
      <c r="X352" s="53"/>
      <c r="Y352" s="53"/>
      <c r="Z352" s="53"/>
      <c r="AA352" s="53"/>
      <c r="AB352" s="53"/>
      <c r="AC352" s="53"/>
      <c r="AD352" s="53"/>
      <c r="AE352" s="53"/>
      <c r="AF352" s="53"/>
      <c r="AG352" s="53"/>
      <c r="AH352" s="53"/>
      <c r="AI352" s="53"/>
    </row>
    <row r="353" spans="1:35" x14ac:dyDescent="0.2">
      <c r="A353" s="53"/>
      <c r="B353" s="53"/>
      <c r="C353" s="86"/>
      <c r="D353" s="87">
        <f t="shared" si="86"/>
        <v>0</v>
      </c>
      <c r="E353" s="87">
        <f t="shared" si="86"/>
        <v>0</v>
      </c>
      <c r="F353" s="79">
        <f t="shared" si="87"/>
        <v>0</v>
      </c>
      <c r="G353" s="79">
        <f t="shared" si="87"/>
        <v>0</v>
      </c>
      <c r="H353" s="79">
        <f t="shared" si="88"/>
        <v>0</v>
      </c>
      <c r="I353" s="79">
        <f t="shared" si="89"/>
        <v>0</v>
      </c>
      <c r="J353" s="79">
        <f t="shared" si="90"/>
        <v>0</v>
      </c>
      <c r="K353" s="79">
        <f t="shared" si="91"/>
        <v>0</v>
      </c>
      <c r="L353" s="79">
        <f t="shared" si="92"/>
        <v>0</v>
      </c>
      <c r="M353" s="79">
        <f t="shared" ca="1" si="97"/>
        <v>-7.3295565784882452E-3</v>
      </c>
      <c r="N353" s="79">
        <f t="shared" ca="1" si="93"/>
        <v>0</v>
      </c>
      <c r="O353" s="126">
        <f t="shared" ca="1" si="94"/>
        <v>0</v>
      </c>
      <c r="P353" s="79">
        <f t="shared" ca="1" si="95"/>
        <v>0</v>
      </c>
      <c r="Q353" s="79">
        <f t="shared" ca="1" si="96"/>
        <v>0</v>
      </c>
      <c r="R353" s="53">
        <f t="shared" ca="1" si="98"/>
        <v>7.3295565784882452E-3</v>
      </c>
      <c r="S353" s="53"/>
      <c r="T353" s="53"/>
      <c r="U353" s="53"/>
      <c r="V353" s="53"/>
      <c r="W353" s="53"/>
      <c r="X353" s="53"/>
      <c r="Y353" s="53"/>
      <c r="Z353" s="53"/>
      <c r="AA353" s="53"/>
      <c r="AB353" s="53"/>
      <c r="AC353" s="53"/>
      <c r="AD353" s="53"/>
      <c r="AE353" s="53"/>
      <c r="AF353" s="53"/>
      <c r="AG353" s="53"/>
      <c r="AH353" s="53"/>
      <c r="AI353" s="53"/>
    </row>
    <row r="354" spans="1:35" x14ac:dyDescent="0.2">
      <c r="A354" s="53"/>
      <c r="B354" s="53"/>
      <c r="C354" s="86"/>
      <c r="D354" s="87">
        <f t="shared" si="86"/>
        <v>0</v>
      </c>
      <c r="E354" s="87">
        <f t="shared" si="86"/>
        <v>0</v>
      </c>
      <c r="F354" s="79">
        <f t="shared" si="87"/>
        <v>0</v>
      </c>
      <c r="G354" s="79">
        <f t="shared" si="87"/>
        <v>0</v>
      </c>
      <c r="H354" s="79">
        <f t="shared" si="88"/>
        <v>0</v>
      </c>
      <c r="I354" s="79">
        <f t="shared" si="89"/>
        <v>0</v>
      </c>
      <c r="J354" s="79">
        <f t="shared" si="90"/>
        <v>0</v>
      </c>
      <c r="K354" s="79">
        <f t="shared" si="91"/>
        <v>0</v>
      </c>
      <c r="L354" s="79">
        <f t="shared" si="92"/>
        <v>0</v>
      </c>
      <c r="M354" s="79">
        <f t="shared" ca="1" si="97"/>
        <v>-7.3295565784882452E-3</v>
      </c>
      <c r="N354" s="79">
        <f t="shared" ca="1" si="93"/>
        <v>0</v>
      </c>
      <c r="O354" s="126">
        <f t="shared" ca="1" si="94"/>
        <v>0</v>
      </c>
      <c r="P354" s="79">
        <f t="shared" ca="1" si="95"/>
        <v>0</v>
      </c>
      <c r="Q354" s="79">
        <f t="shared" ca="1" si="96"/>
        <v>0</v>
      </c>
      <c r="R354" s="53">
        <f t="shared" ca="1" si="98"/>
        <v>7.3295565784882452E-3</v>
      </c>
      <c r="S354" s="53"/>
      <c r="T354" s="53"/>
      <c r="U354" s="53"/>
      <c r="V354" s="53"/>
      <c r="W354" s="53"/>
      <c r="X354" s="53"/>
      <c r="Y354" s="53"/>
      <c r="Z354" s="53"/>
      <c r="AA354" s="53"/>
      <c r="AB354" s="53"/>
      <c r="AC354" s="53"/>
      <c r="AD354" s="53"/>
      <c r="AE354" s="53"/>
      <c r="AF354" s="53"/>
      <c r="AG354" s="53"/>
      <c r="AH354" s="53"/>
      <c r="AI354" s="53"/>
    </row>
    <row r="355" spans="1:35" x14ac:dyDescent="0.2">
      <c r="A355" s="53"/>
      <c r="B355" s="53"/>
      <c r="C355" s="86"/>
      <c r="D355" s="87">
        <f t="shared" si="86"/>
        <v>0</v>
      </c>
      <c r="E355" s="87">
        <f t="shared" si="86"/>
        <v>0</v>
      </c>
      <c r="F355" s="79">
        <f t="shared" si="87"/>
        <v>0</v>
      </c>
      <c r="G355" s="79">
        <f t="shared" si="87"/>
        <v>0</v>
      </c>
      <c r="H355" s="79">
        <f t="shared" si="88"/>
        <v>0</v>
      </c>
      <c r="I355" s="79">
        <f t="shared" si="89"/>
        <v>0</v>
      </c>
      <c r="J355" s="79">
        <f t="shared" si="90"/>
        <v>0</v>
      </c>
      <c r="K355" s="79">
        <f t="shared" si="91"/>
        <v>0</v>
      </c>
      <c r="L355" s="79">
        <f t="shared" si="92"/>
        <v>0</v>
      </c>
      <c r="M355" s="79">
        <f t="shared" ca="1" si="97"/>
        <v>-7.3295565784882452E-3</v>
      </c>
      <c r="N355" s="79">
        <f t="shared" ca="1" si="93"/>
        <v>0</v>
      </c>
      <c r="O355" s="126">
        <f t="shared" ca="1" si="94"/>
        <v>0</v>
      </c>
      <c r="P355" s="79">
        <f t="shared" ca="1" si="95"/>
        <v>0</v>
      </c>
      <c r="Q355" s="79">
        <f t="shared" ca="1" si="96"/>
        <v>0</v>
      </c>
      <c r="R355" s="53">
        <f t="shared" ca="1" si="98"/>
        <v>7.3295565784882452E-3</v>
      </c>
      <c r="S355" s="53"/>
      <c r="T355" s="53"/>
      <c r="U355" s="53"/>
      <c r="V355" s="53"/>
      <c r="W355" s="53"/>
      <c r="X355" s="53"/>
      <c r="Y355" s="53"/>
      <c r="Z355" s="53"/>
      <c r="AA355" s="53"/>
      <c r="AB355" s="53"/>
      <c r="AC355" s="53"/>
      <c r="AD355" s="53"/>
      <c r="AE355" s="53"/>
      <c r="AF355" s="53"/>
      <c r="AG355" s="53"/>
      <c r="AH355" s="53"/>
      <c r="AI355" s="53"/>
    </row>
    <row r="356" spans="1:35" x14ac:dyDescent="0.2">
      <c r="A356" s="53"/>
      <c r="B356" s="53"/>
      <c r="C356" s="86"/>
      <c r="D356" s="87">
        <f t="shared" si="86"/>
        <v>0</v>
      </c>
      <c r="E356" s="87">
        <f t="shared" si="86"/>
        <v>0</v>
      </c>
      <c r="F356" s="79">
        <f t="shared" si="87"/>
        <v>0</v>
      </c>
      <c r="G356" s="79">
        <f t="shared" si="87"/>
        <v>0</v>
      </c>
      <c r="H356" s="79">
        <f t="shared" si="88"/>
        <v>0</v>
      </c>
      <c r="I356" s="79">
        <f t="shared" si="89"/>
        <v>0</v>
      </c>
      <c r="J356" s="79">
        <f t="shared" si="90"/>
        <v>0</v>
      </c>
      <c r="K356" s="79">
        <f t="shared" si="91"/>
        <v>0</v>
      </c>
      <c r="L356" s="79">
        <f t="shared" si="92"/>
        <v>0</v>
      </c>
      <c r="M356" s="79">
        <f t="shared" ca="1" si="97"/>
        <v>-7.3295565784882452E-3</v>
      </c>
      <c r="N356" s="79">
        <f t="shared" ca="1" si="93"/>
        <v>0</v>
      </c>
      <c r="O356" s="126">
        <f t="shared" ca="1" si="94"/>
        <v>0</v>
      </c>
      <c r="P356" s="79">
        <f t="shared" ca="1" si="95"/>
        <v>0</v>
      </c>
      <c r="Q356" s="79">
        <f t="shared" ca="1" si="96"/>
        <v>0</v>
      </c>
      <c r="R356" s="53">
        <f t="shared" ca="1" si="98"/>
        <v>7.3295565784882452E-3</v>
      </c>
      <c r="S356" s="53"/>
      <c r="T356" s="53"/>
      <c r="U356" s="53"/>
      <c r="V356" s="53"/>
      <c r="W356" s="53"/>
      <c r="X356" s="53"/>
      <c r="Y356" s="53"/>
      <c r="Z356" s="53"/>
      <c r="AA356" s="53"/>
      <c r="AB356" s="53"/>
      <c r="AC356" s="53"/>
      <c r="AD356" s="53"/>
      <c r="AE356" s="53"/>
      <c r="AF356" s="53"/>
      <c r="AG356" s="53"/>
      <c r="AH356" s="53"/>
      <c r="AI356" s="53"/>
    </row>
    <row r="357" spans="1:35" x14ac:dyDescent="0.2">
      <c r="A357" s="53"/>
      <c r="B357" s="53"/>
      <c r="C357" s="86"/>
      <c r="D357" s="87">
        <f t="shared" si="86"/>
        <v>0</v>
      </c>
      <c r="E357" s="87">
        <f t="shared" si="86"/>
        <v>0</v>
      </c>
      <c r="F357" s="79">
        <f t="shared" si="87"/>
        <v>0</v>
      </c>
      <c r="G357" s="79">
        <f t="shared" si="87"/>
        <v>0</v>
      </c>
      <c r="H357" s="79">
        <f t="shared" si="88"/>
        <v>0</v>
      </c>
      <c r="I357" s="79">
        <f t="shared" si="89"/>
        <v>0</v>
      </c>
      <c r="J357" s="79">
        <f t="shared" si="90"/>
        <v>0</v>
      </c>
      <c r="K357" s="79">
        <f t="shared" si="91"/>
        <v>0</v>
      </c>
      <c r="L357" s="79">
        <f t="shared" si="92"/>
        <v>0</v>
      </c>
      <c r="M357" s="79">
        <f t="shared" ca="1" si="97"/>
        <v>-7.3295565784882452E-3</v>
      </c>
      <c r="N357" s="79">
        <f t="shared" ca="1" si="93"/>
        <v>0</v>
      </c>
      <c r="O357" s="126">
        <f t="shared" ca="1" si="94"/>
        <v>0</v>
      </c>
      <c r="P357" s="79">
        <f t="shared" ca="1" si="95"/>
        <v>0</v>
      </c>
      <c r="Q357" s="79">
        <f t="shared" ca="1" si="96"/>
        <v>0</v>
      </c>
      <c r="R357" s="53">
        <f t="shared" ca="1" si="98"/>
        <v>7.3295565784882452E-3</v>
      </c>
      <c r="S357" s="53"/>
      <c r="T357" s="53"/>
      <c r="U357" s="53"/>
      <c r="V357" s="53"/>
      <c r="W357" s="53"/>
      <c r="X357" s="53"/>
      <c r="Y357" s="53"/>
      <c r="Z357" s="53"/>
      <c r="AA357" s="53"/>
      <c r="AB357" s="53"/>
      <c r="AC357" s="53"/>
      <c r="AD357" s="53"/>
      <c r="AE357" s="53"/>
      <c r="AF357" s="53"/>
      <c r="AG357" s="53"/>
      <c r="AH357" s="53"/>
      <c r="AI357" s="53"/>
    </row>
    <row r="358" spans="1:35" x14ac:dyDescent="0.2">
      <c r="A358" s="53"/>
      <c r="B358" s="53"/>
      <c r="C358" s="86"/>
      <c r="D358" s="87">
        <f t="shared" si="86"/>
        <v>0</v>
      </c>
      <c r="E358" s="87">
        <f t="shared" si="86"/>
        <v>0</v>
      </c>
      <c r="F358" s="79">
        <f t="shared" si="87"/>
        <v>0</v>
      </c>
      <c r="G358" s="79">
        <f t="shared" si="87"/>
        <v>0</v>
      </c>
      <c r="H358" s="79">
        <f t="shared" si="88"/>
        <v>0</v>
      </c>
      <c r="I358" s="79">
        <f t="shared" si="89"/>
        <v>0</v>
      </c>
      <c r="J358" s="79">
        <f t="shared" si="90"/>
        <v>0</v>
      </c>
      <c r="K358" s="79">
        <f t="shared" si="91"/>
        <v>0</v>
      </c>
      <c r="L358" s="79">
        <f t="shared" si="92"/>
        <v>0</v>
      </c>
      <c r="M358" s="79">
        <f t="shared" ca="1" si="97"/>
        <v>-7.3295565784882452E-3</v>
      </c>
      <c r="N358" s="79">
        <f t="shared" ca="1" si="93"/>
        <v>0</v>
      </c>
      <c r="O358" s="126">
        <f t="shared" ca="1" si="94"/>
        <v>0</v>
      </c>
      <c r="P358" s="79">
        <f t="shared" ca="1" si="95"/>
        <v>0</v>
      </c>
      <c r="Q358" s="79">
        <f t="shared" ca="1" si="96"/>
        <v>0</v>
      </c>
      <c r="R358" s="53">
        <f t="shared" ca="1" si="98"/>
        <v>7.3295565784882452E-3</v>
      </c>
      <c r="S358" s="53"/>
      <c r="T358" s="53"/>
      <c r="U358" s="53"/>
      <c r="V358" s="53"/>
      <c r="W358" s="53"/>
      <c r="X358" s="53"/>
      <c r="Y358" s="53"/>
      <c r="Z358" s="53"/>
      <c r="AA358" s="53"/>
      <c r="AB358" s="53"/>
      <c r="AC358" s="53"/>
      <c r="AD358" s="53"/>
      <c r="AE358" s="53"/>
      <c r="AF358" s="53"/>
      <c r="AG358" s="53"/>
      <c r="AH358" s="53"/>
      <c r="AI358" s="53"/>
    </row>
    <row r="359" spans="1:35" x14ac:dyDescent="0.2">
      <c r="A359" s="53"/>
      <c r="B359" s="53"/>
      <c r="C359" s="86"/>
      <c r="D359" s="87">
        <f t="shared" si="86"/>
        <v>0</v>
      </c>
      <c r="E359" s="87">
        <f t="shared" si="86"/>
        <v>0</v>
      </c>
      <c r="F359" s="79">
        <f t="shared" si="87"/>
        <v>0</v>
      </c>
      <c r="G359" s="79">
        <f t="shared" si="87"/>
        <v>0</v>
      </c>
      <c r="H359" s="79">
        <f t="shared" si="88"/>
        <v>0</v>
      </c>
      <c r="I359" s="79">
        <f t="shared" si="89"/>
        <v>0</v>
      </c>
      <c r="J359" s="79">
        <f t="shared" si="90"/>
        <v>0</v>
      </c>
      <c r="K359" s="79">
        <f t="shared" si="91"/>
        <v>0</v>
      </c>
      <c r="L359" s="79">
        <f t="shared" si="92"/>
        <v>0</v>
      </c>
      <c r="M359" s="79">
        <f t="shared" ca="1" si="97"/>
        <v>-7.3295565784882452E-3</v>
      </c>
      <c r="N359" s="79">
        <f t="shared" ca="1" si="93"/>
        <v>0</v>
      </c>
      <c r="O359" s="126">
        <f t="shared" ca="1" si="94"/>
        <v>0</v>
      </c>
      <c r="P359" s="79">
        <f t="shared" ca="1" si="95"/>
        <v>0</v>
      </c>
      <c r="Q359" s="79">
        <f t="shared" ca="1" si="96"/>
        <v>0</v>
      </c>
      <c r="R359" s="53">
        <f t="shared" ca="1" si="98"/>
        <v>7.3295565784882452E-3</v>
      </c>
      <c r="S359" s="53"/>
      <c r="T359" s="53"/>
      <c r="U359" s="53"/>
      <c r="V359" s="53"/>
      <c r="W359" s="53"/>
      <c r="X359" s="53"/>
      <c r="Y359" s="53"/>
      <c r="Z359" s="53"/>
      <c r="AA359" s="53"/>
      <c r="AB359" s="53"/>
      <c r="AC359" s="53"/>
      <c r="AD359" s="53"/>
      <c r="AE359" s="53"/>
      <c r="AF359" s="53"/>
      <c r="AG359" s="53"/>
      <c r="AH359" s="53"/>
      <c r="AI359" s="53"/>
    </row>
    <row r="360" spans="1:35" x14ac:dyDescent="0.2">
      <c r="A360" s="53"/>
      <c r="B360" s="53"/>
      <c r="C360" s="86"/>
      <c r="D360" s="87">
        <f t="shared" si="86"/>
        <v>0</v>
      </c>
      <c r="E360" s="87">
        <f t="shared" si="86"/>
        <v>0</v>
      </c>
      <c r="F360" s="79">
        <f t="shared" si="87"/>
        <v>0</v>
      </c>
      <c r="G360" s="79">
        <f t="shared" si="87"/>
        <v>0</v>
      </c>
      <c r="H360" s="79">
        <f t="shared" si="88"/>
        <v>0</v>
      </c>
      <c r="I360" s="79">
        <f t="shared" si="89"/>
        <v>0</v>
      </c>
      <c r="J360" s="79">
        <f t="shared" si="90"/>
        <v>0</v>
      </c>
      <c r="K360" s="79">
        <f t="shared" si="91"/>
        <v>0</v>
      </c>
      <c r="L360" s="79">
        <f t="shared" si="92"/>
        <v>0</v>
      </c>
      <c r="M360" s="79">
        <f t="shared" ca="1" si="97"/>
        <v>-7.3295565784882452E-3</v>
      </c>
      <c r="N360" s="79">
        <f t="shared" ca="1" si="93"/>
        <v>0</v>
      </c>
      <c r="O360" s="126">
        <f t="shared" ca="1" si="94"/>
        <v>0</v>
      </c>
      <c r="P360" s="79">
        <f t="shared" ca="1" si="95"/>
        <v>0</v>
      </c>
      <c r="Q360" s="79">
        <f t="shared" ca="1" si="96"/>
        <v>0</v>
      </c>
      <c r="R360" s="53">
        <f t="shared" ca="1" si="98"/>
        <v>7.3295565784882452E-3</v>
      </c>
      <c r="S360" s="53"/>
      <c r="T360" s="53"/>
      <c r="U360" s="53"/>
      <c r="V360" s="53"/>
      <c r="W360" s="53"/>
      <c r="X360" s="53"/>
      <c r="Y360" s="53"/>
      <c r="Z360" s="53"/>
      <c r="AA360" s="53"/>
      <c r="AB360" s="53"/>
      <c r="AC360" s="53"/>
      <c r="AD360" s="53"/>
      <c r="AE360" s="53"/>
      <c r="AF360" s="53"/>
      <c r="AG360" s="53"/>
      <c r="AH360" s="53"/>
      <c r="AI360" s="53"/>
    </row>
    <row r="361" spans="1:35" x14ac:dyDescent="0.2">
      <c r="A361" s="53"/>
      <c r="B361" s="53"/>
      <c r="C361" s="86"/>
      <c r="D361" s="87">
        <f t="shared" si="86"/>
        <v>0</v>
      </c>
      <c r="E361" s="87">
        <f t="shared" si="86"/>
        <v>0</v>
      </c>
      <c r="F361" s="79">
        <f t="shared" si="87"/>
        <v>0</v>
      </c>
      <c r="G361" s="79">
        <f t="shared" si="87"/>
        <v>0</v>
      </c>
      <c r="H361" s="79">
        <f t="shared" si="88"/>
        <v>0</v>
      </c>
      <c r="I361" s="79">
        <f t="shared" si="89"/>
        <v>0</v>
      </c>
      <c r="J361" s="79">
        <f t="shared" si="90"/>
        <v>0</v>
      </c>
      <c r="K361" s="79">
        <f t="shared" si="91"/>
        <v>0</v>
      </c>
      <c r="L361" s="79">
        <f t="shared" si="92"/>
        <v>0</v>
      </c>
      <c r="M361" s="79">
        <f t="shared" ca="1" si="97"/>
        <v>-7.3295565784882452E-3</v>
      </c>
      <c r="N361" s="79">
        <f t="shared" ca="1" si="93"/>
        <v>0</v>
      </c>
      <c r="O361" s="126">
        <f t="shared" ca="1" si="94"/>
        <v>0</v>
      </c>
      <c r="P361" s="79">
        <f t="shared" ca="1" si="95"/>
        <v>0</v>
      </c>
      <c r="Q361" s="79">
        <f t="shared" ca="1" si="96"/>
        <v>0</v>
      </c>
      <c r="R361" s="53">
        <f t="shared" ca="1" si="98"/>
        <v>7.3295565784882452E-3</v>
      </c>
      <c r="S361" s="53"/>
      <c r="T361" s="53"/>
      <c r="U361" s="53"/>
      <c r="V361" s="53"/>
      <c r="W361" s="53"/>
      <c r="X361" s="53"/>
      <c r="Y361" s="53"/>
      <c r="Z361" s="53"/>
      <c r="AA361" s="53"/>
      <c r="AB361" s="53"/>
      <c r="AC361" s="53"/>
      <c r="AD361" s="53"/>
      <c r="AE361" s="53"/>
      <c r="AF361" s="53"/>
      <c r="AG361" s="53"/>
      <c r="AH361" s="53"/>
      <c r="AI361" s="53"/>
    </row>
    <row r="362" spans="1:35" x14ac:dyDescent="0.2">
      <c r="A362" s="53"/>
      <c r="B362" s="53"/>
      <c r="C362" s="86"/>
      <c r="D362" s="87">
        <f t="shared" si="86"/>
        <v>0</v>
      </c>
      <c r="E362" s="87">
        <f t="shared" si="86"/>
        <v>0</v>
      </c>
      <c r="F362" s="79">
        <f t="shared" si="87"/>
        <v>0</v>
      </c>
      <c r="G362" s="79">
        <f t="shared" si="87"/>
        <v>0</v>
      </c>
      <c r="H362" s="79">
        <f t="shared" si="88"/>
        <v>0</v>
      </c>
      <c r="I362" s="79">
        <f t="shared" si="89"/>
        <v>0</v>
      </c>
      <c r="J362" s="79">
        <f t="shared" si="90"/>
        <v>0</v>
      </c>
      <c r="K362" s="79">
        <f t="shared" si="91"/>
        <v>0</v>
      </c>
      <c r="L362" s="79">
        <f t="shared" si="92"/>
        <v>0</v>
      </c>
      <c r="M362" s="79">
        <f t="shared" ca="1" si="97"/>
        <v>-7.3295565784882452E-3</v>
      </c>
      <c r="N362" s="79">
        <f t="shared" ca="1" si="93"/>
        <v>0</v>
      </c>
      <c r="O362" s="126">
        <f t="shared" ca="1" si="94"/>
        <v>0</v>
      </c>
      <c r="P362" s="79">
        <f t="shared" ca="1" si="95"/>
        <v>0</v>
      </c>
      <c r="Q362" s="79">
        <f t="shared" ca="1" si="96"/>
        <v>0</v>
      </c>
      <c r="R362" s="53">
        <f t="shared" ca="1" si="98"/>
        <v>7.3295565784882452E-3</v>
      </c>
      <c r="S362" s="53"/>
      <c r="T362" s="53"/>
      <c r="U362" s="53"/>
      <c r="V362" s="53"/>
      <c r="W362" s="53"/>
      <c r="X362" s="53"/>
      <c r="Y362" s="53"/>
      <c r="Z362" s="53"/>
      <c r="AA362" s="53"/>
      <c r="AB362" s="53"/>
      <c r="AC362" s="53"/>
      <c r="AD362" s="53"/>
      <c r="AE362" s="53"/>
      <c r="AF362" s="53"/>
      <c r="AG362" s="53"/>
      <c r="AH362" s="53"/>
      <c r="AI362" s="53"/>
    </row>
    <row r="363" spans="1:35" x14ac:dyDescent="0.2">
      <c r="A363" s="53"/>
      <c r="B363" s="53"/>
      <c r="C363" s="86"/>
      <c r="D363" s="87">
        <f t="shared" si="86"/>
        <v>0</v>
      </c>
      <c r="E363" s="87">
        <f t="shared" si="86"/>
        <v>0</v>
      </c>
      <c r="F363" s="79">
        <f t="shared" si="87"/>
        <v>0</v>
      </c>
      <c r="G363" s="79">
        <f t="shared" si="87"/>
        <v>0</v>
      </c>
      <c r="H363" s="79">
        <f t="shared" si="88"/>
        <v>0</v>
      </c>
      <c r="I363" s="79">
        <f t="shared" si="89"/>
        <v>0</v>
      </c>
      <c r="J363" s="79">
        <f t="shared" si="90"/>
        <v>0</v>
      </c>
      <c r="K363" s="79">
        <f t="shared" si="91"/>
        <v>0</v>
      </c>
      <c r="L363" s="79">
        <f t="shared" si="92"/>
        <v>0</v>
      </c>
      <c r="M363" s="79">
        <f t="shared" ca="1" si="97"/>
        <v>-7.3295565784882452E-3</v>
      </c>
      <c r="N363" s="79">
        <f t="shared" ca="1" si="93"/>
        <v>0</v>
      </c>
      <c r="O363" s="126">
        <f t="shared" ca="1" si="94"/>
        <v>0</v>
      </c>
      <c r="P363" s="79">
        <f t="shared" ca="1" si="95"/>
        <v>0</v>
      </c>
      <c r="Q363" s="79">
        <f t="shared" ca="1" si="96"/>
        <v>0</v>
      </c>
      <c r="R363" s="53">
        <f t="shared" ca="1" si="98"/>
        <v>7.3295565784882452E-3</v>
      </c>
      <c r="S363" s="53"/>
      <c r="T363" s="53"/>
      <c r="U363" s="53"/>
      <c r="V363" s="53"/>
      <c r="W363" s="53"/>
      <c r="X363" s="53"/>
      <c r="Y363" s="53"/>
      <c r="Z363" s="53"/>
      <c r="AA363" s="53"/>
      <c r="AB363" s="53"/>
      <c r="AC363" s="53"/>
      <c r="AD363" s="53"/>
      <c r="AE363" s="53"/>
      <c r="AF363" s="53"/>
      <c r="AG363" s="53"/>
      <c r="AH363" s="53"/>
      <c r="AI363" s="53"/>
    </row>
    <row r="364" spans="1:35" x14ac:dyDescent="0.2">
      <c r="A364" s="53"/>
      <c r="B364" s="53"/>
      <c r="C364" s="86"/>
      <c r="D364" s="87">
        <f t="shared" si="86"/>
        <v>0</v>
      </c>
      <c r="E364" s="87">
        <f t="shared" si="86"/>
        <v>0</v>
      </c>
      <c r="F364" s="79">
        <f t="shared" si="87"/>
        <v>0</v>
      </c>
      <c r="G364" s="79">
        <f t="shared" si="87"/>
        <v>0</v>
      </c>
      <c r="H364" s="79">
        <f t="shared" si="88"/>
        <v>0</v>
      </c>
      <c r="I364" s="79">
        <f t="shared" si="89"/>
        <v>0</v>
      </c>
      <c r="J364" s="79">
        <f t="shared" si="90"/>
        <v>0</v>
      </c>
      <c r="K364" s="79">
        <f t="shared" si="91"/>
        <v>0</v>
      </c>
      <c r="L364" s="79">
        <f t="shared" si="92"/>
        <v>0</v>
      </c>
      <c r="M364" s="79">
        <f t="shared" ca="1" si="97"/>
        <v>-7.3295565784882452E-3</v>
      </c>
      <c r="N364" s="79">
        <f t="shared" ca="1" si="93"/>
        <v>0</v>
      </c>
      <c r="O364" s="126">
        <f t="shared" ca="1" si="94"/>
        <v>0</v>
      </c>
      <c r="P364" s="79">
        <f t="shared" ca="1" si="95"/>
        <v>0</v>
      </c>
      <c r="Q364" s="79">
        <f t="shared" ca="1" si="96"/>
        <v>0</v>
      </c>
      <c r="R364" s="53">
        <f t="shared" ca="1" si="98"/>
        <v>7.3295565784882452E-3</v>
      </c>
      <c r="S364" s="53"/>
      <c r="T364" s="53"/>
      <c r="U364" s="53"/>
      <c r="V364" s="53"/>
      <c r="W364" s="53"/>
      <c r="X364" s="53"/>
      <c r="Y364" s="53"/>
      <c r="Z364" s="53"/>
      <c r="AA364" s="53"/>
      <c r="AB364" s="53"/>
      <c r="AC364" s="53"/>
      <c r="AD364" s="53"/>
      <c r="AE364" s="53"/>
      <c r="AF364" s="53"/>
      <c r="AG364" s="53"/>
      <c r="AH364" s="53"/>
      <c r="AI364" s="53"/>
    </row>
    <row r="365" spans="1:35" x14ac:dyDescent="0.2">
      <c r="A365" s="53"/>
      <c r="B365" s="53"/>
      <c r="C365" s="86"/>
      <c r="D365" s="87">
        <f t="shared" si="86"/>
        <v>0</v>
      </c>
      <c r="E365" s="87">
        <f t="shared" si="86"/>
        <v>0</v>
      </c>
      <c r="F365" s="79">
        <f t="shared" si="87"/>
        <v>0</v>
      </c>
      <c r="G365" s="79">
        <f t="shared" si="87"/>
        <v>0</v>
      </c>
      <c r="H365" s="79">
        <f t="shared" si="88"/>
        <v>0</v>
      </c>
      <c r="I365" s="79">
        <f t="shared" si="89"/>
        <v>0</v>
      </c>
      <c r="J365" s="79">
        <f t="shared" si="90"/>
        <v>0</v>
      </c>
      <c r="K365" s="79">
        <f t="shared" si="91"/>
        <v>0</v>
      </c>
      <c r="L365" s="79">
        <f t="shared" si="92"/>
        <v>0</v>
      </c>
      <c r="M365" s="79">
        <f t="shared" ca="1" si="97"/>
        <v>-7.3295565784882452E-3</v>
      </c>
      <c r="N365" s="79">
        <f t="shared" ca="1" si="93"/>
        <v>0</v>
      </c>
      <c r="O365" s="126">
        <f t="shared" ca="1" si="94"/>
        <v>0</v>
      </c>
      <c r="P365" s="79">
        <f t="shared" ca="1" si="95"/>
        <v>0</v>
      </c>
      <c r="Q365" s="79">
        <f t="shared" ca="1" si="96"/>
        <v>0</v>
      </c>
      <c r="R365" s="53">
        <f t="shared" ca="1" si="98"/>
        <v>7.3295565784882452E-3</v>
      </c>
      <c r="S365" s="53"/>
      <c r="T365" s="53"/>
      <c r="U365" s="53"/>
      <c r="V365" s="53"/>
      <c r="W365" s="53"/>
      <c r="X365" s="53"/>
      <c r="Y365" s="53"/>
      <c r="Z365" s="53"/>
      <c r="AA365" s="53"/>
      <c r="AB365" s="53"/>
      <c r="AC365" s="53"/>
      <c r="AD365" s="53"/>
      <c r="AE365" s="53"/>
      <c r="AF365" s="53"/>
      <c r="AG365" s="53"/>
      <c r="AH365" s="53"/>
      <c r="AI365" s="53"/>
    </row>
    <row r="366" spans="1:35" x14ac:dyDescent="0.2">
      <c r="A366" s="53"/>
      <c r="B366" s="53"/>
      <c r="C366" s="86"/>
      <c r="D366" s="87">
        <f t="shared" si="86"/>
        <v>0</v>
      </c>
      <c r="E366" s="87">
        <f t="shared" si="86"/>
        <v>0</v>
      </c>
      <c r="F366" s="79">
        <f t="shared" si="87"/>
        <v>0</v>
      </c>
      <c r="G366" s="79">
        <f t="shared" si="87"/>
        <v>0</v>
      </c>
      <c r="H366" s="79">
        <f t="shared" si="88"/>
        <v>0</v>
      </c>
      <c r="I366" s="79">
        <f t="shared" si="89"/>
        <v>0</v>
      </c>
      <c r="J366" s="79">
        <f t="shared" si="90"/>
        <v>0</v>
      </c>
      <c r="K366" s="79">
        <f t="shared" si="91"/>
        <v>0</v>
      </c>
      <c r="L366" s="79">
        <f t="shared" si="92"/>
        <v>0</v>
      </c>
      <c r="M366" s="79">
        <f t="shared" ca="1" si="97"/>
        <v>-7.3295565784882452E-3</v>
      </c>
      <c r="N366" s="79">
        <f t="shared" ca="1" si="93"/>
        <v>0</v>
      </c>
      <c r="O366" s="126">
        <f t="shared" ca="1" si="94"/>
        <v>0</v>
      </c>
      <c r="P366" s="79">
        <f t="shared" ca="1" si="95"/>
        <v>0</v>
      </c>
      <c r="Q366" s="79">
        <f t="shared" ca="1" si="96"/>
        <v>0</v>
      </c>
      <c r="R366" s="53">
        <f t="shared" ca="1" si="98"/>
        <v>7.3295565784882452E-3</v>
      </c>
      <c r="S366" s="53"/>
      <c r="T366" s="53"/>
      <c r="U366" s="53"/>
      <c r="V366" s="53"/>
      <c r="W366" s="53"/>
      <c r="X366" s="53"/>
      <c r="Y366" s="53"/>
      <c r="Z366" s="53"/>
      <c r="AA366" s="53"/>
      <c r="AB366" s="53"/>
      <c r="AC366" s="53"/>
      <c r="AD366" s="53"/>
      <c r="AE366" s="53"/>
      <c r="AF366" s="53"/>
      <c r="AG366" s="53"/>
      <c r="AH366" s="53"/>
      <c r="AI366" s="53"/>
    </row>
    <row r="367" spans="1:35" x14ac:dyDescent="0.2">
      <c r="A367" s="53"/>
      <c r="B367" s="53"/>
      <c r="C367" s="86"/>
      <c r="D367" s="87">
        <f t="shared" si="86"/>
        <v>0</v>
      </c>
      <c r="E367" s="87">
        <f t="shared" si="86"/>
        <v>0</v>
      </c>
      <c r="F367" s="79">
        <f t="shared" si="87"/>
        <v>0</v>
      </c>
      <c r="G367" s="79">
        <f t="shared" si="87"/>
        <v>0</v>
      </c>
      <c r="H367" s="79">
        <f t="shared" si="88"/>
        <v>0</v>
      </c>
      <c r="I367" s="79">
        <f t="shared" si="89"/>
        <v>0</v>
      </c>
      <c r="J367" s="79">
        <f t="shared" si="90"/>
        <v>0</v>
      </c>
      <c r="K367" s="79">
        <f t="shared" si="91"/>
        <v>0</v>
      </c>
      <c r="L367" s="79">
        <f t="shared" si="92"/>
        <v>0</v>
      </c>
      <c r="M367" s="79">
        <f t="shared" ca="1" si="97"/>
        <v>-7.3295565784882452E-3</v>
      </c>
      <c r="N367" s="79">
        <f t="shared" ca="1" si="93"/>
        <v>0</v>
      </c>
      <c r="O367" s="126">
        <f t="shared" ca="1" si="94"/>
        <v>0</v>
      </c>
      <c r="P367" s="79">
        <f t="shared" ca="1" si="95"/>
        <v>0</v>
      </c>
      <c r="Q367" s="79">
        <f t="shared" ca="1" si="96"/>
        <v>0</v>
      </c>
      <c r="R367" s="53">
        <f t="shared" ca="1" si="98"/>
        <v>7.3295565784882452E-3</v>
      </c>
      <c r="S367" s="53"/>
      <c r="T367" s="53"/>
      <c r="U367" s="53"/>
      <c r="V367" s="53"/>
      <c r="W367" s="53"/>
      <c r="X367" s="53"/>
      <c r="Y367" s="53"/>
      <c r="Z367" s="53"/>
      <c r="AA367" s="53"/>
      <c r="AB367" s="53"/>
      <c r="AC367" s="53"/>
      <c r="AD367" s="53"/>
      <c r="AE367" s="53"/>
      <c r="AF367" s="53"/>
      <c r="AG367" s="53"/>
      <c r="AH367" s="53"/>
      <c r="AI367" s="53"/>
    </row>
    <row r="368" spans="1:35" x14ac:dyDescent="0.2">
      <c r="A368" s="53"/>
      <c r="B368" s="53"/>
      <c r="C368" s="86"/>
      <c r="D368" s="87">
        <f t="shared" si="86"/>
        <v>0</v>
      </c>
      <c r="E368" s="87">
        <f t="shared" si="86"/>
        <v>0</v>
      </c>
      <c r="F368" s="79">
        <f t="shared" si="87"/>
        <v>0</v>
      </c>
      <c r="G368" s="79">
        <f t="shared" si="87"/>
        <v>0</v>
      </c>
      <c r="H368" s="79">
        <f t="shared" si="88"/>
        <v>0</v>
      </c>
      <c r="I368" s="79">
        <f t="shared" si="89"/>
        <v>0</v>
      </c>
      <c r="J368" s="79">
        <f t="shared" si="90"/>
        <v>0</v>
      </c>
      <c r="K368" s="79">
        <f t="shared" si="91"/>
        <v>0</v>
      </c>
      <c r="L368" s="79">
        <f t="shared" si="92"/>
        <v>0</v>
      </c>
      <c r="M368" s="79">
        <f t="shared" ca="1" si="97"/>
        <v>-7.3295565784882452E-3</v>
      </c>
      <c r="N368" s="79">
        <f t="shared" ca="1" si="93"/>
        <v>0</v>
      </c>
      <c r="O368" s="126">
        <f t="shared" ca="1" si="94"/>
        <v>0</v>
      </c>
      <c r="P368" s="79">
        <f t="shared" ca="1" si="95"/>
        <v>0</v>
      </c>
      <c r="Q368" s="79">
        <f t="shared" ca="1" si="96"/>
        <v>0</v>
      </c>
      <c r="R368" s="53">
        <f t="shared" ca="1" si="98"/>
        <v>7.3295565784882452E-3</v>
      </c>
      <c r="S368" s="53"/>
      <c r="T368" s="53"/>
      <c r="U368" s="53"/>
      <c r="V368" s="53"/>
      <c r="W368" s="53"/>
      <c r="X368" s="53"/>
      <c r="Y368" s="53"/>
      <c r="Z368" s="53"/>
      <c r="AA368" s="53"/>
      <c r="AB368" s="53"/>
      <c r="AC368" s="53"/>
      <c r="AD368" s="53"/>
      <c r="AE368" s="53"/>
      <c r="AF368" s="53"/>
      <c r="AG368" s="53"/>
      <c r="AH368" s="53"/>
      <c r="AI368" s="53"/>
    </row>
    <row r="369" spans="1:35" x14ac:dyDescent="0.2">
      <c r="A369" s="53"/>
      <c r="B369" s="53"/>
      <c r="C369" s="86"/>
      <c r="D369" s="87">
        <f t="shared" si="86"/>
        <v>0</v>
      </c>
      <c r="E369" s="87">
        <f t="shared" si="86"/>
        <v>0</v>
      </c>
      <c r="F369" s="79">
        <f t="shared" si="87"/>
        <v>0</v>
      </c>
      <c r="G369" s="79">
        <f t="shared" si="87"/>
        <v>0</v>
      </c>
      <c r="H369" s="79">
        <f t="shared" si="88"/>
        <v>0</v>
      </c>
      <c r="I369" s="79">
        <f t="shared" si="89"/>
        <v>0</v>
      </c>
      <c r="J369" s="79">
        <f t="shared" si="90"/>
        <v>0</v>
      </c>
      <c r="K369" s="79">
        <f t="shared" si="91"/>
        <v>0</v>
      </c>
      <c r="L369" s="79">
        <f t="shared" si="92"/>
        <v>0</v>
      </c>
      <c r="M369" s="79">
        <f t="shared" ca="1" si="97"/>
        <v>-7.3295565784882452E-3</v>
      </c>
      <c r="N369" s="79">
        <f t="shared" ca="1" si="93"/>
        <v>0</v>
      </c>
      <c r="O369" s="126">
        <f t="shared" ca="1" si="94"/>
        <v>0</v>
      </c>
      <c r="P369" s="79">
        <f t="shared" ca="1" si="95"/>
        <v>0</v>
      </c>
      <c r="Q369" s="79">
        <f t="shared" ca="1" si="96"/>
        <v>0</v>
      </c>
      <c r="R369" s="53">
        <f t="shared" ca="1" si="98"/>
        <v>7.3295565784882452E-3</v>
      </c>
      <c r="S369" s="53"/>
      <c r="T369" s="53"/>
      <c r="U369" s="53"/>
      <c r="V369" s="53"/>
      <c r="W369" s="53"/>
      <c r="X369" s="53"/>
      <c r="Y369" s="53"/>
      <c r="Z369" s="53"/>
      <c r="AA369" s="53"/>
      <c r="AB369" s="53"/>
      <c r="AC369" s="53"/>
      <c r="AD369" s="53"/>
      <c r="AE369" s="53"/>
      <c r="AF369" s="53"/>
      <c r="AG369" s="53"/>
      <c r="AH369" s="53"/>
      <c r="AI369" s="53"/>
    </row>
    <row r="370" spans="1:35" x14ac:dyDescent="0.2">
      <c r="A370" s="53"/>
      <c r="B370" s="53"/>
      <c r="C370" s="86"/>
      <c r="D370" s="87">
        <f t="shared" si="86"/>
        <v>0</v>
      </c>
      <c r="E370" s="87">
        <f t="shared" si="86"/>
        <v>0</v>
      </c>
      <c r="F370" s="79">
        <f t="shared" si="87"/>
        <v>0</v>
      </c>
      <c r="G370" s="79">
        <f t="shared" si="87"/>
        <v>0</v>
      </c>
      <c r="H370" s="79">
        <f t="shared" si="88"/>
        <v>0</v>
      </c>
      <c r="I370" s="79">
        <f t="shared" si="89"/>
        <v>0</v>
      </c>
      <c r="J370" s="79">
        <f t="shared" si="90"/>
        <v>0</v>
      </c>
      <c r="K370" s="79">
        <f t="shared" si="91"/>
        <v>0</v>
      </c>
      <c r="L370" s="79">
        <f t="shared" si="92"/>
        <v>0</v>
      </c>
      <c r="M370" s="79">
        <f t="shared" ca="1" si="97"/>
        <v>-7.3295565784882452E-3</v>
      </c>
      <c r="N370" s="79">
        <f t="shared" ca="1" si="93"/>
        <v>0</v>
      </c>
      <c r="O370" s="126">
        <f t="shared" ca="1" si="94"/>
        <v>0</v>
      </c>
      <c r="P370" s="79">
        <f t="shared" ca="1" si="95"/>
        <v>0</v>
      </c>
      <c r="Q370" s="79">
        <f t="shared" ca="1" si="96"/>
        <v>0</v>
      </c>
      <c r="R370" s="53">
        <f t="shared" ca="1" si="98"/>
        <v>7.3295565784882452E-3</v>
      </c>
      <c r="S370" s="53"/>
      <c r="T370" s="53"/>
      <c r="U370" s="53"/>
      <c r="V370" s="53"/>
      <c r="W370" s="53"/>
      <c r="X370" s="53"/>
      <c r="Y370" s="53"/>
      <c r="Z370" s="53"/>
      <c r="AA370" s="53"/>
      <c r="AB370" s="53"/>
      <c r="AC370" s="53"/>
      <c r="AD370" s="53"/>
      <c r="AE370" s="53"/>
      <c r="AF370" s="53"/>
      <c r="AG370" s="53"/>
      <c r="AH370" s="53"/>
      <c r="AI370" s="53"/>
    </row>
    <row r="371" spans="1:35" x14ac:dyDescent="0.2">
      <c r="A371" s="53"/>
      <c r="B371" s="53"/>
      <c r="C371" s="86"/>
      <c r="D371" s="87">
        <f t="shared" si="86"/>
        <v>0</v>
      </c>
      <c r="E371" s="87">
        <f t="shared" si="86"/>
        <v>0</v>
      </c>
      <c r="F371" s="79">
        <f t="shared" si="87"/>
        <v>0</v>
      </c>
      <c r="G371" s="79">
        <f t="shared" si="87"/>
        <v>0</v>
      </c>
      <c r="H371" s="79">
        <f t="shared" si="88"/>
        <v>0</v>
      </c>
      <c r="I371" s="79">
        <f t="shared" si="89"/>
        <v>0</v>
      </c>
      <c r="J371" s="79">
        <f t="shared" si="90"/>
        <v>0</v>
      </c>
      <c r="K371" s="79">
        <f t="shared" si="91"/>
        <v>0</v>
      </c>
      <c r="L371" s="79">
        <f t="shared" si="92"/>
        <v>0</v>
      </c>
      <c r="M371" s="79">
        <f t="shared" ca="1" si="97"/>
        <v>-7.3295565784882452E-3</v>
      </c>
      <c r="N371" s="79">
        <f t="shared" ca="1" si="93"/>
        <v>0</v>
      </c>
      <c r="O371" s="126">
        <f t="shared" ca="1" si="94"/>
        <v>0</v>
      </c>
      <c r="P371" s="79">
        <f t="shared" ca="1" si="95"/>
        <v>0</v>
      </c>
      <c r="Q371" s="79">
        <f t="shared" ca="1" si="96"/>
        <v>0</v>
      </c>
      <c r="R371" s="53">
        <f t="shared" ca="1" si="98"/>
        <v>7.3295565784882452E-3</v>
      </c>
      <c r="S371" s="53"/>
      <c r="T371" s="53"/>
      <c r="U371" s="53"/>
      <c r="V371" s="53"/>
      <c r="W371" s="53"/>
      <c r="X371" s="53"/>
      <c r="Y371" s="53"/>
      <c r="Z371" s="53"/>
      <c r="AA371" s="53"/>
      <c r="AB371" s="53"/>
      <c r="AC371" s="53"/>
      <c r="AD371" s="53"/>
      <c r="AE371" s="53"/>
      <c r="AF371" s="53"/>
      <c r="AG371" s="53"/>
      <c r="AH371" s="53"/>
      <c r="AI371" s="53"/>
    </row>
    <row r="372" spans="1:35" x14ac:dyDescent="0.2">
      <c r="A372" s="53"/>
      <c r="B372" s="53"/>
      <c r="C372" s="86"/>
      <c r="D372" s="87">
        <f t="shared" si="86"/>
        <v>0</v>
      </c>
      <c r="E372" s="87">
        <f t="shared" si="86"/>
        <v>0</v>
      </c>
      <c r="F372" s="79">
        <f t="shared" si="87"/>
        <v>0</v>
      </c>
      <c r="G372" s="79">
        <f t="shared" si="87"/>
        <v>0</v>
      </c>
      <c r="H372" s="79">
        <f t="shared" si="88"/>
        <v>0</v>
      </c>
      <c r="I372" s="79">
        <f t="shared" si="89"/>
        <v>0</v>
      </c>
      <c r="J372" s="79">
        <f t="shared" si="90"/>
        <v>0</v>
      </c>
      <c r="K372" s="79">
        <f t="shared" si="91"/>
        <v>0</v>
      </c>
      <c r="L372" s="79">
        <f t="shared" si="92"/>
        <v>0</v>
      </c>
      <c r="M372" s="79">
        <f t="shared" ca="1" si="97"/>
        <v>-7.3295565784882452E-3</v>
      </c>
      <c r="N372" s="79">
        <f t="shared" ca="1" si="93"/>
        <v>0</v>
      </c>
      <c r="O372" s="126">
        <f t="shared" ca="1" si="94"/>
        <v>0</v>
      </c>
      <c r="P372" s="79">
        <f t="shared" ca="1" si="95"/>
        <v>0</v>
      </c>
      <c r="Q372" s="79">
        <f t="shared" ca="1" si="96"/>
        <v>0</v>
      </c>
      <c r="R372" s="53">
        <f t="shared" ca="1" si="98"/>
        <v>7.3295565784882452E-3</v>
      </c>
      <c r="S372" s="53"/>
      <c r="T372" s="53"/>
      <c r="U372" s="53"/>
      <c r="V372" s="53"/>
      <c r="W372" s="53"/>
      <c r="X372" s="53"/>
      <c r="Y372" s="53"/>
      <c r="Z372" s="53"/>
      <c r="AA372" s="53"/>
      <c r="AB372" s="53"/>
      <c r="AC372" s="53"/>
      <c r="AD372" s="53"/>
      <c r="AE372" s="53"/>
      <c r="AF372" s="53"/>
      <c r="AG372" s="53"/>
      <c r="AH372" s="53"/>
      <c r="AI372" s="53"/>
    </row>
    <row r="373" spans="1:35" x14ac:dyDescent="0.2">
      <c r="A373" s="53"/>
      <c r="B373" s="53"/>
      <c r="C373" s="86"/>
      <c r="D373" s="87">
        <f t="shared" si="86"/>
        <v>0</v>
      </c>
      <c r="E373" s="87">
        <f t="shared" si="86"/>
        <v>0</v>
      </c>
      <c r="F373" s="79">
        <f t="shared" si="87"/>
        <v>0</v>
      </c>
      <c r="G373" s="79">
        <f t="shared" si="87"/>
        <v>0</v>
      </c>
      <c r="H373" s="79">
        <f t="shared" si="88"/>
        <v>0</v>
      </c>
      <c r="I373" s="79">
        <f t="shared" si="89"/>
        <v>0</v>
      </c>
      <c r="J373" s="79">
        <f t="shared" si="90"/>
        <v>0</v>
      </c>
      <c r="K373" s="79">
        <f t="shared" si="91"/>
        <v>0</v>
      </c>
      <c r="L373" s="79">
        <f t="shared" si="92"/>
        <v>0</v>
      </c>
      <c r="M373" s="79">
        <f t="shared" ca="1" si="97"/>
        <v>-7.3295565784882452E-3</v>
      </c>
      <c r="N373" s="79">
        <f t="shared" ca="1" si="93"/>
        <v>0</v>
      </c>
      <c r="O373" s="126">
        <f t="shared" ca="1" si="94"/>
        <v>0</v>
      </c>
      <c r="P373" s="79">
        <f t="shared" ca="1" si="95"/>
        <v>0</v>
      </c>
      <c r="Q373" s="79">
        <f t="shared" ca="1" si="96"/>
        <v>0</v>
      </c>
      <c r="R373" s="53">
        <f t="shared" ca="1" si="98"/>
        <v>7.3295565784882452E-3</v>
      </c>
      <c r="S373" s="53"/>
      <c r="T373" s="53"/>
      <c r="U373" s="53"/>
      <c r="V373" s="53"/>
      <c r="W373" s="53"/>
      <c r="X373" s="53"/>
      <c r="Y373" s="53"/>
      <c r="Z373" s="53"/>
      <c r="AA373" s="53"/>
      <c r="AB373" s="53"/>
      <c r="AC373" s="53"/>
      <c r="AD373" s="53"/>
      <c r="AE373" s="53"/>
      <c r="AF373" s="53"/>
      <c r="AG373" s="53"/>
      <c r="AH373" s="53"/>
      <c r="AI373" s="53"/>
    </row>
    <row r="374" spans="1:35" x14ac:dyDescent="0.2">
      <c r="A374" s="53"/>
      <c r="B374" s="53"/>
      <c r="C374" s="86"/>
      <c r="D374" s="87">
        <f t="shared" si="86"/>
        <v>0</v>
      </c>
      <c r="E374" s="87">
        <f t="shared" si="86"/>
        <v>0</v>
      </c>
      <c r="F374" s="79">
        <f t="shared" si="87"/>
        <v>0</v>
      </c>
      <c r="G374" s="79">
        <f t="shared" si="87"/>
        <v>0</v>
      </c>
      <c r="H374" s="79">
        <f t="shared" si="88"/>
        <v>0</v>
      </c>
      <c r="I374" s="79">
        <f t="shared" si="89"/>
        <v>0</v>
      </c>
      <c r="J374" s="79">
        <f t="shared" si="90"/>
        <v>0</v>
      </c>
      <c r="K374" s="79">
        <f t="shared" si="91"/>
        <v>0</v>
      </c>
      <c r="L374" s="79">
        <f t="shared" si="92"/>
        <v>0</v>
      </c>
      <c r="M374" s="79">
        <f t="shared" ca="1" si="97"/>
        <v>-7.3295565784882452E-3</v>
      </c>
      <c r="N374" s="79">
        <f t="shared" ca="1" si="93"/>
        <v>0</v>
      </c>
      <c r="O374" s="126">
        <f t="shared" ca="1" si="94"/>
        <v>0</v>
      </c>
      <c r="P374" s="79">
        <f t="shared" ca="1" si="95"/>
        <v>0</v>
      </c>
      <c r="Q374" s="79">
        <f t="shared" ca="1" si="96"/>
        <v>0</v>
      </c>
      <c r="R374" s="53">
        <f t="shared" ca="1" si="98"/>
        <v>7.3295565784882452E-3</v>
      </c>
      <c r="S374" s="53"/>
      <c r="T374" s="53"/>
      <c r="U374" s="53"/>
      <c r="V374" s="53"/>
      <c r="W374" s="53"/>
      <c r="X374" s="53"/>
      <c r="Y374" s="53"/>
      <c r="Z374" s="53"/>
      <c r="AA374" s="53"/>
      <c r="AB374" s="53"/>
      <c r="AC374" s="53"/>
      <c r="AD374" s="53"/>
      <c r="AE374" s="53"/>
      <c r="AF374" s="53"/>
      <c r="AG374" s="53"/>
      <c r="AH374" s="53"/>
      <c r="AI374" s="53"/>
    </row>
    <row r="375" spans="1:35" x14ac:dyDescent="0.2">
      <c r="A375" s="53"/>
      <c r="B375" s="53"/>
      <c r="C375" s="86"/>
      <c r="D375" s="87">
        <f t="shared" si="86"/>
        <v>0</v>
      </c>
      <c r="E375" s="87">
        <f t="shared" si="86"/>
        <v>0</v>
      </c>
      <c r="F375" s="79">
        <f t="shared" si="87"/>
        <v>0</v>
      </c>
      <c r="G375" s="79">
        <f t="shared" si="87"/>
        <v>0</v>
      </c>
      <c r="H375" s="79">
        <f t="shared" si="88"/>
        <v>0</v>
      </c>
      <c r="I375" s="79">
        <f t="shared" si="89"/>
        <v>0</v>
      </c>
      <c r="J375" s="79">
        <f t="shared" si="90"/>
        <v>0</v>
      </c>
      <c r="K375" s="79">
        <f t="shared" si="91"/>
        <v>0</v>
      </c>
      <c r="L375" s="79">
        <f t="shared" si="92"/>
        <v>0</v>
      </c>
      <c r="M375" s="79">
        <f t="shared" ca="1" si="97"/>
        <v>-7.3295565784882452E-3</v>
      </c>
      <c r="N375" s="79">
        <f t="shared" ca="1" si="93"/>
        <v>0</v>
      </c>
      <c r="O375" s="126">
        <f t="shared" ca="1" si="94"/>
        <v>0</v>
      </c>
      <c r="P375" s="79">
        <f t="shared" ca="1" si="95"/>
        <v>0</v>
      </c>
      <c r="Q375" s="79">
        <f t="shared" ca="1" si="96"/>
        <v>0</v>
      </c>
      <c r="R375" s="53">
        <f t="shared" ca="1" si="98"/>
        <v>7.3295565784882452E-3</v>
      </c>
      <c r="S375" s="53"/>
      <c r="T375" s="53"/>
      <c r="U375" s="53"/>
      <c r="V375" s="53"/>
      <c r="W375" s="53"/>
      <c r="X375" s="53"/>
      <c r="Y375" s="53"/>
      <c r="Z375" s="53"/>
      <c r="AA375" s="53"/>
      <c r="AB375" s="53"/>
      <c r="AC375" s="53"/>
      <c r="AD375" s="53"/>
      <c r="AE375" s="53"/>
      <c r="AF375" s="53"/>
      <c r="AG375" s="53"/>
      <c r="AH375" s="53"/>
      <c r="AI375" s="53"/>
    </row>
    <row r="376" spans="1:35" x14ac:dyDescent="0.2">
      <c r="A376" s="53"/>
      <c r="B376" s="53"/>
      <c r="C376" s="86"/>
      <c r="D376" s="87">
        <f t="shared" si="86"/>
        <v>0</v>
      </c>
      <c r="E376" s="87">
        <f t="shared" si="86"/>
        <v>0</v>
      </c>
      <c r="F376" s="79">
        <f t="shared" si="87"/>
        <v>0</v>
      </c>
      <c r="G376" s="79">
        <f t="shared" si="87"/>
        <v>0</v>
      </c>
      <c r="H376" s="79">
        <f t="shared" si="88"/>
        <v>0</v>
      </c>
      <c r="I376" s="79">
        <f t="shared" si="89"/>
        <v>0</v>
      </c>
      <c r="J376" s="79">
        <f t="shared" si="90"/>
        <v>0</v>
      </c>
      <c r="K376" s="79">
        <f t="shared" si="91"/>
        <v>0</v>
      </c>
      <c r="L376" s="79">
        <f t="shared" si="92"/>
        <v>0</v>
      </c>
      <c r="M376" s="79">
        <f t="shared" ca="1" si="97"/>
        <v>-7.3295565784882452E-3</v>
      </c>
      <c r="N376" s="79">
        <f t="shared" ca="1" si="93"/>
        <v>0</v>
      </c>
      <c r="O376" s="126">
        <f t="shared" ca="1" si="94"/>
        <v>0</v>
      </c>
      <c r="P376" s="79">
        <f t="shared" ca="1" si="95"/>
        <v>0</v>
      </c>
      <c r="Q376" s="79">
        <f t="shared" ca="1" si="96"/>
        <v>0</v>
      </c>
      <c r="R376" s="53">
        <f t="shared" ca="1" si="98"/>
        <v>7.3295565784882452E-3</v>
      </c>
      <c r="S376" s="53"/>
      <c r="T376" s="53"/>
      <c r="U376" s="53"/>
      <c r="V376" s="53"/>
      <c r="W376" s="53"/>
      <c r="X376" s="53"/>
      <c r="Y376" s="53"/>
      <c r="Z376" s="53"/>
      <c r="AA376" s="53"/>
      <c r="AB376" s="53"/>
      <c r="AC376" s="53"/>
      <c r="AD376" s="53"/>
      <c r="AE376" s="53"/>
      <c r="AF376" s="53"/>
      <c r="AG376" s="53"/>
      <c r="AH376" s="53"/>
      <c r="AI376" s="53"/>
    </row>
    <row r="377" spans="1:35" x14ac:dyDescent="0.2">
      <c r="A377" s="53"/>
      <c r="B377" s="53"/>
      <c r="C377" s="86"/>
      <c r="D377" s="87">
        <f t="shared" si="86"/>
        <v>0</v>
      </c>
      <c r="E377" s="87">
        <f t="shared" si="86"/>
        <v>0</v>
      </c>
      <c r="F377" s="79">
        <f t="shared" si="87"/>
        <v>0</v>
      </c>
      <c r="G377" s="79">
        <f t="shared" si="87"/>
        <v>0</v>
      </c>
      <c r="H377" s="79">
        <f t="shared" si="88"/>
        <v>0</v>
      </c>
      <c r="I377" s="79">
        <f t="shared" si="89"/>
        <v>0</v>
      </c>
      <c r="J377" s="79">
        <f t="shared" si="90"/>
        <v>0</v>
      </c>
      <c r="K377" s="79">
        <f t="shared" si="91"/>
        <v>0</v>
      </c>
      <c r="L377" s="79">
        <f t="shared" si="92"/>
        <v>0</v>
      </c>
      <c r="M377" s="79">
        <f t="shared" ca="1" si="97"/>
        <v>-7.3295565784882452E-3</v>
      </c>
      <c r="N377" s="79">
        <f t="shared" ca="1" si="93"/>
        <v>0</v>
      </c>
      <c r="O377" s="126">
        <f t="shared" ca="1" si="94"/>
        <v>0</v>
      </c>
      <c r="P377" s="79">
        <f t="shared" ca="1" si="95"/>
        <v>0</v>
      </c>
      <c r="Q377" s="79">
        <f t="shared" ca="1" si="96"/>
        <v>0</v>
      </c>
      <c r="R377" s="53">
        <f t="shared" ca="1" si="98"/>
        <v>7.3295565784882452E-3</v>
      </c>
      <c r="S377" s="53"/>
      <c r="T377" s="53"/>
      <c r="U377" s="53"/>
      <c r="V377" s="53"/>
      <c r="W377" s="53"/>
      <c r="X377" s="53"/>
      <c r="Y377" s="53"/>
      <c r="Z377" s="53"/>
      <c r="AA377" s="53"/>
      <c r="AB377" s="53"/>
      <c r="AC377" s="53"/>
      <c r="AD377" s="53"/>
      <c r="AE377" s="53"/>
      <c r="AF377" s="53"/>
      <c r="AG377" s="53"/>
      <c r="AH377" s="53"/>
      <c r="AI377" s="53"/>
    </row>
    <row r="378" spans="1:35" x14ac:dyDescent="0.2">
      <c r="A378" s="53"/>
      <c r="B378" s="53"/>
      <c r="C378" s="86"/>
      <c r="D378" s="87">
        <f t="shared" si="86"/>
        <v>0</v>
      </c>
      <c r="E378" s="87">
        <f t="shared" si="86"/>
        <v>0</v>
      </c>
      <c r="F378" s="79">
        <f t="shared" si="87"/>
        <v>0</v>
      </c>
      <c r="G378" s="79">
        <f t="shared" si="87"/>
        <v>0</v>
      </c>
      <c r="H378" s="79">
        <f t="shared" si="88"/>
        <v>0</v>
      </c>
      <c r="I378" s="79">
        <f t="shared" si="89"/>
        <v>0</v>
      </c>
      <c r="J378" s="79">
        <f t="shared" si="90"/>
        <v>0</v>
      </c>
      <c r="K378" s="79">
        <f t="shared" si="91"/>
        <v>0</v>
      </c>
      <c r="L378" s="79">
        <f t="shared" si="92"/>
        <v>0</v>
      </c>
      <c r="M378" s="79">
        <f t="shared" ca="1" si="97"/>
        <v>-7.3295565784882452E-3</v>
      </c>
      <c r="N378" s="79">
        <f t="shared" ca="1" si="93"/>
        <v>0</v>
      </c>
      <c r="O378" s="126">
        <f t="shared" ca="1" si="94"/>
        <v>0</v>
      </c>
      <c r="P378" s="79">
        <f t="shared" ca="1" si="95"/>
        <v>0</v>
      </c>
      <c r="Q378" s="79">
        <f t="shared" ca="1" si="96"/>
        <v>0</v>
      </c>
      <c r="R378" s="53">
        <f t="shared" ca="1" si="98"/>
        <v>7.3295565784882452E-3</v>
      </c>
      <c r="S378" s="53"/>
      <c r="T378" s="53"/>
      <c r="U378" s="53"/>
      <c r="V378" s="53"/>
      <c r="W378" s="53"/>
      <c r="X378" s="53"/>
      <c r="Y378" s="53"/>
      <c r="Z378" s="53"/>
      <c r="AA378" s="53"/>
      <c r="AB378" s="53"/>
      <c r="AC378" s="53"/>
      <c r="AD378" s="53"/>
      <c r="AE378" s="53"/>
      <c r="AF378" s="53"/>
      <c r="AG378" s="53"/>
      <c r="AH378" s="53"/>
      <c r="AI378" s="53"/>
    </row>
    <row r="379" spans="1:35" x14ac:dyDescent="0.2">
      <c r="A379" s="53"/>
      <c r="B379" s="53"/>
      <c r="C379" s="86"/>
      <c r="D379" s="87">
        <f t="shared" si="86"/>
        <v>0</v>
      </c>
      <c r="E379" s="87">
        <f t="shared" si="86"/>
        <v>0</v>
      </c>
      <c r="F379" s="79">
        <f t="shared" si="87"/>
        <v>0</v>
      </c>
      <c r="G379" s="79">
        <f t="shared" si="87"/>
        <v>0</v>
      </c>
      <c r="H379" s="79">
        <f t="shared" si="88"/>
        <v>0</v>
      </c>
      <c r="I379" s="79">
        <f t="shared" si="89"/>
        <v>0</v>
      </c>
      <c r="J379" s="79">
        <f t="shared" si="90"/>
        <v>0</v>
      </c>
      <c r="K379" s="79">
        <f t="shared" si="91"/>
        <v>0</v>
      </c>
      <c r="L379" s="79">
        <f t="shared" si="92"/>
        <v>0</v>
      </c>
      <c r="M379" s="79">
        <f t="shared" ca="1" si="97"/>
        <v>-7.3295565784882452E-3</v>
      </c>
      <c r="N379" s="79">
        <f t="shared" ca="1" si="93"/>
        <v>0</v>
      </c>
      <c r="O379" s="126">
        <f t="shared" ca="1" si="94"/>
        <v>0</v>
      </c>
      <c r="P379" s="79">
        <f t="shared" ca="1" si="95"/>
        <v>0</v>
      </c>
      <c r="Q379" s="79">
        <f t="shared" ca="1" si="96"/>
        <v>0</v>
      </c>
      <c r="R379" s="53">
        <f t="shared" ca="1" si="98"/>
        <v>7.3295565784882452E-3</v>
      </c>
      <c r="S379" s="53"/>
      <c r="T379" s="53"/>
      <c r="U379" s="53"/>
      <c r="V379" s="53"/>
      <c r="W379" s="53"/>
      <c r="X379" s="53"/>
      <c r="Y379" s="53"/>
      <c r="Z379" s="53"/>
      <c r="AA379" s="53"/>
      <c r="AB379" s="53"/>
      <c r="AC379" s="53"/>
      <c r="AD379" s="53"/>
      <c r="AE379" s="53"/>
      <c r="AF379" s="53"/>
      <c r="AG379" s="53"/>
      <c r="AH379" s="53"/>
      <c r="AI379" s="53"/>
    </row>
    <row r="380" spans="1:35" x14ac:dyDescent="0.2">
      <c r="A380" s="53"/>
      <c r="B380" s="53"/>
      <c r="C380" s="86"/>
      <c r="D380" s="87">
        <f t="shared" si="86"/>
        <v>0</v>
      </c>
      <c r="E380" s="87">
        <f t="shared" si="86"/>
        <v>0</v>
      </c>
      <c r="F380" s="79">
        <f t="shared" si="87"/>
        <v>0</v>
      </c>
      <c r="G380" s="79">
        <f t="shared" si="87"/>
        <v>0</v>
      </c>
      <c r="H380" s="79">
        <f t="shared" si="88"/>
        <v>0</v>
      </c>
      <c r="I380" s="79">
        <f t="shared" si="89"/>
        <v>0</v>
      </c>
      <c r="J380" s="79">
        <f t="shared" si="90"/>
        <v>0</v>
      </c>
      <c r="K380" s="79">
        <f t="shared" si="91"/>
        <v>0</v>
      </c>
      <c r="L380" s="79">
        <f t="shared" si="92"/>
        <v>0</v>
      </c>
      <c r="M380" s="79">
        <f t="shared" ca="1" si="97"/>
        <v>-7.3295565784882452E-3</v>
      </c>
      <c r="N380" s="79">
        <f t="shared" ca="1" si="93"/>
        <v>0</v>
      </c>
      <c r="O380" s="126">
        <f t="shared" ca="1" si="94"/>
        <v>0</v>
      </c>
      <c r="P380" s="79">
        <f t="shared" ca="1" si="95"/>
        <v>0</v>
      </c>
      <c r="Q380" s="79">
        <f t="shared" ca="1" si="96"/>
        <v>0</v>
      </c>
      <c r="R380" s="53">
        <f t="shared" ca="1" si="98"/>
        <v>7.3295565784882452E-3</v>
      </c>
      <c r="S380" s="53"/>
      <c r="T380" s="53"/>
      <c r="U380" s="53"/>
      <c r="V380" s="53"/>
      <c r="W380" s="53"/>
      <c r="X380" s="53"/>
      <c r="Y380" s="53"/>
      <c r="Z380" s="53"/>
      <c r="AA380" s="53"/>
      <c r="AB380" s="53"/>
      <c r="AC380" s="53"/>
      <c r="AD380" s="53"/>
      <c r="AE380" s="53"/>
      <c r="AF380" s="53"/>
      <c r="AG380" s="53"/>
      <c r="AH380" s="53"/>
      <c r="AI380" s="53"/>
    </row>
    <row r="381" spans="1:35" x14ac:dyDescent="0.2">
      <c r="A381" s="53"/>
      <c r="B381" s="53"/>
      <c r="C381" s="86"/>
      <c r="D381" s="87">
        <f t="shared" si="86"/>
        <v>0</v>
      </c>
      <c r="E381" s="87">
        <f t="shared" si="86"/>
        <v>0</v>
      </c>
      <c r="F381" s="79">
        <f t="shared" si="87"/>
        <v>0</v>
      </c>
      <c r="G381" s="79">
        <f t="shared" si="87"/>
        <v>0</v>
      </c>
      <c r="H381" s="79">
        <f t="shared" si="88"/>
        <v>0</v>
      </c>
      <c r="I381" s="79">
        <f t="shared" si="89"/>
        <v>0</v>
      </c>
      <c r="J381" s="79">
        <f t="shared" si="90"/>
        <v>0</v>
      </c>
      <c r="K381" s="79">
        <f t="shared" si="91"/>
        <v>0</v>
      </c>
      <c r="L381" s="79">
        <f t="shared" si="92"/>
        <v>0</v>
      </c>
      <c r="M381" s="79">
        <f t="shared" ca="1" si="97"/>
        <v>-7.3295565784882452E-3</v>
      </c>
      <c r="N381" s="79">
        <f t="shared" ca="1" si="93"/>
        <v>0</v>
      </c>
      <c r="O381" s="126">
        <f t="shared" ca="1" si="94"/>
        <v>0</v>
      </c>
      <c r="P381" s="79">
        <f t="shared" ca="1" si="95"/>
        <v>0</v>
      </c>
      <c r="Q381" s="79">
        <f t="shared" ca="1" si="96"/>
        <v>0</v>
      </c>
      <c r="R381" s="53">
        <f t="shared" ca="1" si="98"/>
        <v>7.3295565784882452E-3</v>
      </c>
      <c r="S381" s="53"/>
      <c r="T381" s="53"/>
      <c r="U381" s="53"/>
      <c r="V381" s="53"/>
      <c r="W381" s="53"/>
      <c r="X381" s="53"/>
      <c r="Y381" s="53"/>
      <c r="Z381" s="53"/>
      <c r="AA381" s="53"/>
      <c r="AB381" s="53"/>
      <c r="AC381" s="53"/>
      <c r="AD381" s="53"/>
      <c r="AE381" s="53"/>
      <c r="AF381" s="53"/>
      <c r="AG381" s="53"/>
      <c r="AH381" s="53"/>
      <c r="AI381" s="53"/>
    </row>
    <row r="382" spans="1:35" x14ac:dyDescent="0.2">
      <c r="A382" s="53"/>
      <c r="B382" s="53"/>
      <c r="C382" s="86"/>
      <c r="D382" s="87">
        <f t="shared" si="86"/>
        <v>0</v>
      </c>
      <c r="E382" s="87">
        <f t="shared" si="86"/>
        <v>0</v>
      </c>
      <c r="F382" s="79">
        <f t="shared" si="87"/>
        <v>0</v>
      </c>
      <c r="G382" s="79">
        <f t="shared" si="87"/>
        <v>0</v>
      </c>
      <c r="H382" s="79">
        <f t="shared" si="88"/>
        <v>0</v>
      </c>
      <c r="I382" s="79">
        <f t="shared" si="89"/>
        <v>0</v>
      </c>
      <c r="J382" s="79">
        <f t="shared" si="90"/>
        <v>0</v>
      </c>
      <c r="K382" s="79">
        <f t="shared" si="91"/>
        <v>0</v>
      </c>
      <c r="L382" s="79">
        <f t="shared" si="92"/>
        <v>0</v>
      </c>
      <c r="M382" s="79">
        <f t="shared" ca="1" si="97"/>
        <v>-7.3295565784882452E-3</v>
      </c>
      <c r="N382" s="79">
        <f t="shared" ca="1" si="93"/>
        <v>0</v>
      </c>
      <c r="O382" s="126">
        <f t="shared" ca="1" si="94"/>
        <v>0</v>
      </c>
      <c r="P382" s="79">
        <f t="shared" ca="1" si="95"/>
        <v>0</v>
      </c>
      <c r="Q382" s="79">
        <f t="shared" ca="1" si="96"/>
        <v>0</v>
      </c>
      <c r="R382" s="53">
        <f t="shared" ca="1" si="98"/>
        <v>7.3295565784882452E-3</v>
      </c>
      <c r="S382" s="53"/>
      <c r="T382" s="53"/>
      <c r="U382" s="53"/>
      <c r="V382" s="53"/>
      <c r="W382" s="53"/>
      <c r="X382" s="53"/>
      <c r="Y382" s="53"/>
      <c r="Z382" s="53"/>
      <c r="AA382" s="53"/>
      <c r="AB382" s="53"/>
      <c r="AC382" s="53"/>
      <c r="AD382" s="53"/>
      <c r="AE382" s="53"/>
      <c r="AF382" s="53"/>
      <c r="AG382" s="53"/>
      <c r="AH382" s="53"/>
      <c r="AI382" s="53"/>
    </row>
    <row r="383" spans="1:35" x14ac:dyDescent="0.2">
      <c r="A383" s="53"/>
      <c r="B383" s="53"/>
      <c r="C383" s="86"/>
      <c r="D383" s="87">
        <f t="shared" si="86"/>
        <v>0</v>
      </c>
      <c r="E383" s="87">
        <f t="shared" si="86"/>
        <v>0</v>
      </c>
      <c r="F383" s="79">
        <f t="shared" si="87"/>
        <v>0</v>
      </c>
      <c r="G383" s="79">
        <f t="shared" si="87"/>
        <v>0</v>
      </c>
      <c r="H383" s="79">
        <f t="shared" si="88"/>
        <v>0</v>
      </c>
      <c r="I383" s="79">
        <f t="shared" si="89"/>
        <v>0</v>
      </c>
      <c r="J383" s="79">
        <f t="shared" si="90"/>
        <v>0</v>
      </c>
      <c r="K383" s="79">
        <f t="shared" si="91"/>
        <v>0</v>
      </c>
      <c r="L383" s="79">
        <f t="shared" si="92"/>
        <v>0</v>
      </c>
      <c r="M383" s="79">
        <f t="shared" ca="1" si="97"/>
        <v>-7.3295565784882452E-3</v>
      </c>
      <c r="N383" s="79">
        <f t="shared" ca="1" si="93"/>
        <v>0</v>
      </c>
      <c r="O383" s="126">
        <f t="shared" ca="1" si="94"/>
        <v>0</v>
      </c>
      <c r="P383" s="79">
        <f t="shared" ca="1" si="95"/>
        <v>0</v>
      </c>
      <c r="Q383" s="79">
        <f t="shared" ca="1" si="96"/>
        <v>0</v>
      </c>
      <c r="R383" s="53">
        <f t="shared" ca="1" si="98"/>
        <v>7.3295565784882452E-3</v>
      </c>
      <c r="S383" s="53"/>
      <c r="T383" s="53"/>
      <c r="U383" s="53"/>
      <c r="V383" s="53"/>
      <c r="W383" s="53"/>
      <c r="X383" s="53"/>
      <c r="Y383" s="53"/>
      <c r="Z383" s="53"/>
      <c r="AA383" s="53"/>
      <c r="AB383" s="53"/>
      <c r="AC383" s="53"/>
      <c r="AD383" s="53"/>
      <c r="AE383" s="53"/>
      <c r="AF383" s="53"/>
      <c r="AG383" s="53"/>
      <c r="AH383" s="53"/>
      <c r="AI383" s="53"/>
    </row>
    <row r="384" spans="1:35" x14ac:dyDescent="0.2">
      <c r="A384" s="53"/>
      <c r="B384" s="53"/>
      <c r="C384" s="86"/>
      <c r="D384" s="87">
        <f t="shared" si="86"/>
        <v>0</v>
      </c>
      <c r="E384" s="87">
        <f t="shared" si="86"/>
        <v>0</v>
      </c>
      <c r="F384" s="79">
        <f t="shared" si="87"/>
        <v>0</v>
      </c>
      <c r="G384" s="79">
        <f t="shared" si="87"/>
        <v>0</v>
      </c>
      <c r="H384" s="79">
        <f t="shared" si="88"/>
        <v>0</v>
      </c>
      <c r="I384" s="79">
        <f t="shared" si="89"/>
        <v>0</v>
      </c>
      <c r="J384" s="79">
        <f t="shared" si="90"/>
        <v>0</v>
      </c>
      <c r="K384" s="79">
        <f t="shared" si="91"/>
        <v>0</v>
      </c>
      <c r="L384" s="79">
        <f t="shared" si="92"/>
        <v>0</v>
      </c>
      <c r="M384" s="79">
        <f t="shared" ca="1" si="97"/>
        <v>-7.3295565784882452E-3</v>
      </c>
      <c r="N384" s="79">
        <f t="shared" ca="1" si="93"/>
        <v>0</v>
      </c>
      <c r="O384" s="126">
        <f t="shared" ca="1" si="94"/>
        <v>0</v>
      </c>
      <c r="P384" s="79">
        <f t="shared" ca="1" si="95"/>
        <v>0</v>
      </c>
      <c r="Q384" s="79">
        <f t="shared" ca="1" si="96"/>
        <v>0</v>
      </c>
      <c r="R384" s="53">
        <f t="shared" ca="1" si="98"/>
        <v>7.3295565784882452E-3</v>
      </c>
      <c r="S384" s="53"/>
      <c r="T384" s="53"/>
      <c r="U384" s="53"/>
      <c r="V384" s="53"/>
      <c r="W384" s="53"/>
      <c r="X384" s="53"/>
      <c r="Y384" s="53"/>
      <c r="Z384" s="53"/>
      <c r="AA384" s="53"/>
      <c r="AB384" s="53"/>
      <c r="AC384" s="53"/>
      <c r="AD384" s="53"/>
      <c r="AE384" s="53"/>
      <c r="AF384" s="53"/>
      <c r="AG384" s="53"/>
      <c r="AH384" s="53"/>
      <c r="AI384" s="53"/>
    </row>
    <row r="385" spans="1:35" x14ac:dyDescent="0.2">
      <c r="A385" s="53"/>
      <c r="B385" s="53"/>
      <c r="C385" s="86"/>
      <c r="D385" s="87">
        <f t="shared" si="86"/>
        <v>0</v>
      </c>
      <c r="E385" s="87">
        <f t="shared" si="86"/>
        <v>0</v>
      </c>
      <c r="F385" s="79">
        <f t="shared" si="87"/>
        <v>0</v>
      </c>
      <c r="G385" s="79">
        <f t="shared" si="87"/>
        <v>0</v>
      </c>
      <c r="H385" s="79">
        <f t="shared" si="88"/>
        <v>0</v>
      </c>
      <c r="I385" s="79">
        <f t="shared" si="89"/>
        <v>0</v>
      </c>
      <c r="J385" s="79">
        <f t="shared" si="90"/>
        <v>0</v>
      </c>
      <c r="K385" s="79">
        <f t="shared" si="91"/>
        <v>0</v>
      </c>
      <c r="L385" s="79">
        <f t="shared" si="92"/>
        <v>0</v>
      </c>
      <c r="M385" s="79">
        <f t="shared" ca="1" si="97"/>
        <v>-7.3295565784882452E-3</v>
      </c>
      <c r="N385" s="79">
        <f t="shared" ca="1" si="93"/>
        <v>0</v>
      </c>
      <c r="O385" s="126">
        <f t="shared" ca="1" si="94"/>
        <v>0</v>
      </c>
      <c r="P385" s="79">
        <f t="shared" ca="1" si="95"/>
        <v>0</v>
      </c>
      <c r="Q385" s="79">
        <f t="shared" ca="1" si="96"/>
        <v>0</v>
      </c>
      <c r="R385" s="53">
        <f t="shared" ca="1" si="98"/>
        <v>7.3295565784882452E-3</v>
      </c>
      <c r="S385" s="53"/>
      <c r="T385" s="53"/>
      <c r="U385" s="53"/>
      <c r="V385" s="53"/>
      <c r="W385" s="53"/>
      <c r="X385" s="53"/>
      <c r="Y385" s="53"/>
      <c r="Z385" s="53"/>
      <c r="AA385" s="53"/>
      <c r="AB385" s="53"/>
      <c r="AC385" s="53"/>
      <c r="AD385" s="53"/>
      <c r="AE385" s="53"/>
      <c r="AF385" s="53"/>
      <c r="AG385" s="53"/>
      <c r="AH385" s="53"/>
      <c r="AI385" s="53"/>
    </row>
    <row r="386" spans="1:35" x14ac:dyDescent="0.2">
      <c r="A386" s="53"/>
      <c r="B386" s="53"/>
      <c r="C386" s="86"/>
      <c r="D386" s="87">
        <f t="shared" si="86"/>
        <v>0</v>
      </c>
      <c r="E386" s="87">
        <f t="shared" si="86"/>
        <v>0</v>
      </c>
      <c r="F386" s="79">
        <f t="shared" si="87"/>
        <v>0</v>
      </c>
      <c r="G386" s="79">
        <f t="shared" si="87"/>
        <v>0</v>
      </c>
      <c r="H386" s="79">
        <f t="shared" si="88"/>
        <v>0</v>
      </c>
      <c r="I386" s="79">
        <f t="shared" si="89"/>
        <v>0</v>
      </c>
      <c r="J386" s="79">
        <f t="shared" si="90"/>
        <v>0</v>
      </c>
      <c r="K386" s="79">
        <f t="shared" si="91"/>
        <v>0</v>
      </c>
      <c r="L386" s="79">
        <f t="shared" si="92"/>
        <v>0</v>
      </c>
      <c r="M386" s="79">
        <f t="shared" ca="1" si="97"/>
        <v>-7.3295565784882452E-3</v>
      </c>
      <c r="N386" s="79">
        <f t="shared" ca="1" si="93"/>
        <v>0</v>
      </c>
      <c r="O386" s="126">
        <f t="shared" ca="1" si="94"/>
        <v>0</v>
      </c>
      <c r="P386" s="79">
        <f t="shared" ca="1" si="95"/>
        <v>0</v>
      </c>
      <c r="Q386" s="79">
        <f t="shared" ca="1" si="96"/>
        <v>0</v>
      </c>
      <c r="R386" s="53">
        <f t="shared" ca="1" si="98"/>
        <v>7.3295565784882452E-3</v>
      </c>
      <c r="S386" s="53"/>
      <c r="T386" s="53"/>
      <c r="U386" s="53"/>
      <c r="V386" s="53"/>
      <c r="W386" s="53"/>
      <c r="X386" s="53"/>
      <c r="Y386" s="53"/>
      <c r="Z386" s="53"/>
      <c r="AA386" s="53"/>
      <c r="AB386" s="53"/>
      <c r="AC386" s="53"/>
      <c r="AD386" s="53"/>
      <c r="AE386" s="53"/>
      <c r="AF386" s="53"/>
      <c r="AG386" s="53"/>
      <c r="AH386" s="53"/>
      <c r="AI386" s="53"/>
    </row>
    <row r="387" spans="1:35" x14ac:dyDescent="0.2">
      <c r="A387" s="53"/>
      <c r="B387" s="53"/>
      <c r="C387" s="86"/>
      <c r="D387" s="87">
        <f t="shared" si="86"/>
        <v>0</v>
      </c>
      <c r="E387" s="87">
        <f t="shared" si="86"/>
        <v>0</v>
      </c>
      <c r="F387" s="79">
        <f t="shared" si="87"/>
        <v>0</v>
      </c>
      <c r="G387" s="79">
        <f t="shared" si="87"/>
        <v>0</v>
      </c>
      <c r="H387" s="79">
        <f t="shared" si="88"/>
        <v>0</v>
      </c>
      <c r="I387" s="79">
        <f t="shared" si="89"/>
        <v>0</v>
      </c>
      <c r="J387" s="79">
        <f t="shared" si="90"/>
        <v>0</v>
      </c>
      <c r="K387" s="79">
        <f t="shared" si="91"/>
        <v>0</v>
      </c>
      <c r="L387" s="79">
        <f t="shared" si="92"/>
        <v>0</v>
      </c>
      <c r="M387" s="79">
        <f t="shared" ca="1" si="97"/>
        <v>-7.3295565784882452E-3</v>
      </c>
      <c r="N387" s="79">
        <f t="shared" ca="1" si="93"/>
        <v>0</v>
      </c>
      <c r="O387" s="126">
        <f t="shared" ca="1" si="94"/>
        <v>0</v>
      </c>
      <c r="P387" s="79">
        <f t="shared" ca="1" si="95"/>
        <v>0</v>
      </c>
      <c r="Q387" s="79">
        <f t="shared" ca="1" si="96"/>
        <v>0</v>
      </c>
      <c r="R387" s="53">
        <f t="shared" ca="1" si="98"/>
        <v>7.3295565784882452E-3</v>
      </c>
      <c r="S387" s="53"/>
      <c r="T387" s="53"/>
      <c r="U387" s="53"/>
      <c r="V387" s="53"/>
      <c r="W387" s="53"/>
      <c r="X387" s="53"/>
      <c r="Y387" s="53"/>
      <c r="Z387" s="53"/>
      <c r="AA387" s="53"/>
      <c r="AB387" s="53"/>
      <c r="AC387" s="53"/>
      <c r="AD387" s="53"/>
      <c r="AE387" s="53"/>
      <c r="AF387" s="53"/>
      <c r="AG387" s="53"/>
      <c r="AH387" s="53"/>
      <c r="AI387" s="53"/>
    </row>
    <row r="388" spans="1:35" x14ac:dyDescent="0.2">
      <c r="A388" s="53"/>
      <c r="B388" s="53"/>
      <c r="C388" s="86"/>
      <c r="D388" s="87">
        <f t="shared" si="86"/>
        <v>0</v>
      </c>
      <c r="E388" s="87">
        <f t="shared" si="86"/>
        <v>0</v>
      </c>
      <c r="F388" s="79">
        <f t="shared" si="87"/>
        <v>0</v>
      </c>
      <c r="G388" s="79">
        <f t="shared" si="87"/>
        <v>0</v>
      </c>
      <c r="H388" s="79">
        <f t="shared" si="88"/>
        <v>0</v>
      </c>
      <c r="I388" s="79">
        <f t="shared" si="89"/>
        <v>0</v>
      </c>
      <c r="J388" s="79">
        <f t="shared" si="90"/>
        <v>0</v>
      </c>
      <c r="K388" s="79">
        <f t="shared" si="91"/>
        <v>0</v>
      </c>
      <c r="L388" s="79">
        <f t="shared" si="92"/>
        <v>0</v>
      </c>
      <c r="M388" s="79">
        <f t="shared" ca="1" si="97"/>
        <v>-7.3295565784882452E-3</v>
      </c>
      <c r="N388" s="79">
        <f t="shared" ca="1" si="93"/>
        <v>0</v>
      </c>
      <c r="O388" s="126">
        <f t="shared" ca="1" si="94"/>
        <v>0</v>
      </c>
      <c r="P388" s="79">
        <f t="shared" ca="1" si="95"/>
        <v>0</v>
      </c>
      <c r="Q388" s="79">
        <f t="shared" ca="1" si="96"/>
        <v>0</v>
      </c>
      <c r="R388" s="53">
        <f t="shared" ca="1" si="98"/>
        <v>7.3295565784882452E-3</v>
      </c>
      <c r="S388" s="53"/>
      <c r="T388" s="53"/>
      <c r="U388" s="53"/>
      <c r="V388" s="53"/>
      <c r="W388" s="53"/>
      <c r="X388" s="53"/>
      <c r="Y388" s="53"/>
      <c r="Z388" s="53"/>
      <c r="AA388" s="53"/>
      <c r="AB388" s="53"/>
      <c r="AC388" s="53"/>
      <c r="AD388" s="53"/>
      <c r="AE388" s="53"/>
      <c r="AF388" s="53"/>
      <c r="AG388" s="53"/>
      <c r="AH388" s="53"/>
      <c r="AI388" s="53"/>
    </row>
    <row r="389" spans="1:35" x14ac:dyDescent="0.2">
      <c r="A389" s="53"/>
      <c r="B389" s="53"/>
      <c r="C389" s="86"/>
      <c r="D389" s="87">
        <f t="shared" si="86"/>
        <v>0</v>
      </c>
      <c r="E389" s="87">
        <f t="shared" si="86"/>
        <v>0</v>
      </c>
      <c r="F389" s="79">
        <f t="shared" si="87"/>
        <v>0</v>
      </c>
      <c r="G389" s="79">
        <f t="shared" si="87"/>
        <v>0</v>
      </c>
      <c r="H389" s="79">
        <f t="shared" si="88"/>
        <v>0</v>
      </c>
      <c r="I389" s="79">
        <f t="shared" si="89"/>
        <v>0</v>
      </c>
      <c r="J389" s="79">
        <f t="shared" si="90"/>
        <v>0</v>
      </c>
      <c r="K389" s="79">
        <f t="shared" si="91"/>
        <v>0</v>
      </c>
      <c r="L389" s="79">
        <f t="shared" si="92"/>
        <v>0</v>
      </c>
      <c r="M389" s="79">
        <f t="shared" ca="1" si="97"/>
        <v>-7.3295565784882452E-3</v>
      </c>
      <c r="N389" s="79">
        <f t="shared" ca="1" si="93"/>
        <v>0</v>
      </c>
      <c r="O389" s="126">
        <f t="shared" ca="1" si="94"/>
        <v>0</v>
      </c>
      <c r="P389" s="79">
        <f t="shared" ca="1" si="95"/>
        <v>0</v>
      </c>
      <c r="Q389" s="79">
        <f t="shared" ca="1" si="96"/>
        <v>0</v>
      </c>
      <c r="R389" s="53">
        <f t="shared" ca="1" si="98"/>
        <v>7.3295565784882452E-3</v>
      </c>
      <c r="S389" s="53"/>
      <c r="T389" s="53"/>
      <c r="U389" s="53"/>
      <c r="V389" s="53"/>
      <c r="W389" s="53"/>
      <c r="X389" s="53"/>
      <c r="Y389" s="53"/>
      <c r="Z389" s="53"/>
      <c r="AA389" s="53"/>
      <c r="AB389" s="53"/>
      <c r="AC389" s="53"/>
      <c r="AD389" s="53"/>
      <c r="AE389" s="53"/>
      <c r="AF389" s="53"/>
      <c r="AG389" s="53"/>
      <c r="AH389" s="53"/>
      <c r="AI389" s="53"/>
    </row>
    <row r="390" spans="1:35" x14ac:dyDescent="0.2">
      <c r="A390" s="53"/>
      <c r="B390" s="53"/>
      <c r="C390" s="86"/>
      <c r="D390" s="87">
        <f t="shared" si="86"/>
        <v>0</v>
      </c>
      <c r="E390" s="87">
        <f t="shared" si="86"/>
        <v>0</v>
      </c>
      <c r="F390" s="79">
        <f t="shared" si="87"/>
        <v>0</v>
      </c>
      <c r="G390" s="79">
        <f t="shared" si="87"/>
        <v>0</v>
      </c>
      <c r="H390" s="79">
        <f t="shared" si="88"/>
        <v>0</v>
      </c>
      <c r="I390" s="79">
        <f t="shared" si="89"/>
        <v>0</v>
      </c>
      <c r="J390" s="79">
        <f t="shared" si="90"/>
        <v>0</v>
      </c>
      <c r="K390" s="79">
        <f t="shared" si="91"/>
        <v>0</v>
      </c>
      <c r="L390" s="79">
        <f t="shared" si="92"/>
        <v>0</v>
      </c>
      <c r="M390" s="79">
        <f t="shared" ca="1" si="97"/>
        <v>-7.3295565784882452E-3</v>
      </c>
      <c r="N390" s="79">
        <f t="shared" ca="1" si="93"/>
        <v>0</v>
      </c>
      <c r="O390" s="126">
        <f t="shared" ca="1" si="94"/>
        <v>0</v>
      </c>
      <c r="P390" s="79">
        <f t="shared" ca="1" si="95"/>
        <v>0</v>
      </c>
      <c r="Q390" s="79">
        <f t="shared" ca="1" si="96"/>
        <v>0</v>
      </c>
      <c r="R390" s="53">
        <f t="shared" ca="1" si="98"/>
        <v>7.3295565784882452E-3</v>
      </c>
      <c r="S390" s="53"/>
      <c r="T390" s="53"/>
      <c r="U390" s="53"/>
      <c r="V390" s="53"/>
      <c r="W390" s="53"/>
      <c r="X390" s="53"/>
      <c r="Y390" s="53"/>
      <c r="Z390" s="53"/>
      <c r="AA390" s="53"/>
      <c r="AB390" s="53"/>
      <c r="AC390" s="53"/>
      <c r="AD390" s="53"/>
      <c r="AE390" s="53"/>
      <c r="AF390" s="53"/>
      <c r="AG390" s="53"/>
      <c r="AH390" s="53"/>
      <c r="AI390" s="53"/>
    </row>
    <row r="391" spans="1:35" x14ac:dyDescent="0.2">
      <c r="A391" s="53"/>
      <c r="B391" s="53"/>
      <c r="C391" s="86"/>
      <c r="D391" s="87">
        <f t="shared" si="86"/>
        <v>0</v>
      </c>
      <c r="E391" s="87">
        <f t="shared" si="86"/>
        <v>0</v>
      </c>
      <c r="F391" s="79">
        <f t="shared" si="87"/>
        <v>0</v>
      </c>
      <c r="G391" s="79">
        <f t="shared" si="87"/>
        <v>0</v>
      </c>
      <c r="H391" s="79">
        <f t="shared" si="88"/>
        <v>0</v>
      </c>
      <c r="I391" s="79">
        <f t="shared" si="89"/>
        <v>0</v>
      </c>
      <c r="J391" s="79">
        <f t="shared" si="90"/>
        <v>0</v>
      </c>
      <c r="K391" s="79">
        <f t="shared" si="91"/>
        <v>0</v>
      </c>
      <c r="L391" s="79">
        <f t="shared" si="92"/>
        <v>0</v>
      </c>
      <c r="M391" s="79">
        <f t="shared" ca="1" si="97"/>
        <v>-7.3295565784882452E-3</v>
      </c>
      <c r="N391" s="79">
        <f t="shared" ca="1" si="93"/>
        <v>0</v>
      </c>
      <c r="O391" s="126">
        <f t="shared" ca="1" si="94"/>
        <v>0</v>
      </c>
      <c r="P391" s="79">
        <f t="shared" ca="1" si="95"/>
        <v>0</v>
      </c>
      <c r="Q391" s="79">
        <f t="shared" ca="1" si="96"/>
        <v>0</v>
      </c>
      <c r="R391" s="53">
        <f t="shared" ca="1" si="98"/>
        <v>7.3295565784882452E-3</v>
      </c>
      <c r="S391" s="53"/>
      <c r="T391" s="53"/>
      <c r="U391" s="53"/>
      <c r="V391" s="53"/>
      <c r="W391" s="53"/>
      <c r="X391" s="53"/>
      <c r="Y391" s="53"/>
      <c r="Z391" s="53"/>
      <c r="AA391" s="53"/>
      <c r="AB391" s="53"/>
      <c r="AC391" s="53"/>
      <c r="AD391" s="53"/>
      <c r="AE391" s="53"/>
      <c r="AF391" s="53"/>
      <c r="AG391" s="53"/>
      <c r="AH391" s="53"/>
      <c r="AI391" s="53"/>
    </row>
    <row r="392" spans="1:35" x14ac:dyDescent="0.2">
      <c r="A392" s="53"/>
      <c r="B392" s="53"/>
      <c r="C392" s="86"/>
      <c r="D392" s="87">
        <f t="shared" si="86"/>
        <v>0</v>
      </c>
      <c r="E392" s="87">
        <f t="shared" si="86"/>
        <v>0</v>
      </c>
      <c r="F392" s="79">
        <f t="shared" si="87"/>
        <v>0</v>
      </c>
      <c r="G392" s="79">
        <f t="shared" si="87"/>
        <v>0</v>
      </c>
      <c r="H392" s="79">
        <f t="shared" si="88"/>
        <v>0</v>
      </c>
      <c r="I392" s="79">
        <f t="shared" si="89"/>
        <v>0</v>
      </c>
      <c r="J392" s="79">
        <f t="shared" si="90"/>
        <v>0</v>
      </c>
      <c r="K392" s="79">
        <f t="shared" si="91"/>
        <v>0</v>
      </c>
      <c r="L392" s="79">
        <f t="shared" si="92"/>
        <v>0</v>
      </c>
      <c r="M392" s="79">
        <f t="shared" ca="1" si="97"/>
        <v>-7.3295565784882452E-3</v>
      </c>
      <c r="N392" s="79">
        <f t="shared" ca="1" si="93"/>
        <v>0</v>
      </c>
      <c r="O392" s="126">
        <f t="shared" ca="1" si="94"/>
        <v>0</v>
      </c>
      <c r="P392" s="79">
        <f t="shared" ca="1" si="95"/>
        <v>0</v>
      </c>
      <c r="Q392" s="79">
        <f t="shared" ca="1" si="96"/>
        <v>0</v>
      </c>
      <c r="R392" s="53">
        <f t="shared" ca="1" si="98"/>
        <v>7.3295565784882452E-3</v>
      </c>
      <c r="S392" s="53"/>
      <c r="T392" s="53"/>
      <c r="U392" s="53"/>
      <c r="V392" s="53"/>
      <c r="W392" s="53"/>
      <c r="X392" s="53"/>
      <c r="Y392" s="53"/>
      <c r="Z392" s="53"/>
      <c r="AA392" s="53"/>
      <c r="AB392" s="53"/>
      <c r="AC392" s="53"/>
      <c r="AD392" s="53"/>
      <c r="AE392" s="53"/>
      <c r="AF392" s="53"/>
      <c r="AG392" s="53"/>
      <c r="AH392" s="53"/>
      <c r="AI392" s="53"/>
    </row>
    <row r="393" spans="1:35" x14ac:dyDescent="0.2">
      <c r="A393" s="53"/>
      <c r="B393" s="53"/>
      <c r="C393" s="86"/>
      <c r="D393" s="87">
        <f t="shared" si="86"/>
        <v>0</v>
      </c>
      <c r="E393" s="87">
        <f t="shared" si="86"/>
        <v>0</v>
      </c>
      <c r="F393" s="79">
        <f t="shared" si="87"/>
        <v>0</v>
      </c>
      <c r="G393" s="79">
        <f t="shared" si="87"/>
        <v>0</v>
      </c>
      <c r="H393" s="79">
        <f t="shared" si="88"/>
        <v>0</v>
      </c>
      <c r="I393" s="79">
        <f t="shared" si="89"/>
        <v>0</v>
      </c>
      <c r="J393" s="79">
        <f t="shared" si="90"/>
        <v>0</v>
      </c>
      <c r="K393" s="79">
        <f t="shared" si="91"/>
        <v>0</v>
      </c>
      <c r="L393" s="79">
        <f t="shared" si="92"/>
        <v>0</v>
      </c>
      <c r="M393" s="79">
        <f t="shared" ca="1" si="97"/>
        <v>-7.3295565784882452E-3</v>
      </c>
      <c r="N393" s="79">
        <f t="shared" ca="1" si="93"/>
        <v>0</v>
      </c>
      <c r="O393" s="126">
        <f t="shared" ca="1" si="94"/>
        <v>0</v>
      </c>
      <c r="P393" s="79">
        <f t="shared" ca="1" si="95"/>
        <v>0</v>
      </c>
      <c r="Q393" s="79">
        <f t="shared" ca="1" si="96"/>
        <v>0</v>
      </c>
      <c r="R393" s="53">
        <f t="shared" ca="1" si="98"/>
        <v>7.3295565784882452E-3</v>
      </c>
      <c r="S393" s="53"/>
      <c r="T393" s="53"/>
      <c r="U393" s="53"/>
      <c r="V393" s="53"/>
      <c r="W393" s="53"/>
      <c r="X393" s="53"/>
      <c r="Y393" s="53"/>
      <c r="Z393" s="53"/>
      <c r="AA393" s="53"/>
      <c r="AB393" s="53"/>
      <c r="AC393" s="53"/>
      <c r="AD393" s="53"/>
      <c r="AE393" s="53"/>
      <c r="AF393" s="53"/>
      <c r="AG393" s="53"/>
      <c r="AH393" s="53"/>
      <c r="AI393" s="53"/>
    </row>
    <row r="394" spans="1:35" x14ac:dyDescent="0.2">
      <c r="A394" s="53"/>
      <c r="B394" s="53"/>
      <c r="C394" s="86"/>
      <c r="D394" s="87">
        <f t="shared" si="86"/>
        <v>0</v>
      </c>
      <c r="E394" s="87">
        <f t="shared" si="86"/>
        <v>0</v>
      </c>
      <c r="F394" s="79">
        <f t="shared" si="87"/>
        <v>0</v>
      </c>
      <c r="G394" s="79">
        <f t="shared" si="87"/>
        <v>0</v>
      </c>
      <c r="H394" s="79">
        <f t="shared" si="88"/>
        <v>0</v>
      </c>
      <c r="I394" s="79">
        <f t="shared" si="89"/>
        <v>0</v>
      </c>
      <c r="J394" s="79">
        <f t="shared" si="90"/>
        <v>0</v>
      </c>
      <c r="K394" s="79">
        <f t="shared" si="91"/>
        <v>0</v>
      </c>
      <c r="L394" s="79">
        <f t="shared" si="92"/>
        <v>0</v>
      </c>
      <c r="M394" s="79">
        <f t="shared" ca="1" si="97"/>
        <v>-7.3295565784882452E-3</v>
      </c>
      <c r="N394" s="79">
        <f t="shared" ca="1" si="93"/>
        <v>0</v>
      </c>
      <c r="O394" s="126">
        <f t="shared" ca="1" si="94"/>
        <v>0</v>
      </c>
      <c r="P394" s="79">
        <f t="shared" ca="1" si="95"/>
        <v>0</v>
      </c>
      <c r="Q394" s="79">
        <f t="shared" ca="1" si="96"/>
        <v>0</v>
      </c>
      <c r="R394" s="53">
        <f t="shared" ca="1" si="98"/>
        <v>7.3295565784882452E-3</v>
      </c>
      <c r="S394" s="53"/>
      <c r="T394" s="53"/>
      <c r="U394" s="53"/>
      <c r="V394" s="53"/>
      <c r="W394" s="53"/>
      <c r="X394" s="53"/>
      <c r="Y394" s="53"/>
      <c r="Z394" s="53"/>
      <c r="AA394" s="53"/>
      <c r="AB394" s="53"/>
      <c r="AC394" s="53"/>
      <c r="AD394" s="53"/>
      <c r="AE394" s="53"/>
      <c r="AF394" s="53"/>
      <c r="AG394" s="53"/>
      <c r="AH394" s="53"/>
      <c r="AI394" s="53"/>
    </row>
    <row r="395" spans="1:35" x14ac:dyDescent="0.2">
      <c r="A395" s="53"/>
      <c r="B395" s="53"/>
      <c r="C395" s="86"/>
      <c r="D395" s="87">
        <f t="shared" si="86"/>
        <v>0</v>
      </c>
      <c r="E395" s="87">
        <f t="shared" si="86"/>
        <v>0</v>
      </c>
      <c r="F395" s="79">
        <f t="shared" si="87"/>
        <v>0</v>
      </c>
      <c r="G395" s="79">
        <f t="shared" si="87"/>
        <v>0</v>
      </c>
      <c r="H395" s="79">
        <f t="shared" si="88"/>
        <v>0</v>
      </c>
      <c r="I395" s="79">
        <f t="shared" si="89"/>
        <v>0</v>
      </c>
      <c r="J395" s="79">
        <f t="shared" si="90"/>
        <v>0</v>
      </c>
      <c r="K395" s="79">
        <f t="shared" si="91"/>
        <v>0</v>
      </c>
      <c r="L395" s="79">
        <f t="shared" si="92"/>
        <v>0</v>
      </c>
      <c r="M395" s="79">
        <f t="shared" ca="1" si="97"/>
        <v>-7.3295565784882452E-3</v>
      </c>
      <c r="N395" s="79">
        <f t="shared" ca="1" si="93"/>
        <v>0</v>
      </c>
      <c r="O395" s="126">
        <f t="shared" ca="1" si="94"/>
        <v>0</v>
      </c>
      <c r="P395" s="79">
        <f t="shared" ca="1" si="95"/>
        <v>0</v>
      </c>
      <c r="Q395" s="79">
        <f t="shared" ca="1" si="96"/>
        <v>0</v>
      </c>
      <c r="R395" s="53">
        <f t="shared" ca="1" si="98"/>
        <v>7.3295565784882452E-3</v>
      </c>
      <c r="S395" s="53"/>
      <c r="T395" s="53"/>
      <c r="U395" s="53"/>
      <c r="V395" s="53"/>
      <c r="W395" s="53"/>
      <c r="X395" s="53"/>
      <c r="Y395" s="53"/>
      <c r="Z395" s="53"/>
      <c r="AA395" s="53"/>
      <c r="AB395" s="53"/>
      <c r="AC395" s="53"/>
      <c r="AD395" s="53"/>
      <c r="AE395" s="53"/>
      <c r="AF395" s="53"/>
      <c r="AG395" s="53"/>
      <c r="AH395" s="53"/>
      <c r="AI395" s="53"/>
    </row>
    <row r="396" spans="1:35" x14ac:dyDescent="0.2">
      <c r="A396" s="53"/>
      <c r="B396" s="53"/>
      <c r="C396" s="86"/>
      <c r="D396" s="87">
        <f t="shared" si="86"/>
        <v>0</v>
      </c>
      <c r="E396" s="87">
        <f t="shared" si="86"/>
        <v>0</v>
      </c>
      <c r="F396" s="79">
        <f t="shared" si="87"/>
        <v>0</v>
      </c>
      <c r="G396" s="79">
        <f t="shared" si="87"/>
        <v>0</v>
      </c>
      <c r="H396" s="79">
        <f t="shared" si="88"/>
        <v>0</v>
      </c>
      <c r="I396" s="79">
        <f t="shared" si="89"/>
        <v>0</v>
      </c>
      <c r="J396" s="79">
        <f t="shared" si="90"/>
        <v>0</v>
      </c>
      <c r="K396" s="79">
        <f t="shared" si="91"/>
        <v>0</v>
      </c>
      <c r="L396" s="79">
        <f t="shared" si="92"/>
        <v>0</v>
      </c>
      <c r="M396" s="79">
        <f t="shared" ca="1" si="97"/>
        <v>-7.3295565784882452E-3</v>
      </c>
      <c r="N396" s="79">
        <f t="shared" ca="1" si="93"/>
        <v>0</v>
      </c>
      <c r="O396" s="126">
        <f t="shared" ca="1" si="94"/>
        <v>0</v>
      </c>
      <c r="P396" s="79">
        <f t="shared" ca="1" si="95"/>
        <v>0</v>
      </c>
      <c r="Q396" s="79">
        <f t="shared" ca="1" si="96"/>
        <v>0</v>
      </c>
      <c r="R396" s="53">
        <f t="shared" ca="1" si="98"/>
        <v>7.3295565784882452E-3</v>
      </c>
      <c r="S396" s="53"/>
      <c r="T396" s="53"/>
      <c r="U396" s="53"/>
      <c r="V396" s="53"/>
      <c r="W396" s="53"/>
      <c r="X396" s="53"/>
      <c r="Y396" s="53"/>
      <c r="Z396" s="53"/>
      <c r="AA396" s="53"/>
      <c r="AB396" s="53"/>
      <c r="AC396" s="53"/>
      <c r="AD396" s="53"/>
      <c r="AE396" s="53"/>
      <c r="AF396" s="53"/>
      <c r="AG396" s="53"/>
      <c r="AH396" s="53"/>
      <c r="AI396" s="53"/>
    </row>
    <row r="397" spans="1:35" x14ac:dyDescent="0.2">
      <c r="A397" s="53"/>
      <c r="B397" s="53"/>
      <c r="C397" s="86"/>
      <c r="D397" s="87">
        <f t="shared" si="86"/>
        <v>0</v>
      </c>
      <c r="E397" s="87">
        <f t="shared" si="86"/>
        <v>0</v>
      </c>
      <c r="F397" s="79">
        <f t="shared" si="87"/>
        <v>0</v>
      </c>
      <c r="G397" s="79">
        <f t="shared" si="87"/>
        <v>0</v>
      </c>
      <c r="H397" s="79">
        <f t="shared" si="88"/>
        <v>0</v>
      </c>
      <c r="I397" s="79">
        <f t="shared" si="89"/>
        <v>0</v>
      </c>
      <c r="J397" s="79">
        <f t="shared" si="90"/>
        <v>0</v>
      </c>
      <c r="K397" s="79">
        <f t="shared" si="91"/>
        <v>0</v>
      </c>
      <c r="L397" s="79">
        <f t="shared" si="92"/>
        <v>0</v>
      </c>
      <c r="M397" s="79">
        <f t="shared" ca="1" si="97"/>
        <v>-7.3295565784882452E-3</v>
      </c>
      <c r="N397" s="79">
        <f t="shared" ca="1" si="93"/>
        <v>0</v>
      </c>
      <c r="O397" s="126">
        <f t="shared" ca="1" si="94"/>
        <v>0</v>
      </c>
      <c r="P397" s="79">
        <f t="shared" ca="1" si="95"/>
        <v>0</v>
      </c>
      <c r="Q397" s="79">
        <f t="shared" ca="1" si="96"/>
        <v>0</v>
      </c>
      <c r="R397" s="53">
        <f t="shared" ca="1" si="98"/>
        <v>7.3295565784882452E-3</v>
      </c>
      <c r="S397" s="53"/>
      <c r="T397" s="53"/>
      <c r="U397" s="53"/>
      <c r="V397" s="53"/>
      <c r="W397" s="53"/>
      <c r="X397" s="53"/>
      <c r="Y397" s="53"/>
      <c r="Z397" s="53"/>
      <c r="AA397" s="53"/>
      <c r="AB397" s="53"/>
      <c r="AC397" s="53"/>
      <c r="AD397" s="53"/>
      <c r="AE397" s="53"/>
      <c r="AF397" s="53"/>
      <c r="AG397" s="53"/>
      <c r="AH397" s="53"/>
      <c r="AI397" s="53"/>
    </row>
    <row r="398" spans="1:35" x14ac:dyDescent="0.2">
      <c r="A398" s="53"/>
      <c r="B398" s="53"/>
      <c r="C398" s="86"/>
      <c r="D398" s="87">
        <f t="shared" si="86"/>
        <v>0</v>
      </c>
      <c r="E398" s="87">
        <f t="shared" si="86"/>
        <v>0</v>
      </c>
      <c r="F398" s="79">
        <f t="shared" si="87"/>
        <v>0</v>
      </c>
      <c r="G398" s="79">
        <f t="shared" si="87"/>
        <v>0</v>
      </c>
      <c r="H398" s="79">
        <f t="shared" si="88"/>
        <v>0</v>
      </c>
      <c r="I398" s="79">
        <f t="shared" si="89"/>
        <v>0</v>
      </c>
      <c r="J398" s="79">
        <f t="shared" si="90"/>
        <v>0</v>
      </c>
      <c r="K398" s="79">
        <f t="shared" si="91"/>
        <v>0</v>
      </c>
      <c r="L398" s="79">
        <f t="shared" si="92"/>
        <v>0</v>
      </c>
      <c r="M398" s="79">
        <f t="shared" ca="1" si="97"/>
        <v>-7.3295565784882452E-3</v>
      </c>
      <c r="N398" s="79">
        <f t="shared" ca="1" si="93"/>
        <v>0</v>
      </c>
      <c r="O398" s="126">
        <f t="shared" ca="1" si="94"/>
        <v>0</v>
      </c>
      <c r="P398" s="79">
        <f t="shared" ca="1" si="95"/>
        <v>0</v>
      </c>
      <c r="Q398" s="79">
        <f t="shared" ca="1" si="96"/>
        <v>0</v>
      </c>
      <c r="R398" s="53">
        <f t="shared" ca="1" si="98"/>
        <v>7.3295565784882452E-3</v>
      </c>
      <c r="S398" s="53"/>
      <c r="T398" s="53"/>
      <c r="U398" s="53"/>
      <c r="V398" s="53"/>
      <c r="W398" s="53"/>
      <c r="X398" s="53"/>
      <c r="Y398" s="53"/>
      <c r="Z398" s="53"/>
      <c r="AA398" s="53"/>
      <c r="AB398" s="53"/>
      <c r="AC398" s="53"/>
      <c r="AD398" s="53"/>
      <c r="AE398" s="53"/>
      <c r="AF398" s="53"/>
      <c r="AG398" s="53"/>
      <c r="AH398" s="53"/>
      <c r="AI398" s="53"/>
    </row>
    <row r="399" spans="1:35" x14ac:dyDescent="0.2">
      <c r="A399" s="53"/>
      <c r="B399" s="53"/>
      <c r="C399" s="86"/>
      <c r="D399" s="87">
        <f t="shared" si="86"/>
        <v>0</v>
      </c>
      <c r="E399" s="87">
        <f t="shared" si="86"/>
        <v>0</v>
      </c>
      <c r="F399" s="79">
        <f t="shared" si="87"/>
        <v>0</v>
      </c>
      <c r="G399" s="79">
        <f t="shared" si="87"/>
        <v>0</v>
      </c>
      <c r="H399" s="79">
        <f t="shared" si="88"/>
        <v>0</v>
      </c>
      <c r="I399" s="79">
        <f t="shared" si="89"/>
        <v>0</v>
      </c>
      <c r="J399" s="79">
        <f t="shared" si="90"/>
        <v>0</v>
      </c>
      <c r="K399" s="79">
        <f t="shared" si="91"/>
        <v>0</v>
      </c>
      <c r="L399" s="79">
        <f t="shared" si="92"/>
        <v>0</v>
      </c>
      <c r="M399" s="79">
        <f t="shared" ca="1" si="97"/>
        <v>-7.3295565784882452E-3</v>
      </c>
      <c r="N399" s="79">
        <f t="shared" ca="1" si="93"/>
        <v>0</v>
      </c>
      <c r="O399" s="126">
        <f t="shared" ca="1" si="94"/>
        <v>0</v>
      </c>
      <c r="P399" s="79">
        <f t="shared" ca="1" si="95"/>
        <v>0</v>
      </c>
      <c r="Q399" s="79">
        <f t="shared" ca="1" si="96"/>
        <v>0</v>
      </c>
      <c r="R399" s="53">
        <f t="shared" ca="1" si="98"/>
        <v>7.3295565784882452E-3</v>
      </c>
      <c r="S399" s="53"/>
      <c r="T399" s="53"/>
      <c r="U399" s="53"/>
      <c r="V399" s="53"/>
      <c r="W399" s="53"/>
      <c r="X399" s="53"/>
      <c r="Y399" s="53"/>
      <c r="Z399" s="53"/>
      <c r="AA399" s="53"/>
      <c r="AB399" s="53"/>
      <c r="AC399" s="53"/>
      <c r="AD399" s="53"/>
      <c r="AE399" s="53"/>
      <c r="AF399" s="53"/>
      <c r="AG399" s="53"/>
      <c r="AH399" s="53"/>
      <c r="AI399" s="53"/>
    </row>
    <row r="400" spans="1:35" x14ac:dyDescent="0.2">
      <c r="A400" s="53"/>
      <c r="B400" s="53"/>
      <c r="C400" s="86"/>
      <c r="D400" s="87">
        <f t="shared" ref="D400:E462" si="99">A400/A$18</f>
        <v>0</v>
      </c>
      <c r="E400" s="87">
        <f t="shared" si="99"/>
        <v>0</v>
      </c>
      <c r="F400" s="79">
        <f t="shared" ref="F400:G462" si="100">$C400*D400</f>
        <v>0</v>
      </c>
      <c r="G400" s="79">
        <f t="shared" si="100"/>
        <v>0</v>
      </c>
      <c r="H400" s="79">
        <f t="shared" ref="H400:H463" si="101">C400*D400*D400</f>
        <v>0</v>
      </c>
      <c r="I400" s="79">
        <f t="shared" ref="I400:I463" si="102">C400*D400*D400*D400</f>
        <v>0</v>
      </c>
      <c r="J400" s="79">
        <f t="shared" ref="J400:J463" si="103">C400*D400*D400*D400*D400</f>
        <v>0</v>
      </c>
      <c r="K400" s="79">
        <f t="shared" ref="K400:K463" si="104">C400*E400*D400</f>
        <v>0</v>
      </c>
      <c r="L400" s="79">
        <f t="shared" ref="L400:L463" si="105">C400*E400*D400*D400</f>
        <v>0</v>
      </c>
      <c r="M400" s="79">
        <f t="shared" ca="1" si="97"/>
        <v>-7.3295565784882452E-3</v>
      </c>
      <c r="N400" s="79">
        <f t="shared" ref="N400:N463" ca="1" si="106">C400*(M400-E400)^2</f>
        <v>0</v>
      </c>
      <c r="O400" s="126">
        <f t="shared" ref="O400:O463" ca="1" si="107">(C400*O$1-O$2*F400+O$3*H400)^2</f>
        <v>0</v>
      </c>
      <c r="P400" s="79">
        <f t="shared" ref="P400:P463" ca="1" si="108">(-C400*O$2+O$4*F400-O$5*H400)^2</f>
        <v>0</v>
      </c>
      <c r="Q400" s="79">
        <f t="shared" ref="Q400:Q463" ca="1" si="109">+(C400*O$3-F400*O$5+H400*O$6)^2</f>
        <v>0</v>
      </c>
      <c r="R400" s="53">
        <f t="shared" ca="1" si="98"/>
        <v>7.3295565784882452E-3</v>
      </c>
      <c r="S400" s="53"/>
      <c r="T400" s="53"/>
      <c r="U400" s="53"/>
      <c r="V400" s="53"/>
      <c r="W400" s="53"/>
      <c r="X400" s="53"/>
      <c r="Y400" s="53"/>
      <c r="Z400" s="53"/>
      <c r="AA400" s="53"/>
      <c r="AB400" s="53"/>
      <c r="AC400" s="53"/>
      <c r="AD400" s="53"/>
      <c r="AE400" s="53"/>
      <c r="AF400" s="53"/>
      <c r="AG400" s="53"/>
      <c r="AH400" s="53"/>
      <c r="AI400" s="53"/>
    </row>
    <row r="401" spans="1:35" x14ac:dyDescent="0.2">
      <c r="A401" s="53"/>
      <c r="B401" s="53"/>
      <c r="C401" s="86"/>
      <c r="D401" s="87">
        <f t="shared" si="99"/>
        <v>0</v>
      </c>
      <c r="E401" s="87">
        <f t="shared" si="99"/>
        <v>0</v>
      </c>
      <c r="F401" s="79">
        <f t="shared" si="100"/>
        <v>0</v>
      </c>
      <c r="G401" s="79">
        <f t="shared" si="100"/>
        <v>0</v>
      </c>
      <c r="H401" s="79">
        <f t="shared" si="101"/>
        <v>0</v>
      </c>
      <c r="I401" s="79">
        <f t="shared" si="102"/>
        <v>0</v>
      </c>
      <c r="J401" s="79">
        <f t="shared" si="103"/>
        <v>0</v>
      </c>
      <c r="K401" s="79">
        <f t="shared" si="104"/>
        <v>0</v>
      </c>
      <c r="L401" s="79">
        <f t="shared" si="105"/>
        <v>0</v>
      </c>
      <c r="M401" s="79">
        <f t="shared" ca="1" si="97"/>
        <v>-7.3295565784882452E-3</v>
      </c>
      <c r="N401" s="79">
        <f t="shared" ca="1" si="106"/>
        <v>0</v>
      </c>
      <c r="O401" s="126">
        <f t="shared" ca="1" si="107"/>
        <v>0</v>
      </c>
      <c r="P401" s="79">
        <f t="shared" ca="1" si="108"/>
        <v>0</v>
      </c>
      <c r="Q401" s="79">
        <f t="shared" ca="1" si="109"/>
        <v>0</v>
      </c>
      <c r="R401" s="53">
        <f t="shared" ca="1" si="98"/>
        <v>7.3295565784882452E-3</v>
      </c>
      <c r="S401" s="53"/>
      <c r="T401" s="53"/>
      <c r="U401" s="53"/>
      <c r="V401" s="53"/>
      <c r="W401" s="53"/>
      <c r="X401" s="53"/>
      <c r="Y401" s="53"/>
      <c r="Z401" s="53"/>
      <c r="AA401" s="53"/>
      <c r="AB401" s="53"/>
      <c r="AC401" s="53"/>
      <c r="AD401" s="53"/>
      <c r="AE401" s="53"/>
      <c r="AF401" s="53"/>
      <c r="AG401" s="53"/>
      <c r="AH401" s="53"/>
      <c r="AI401" s="53"/>
    </row>
    <row r="402" spans="1:35" x14ac:dyDescent="0.2">
      <c r="A402" s="53"/>
      <c r="B402" s="53"/>
      <c r="C402" s="86"/>
      <c r="D402" s="87">
        <f t="shared" si="99"/>
        <v>0</v>
      </c>
      <c r="E402" s="87">
        <f t="shared" si="99"/>
        <v>0</v>
      </c>
      <c r="F402" s="79">
        <f t="shared" si="100"/>
        <v>0</v>
      </c>
      <c r="G402" s="79">
        <f t="shared" si="100"/>
        <v>0</v>
      </c>
      <c r="H402" s="79">
        <f t="shared" si="101"/>
        <v>0</v>
      </c>
      <c r="I402" s="79">
        <f t="shared" si="102"/>
        <v>0</v>
      </c>
      <c r="J402" s="79">
        <f t="shared" si="103"/>
        <v>0</v>
      </c>
      <c r="K402" s="79">
        <f t="shared" si="104"/>
        <v>0</v>
      </c>
      <c r="L402" s="79">
        <f t="shared" si="105"/>
        <v>0</v>
      </c>
      <c r="M402" s="79">
        <f t="shared" ca="1" si="97"/>
        <v>-7.3295565784882452E-3</v>
      </c>
      <c r="N402" s="79">
        <f t="shared" ca="1" si="106"/>
        <v>0</v>
      </c>
      <c r="O402" s="126">
        <f t="shared" ca="1" si="107"/>
        <v>0</v>
      </c>
      <c r="P402" s="79">
        <f t="shared" ca="1" si="108"/>
        <v>0</v>
      </c>
      <c r="Q402" s="79">
        <f t="shared" ca="1" si="109"/>
        <v>0</v>
      </c>
      <c r="R402" s="53">
        <f t="shared" ca="1" si="98"/>
        <v>7.3295565784882452E-3</v>
      </c>
      <c r="S402" s="53"/>
      <c r="T402" s="53"/>
      <c r="U402" s="53"/>
      <c r="V402" s="53"/>
      <c r="W402" s="53"/>
      <c r="X402" s="53"/>
      <c r="Y402" s="53"/>
      <c r="Z402" s="53"/>
      <c r="AA402" s="53"/>
      <c r="AB402" s="53"/>
      <c r="AC402" s="53"/>
      <c r="AD402" s="53"/>
      <c r="AE402" s="53"/>
      <c r="AF402" s="53"/>
      <c r="AG402" s="53"/>
      <c r="AH402" s="53"/>
      <c r="AI402" s="53"/>
    </row>
    <row r="403" spans="1:35" x14ac:dyDescent="0.2">
      <c r="A403" s="53"/>
      <c r="B403" s="53"/>
      <c r="C403" s="86"/>
      <c r="D403" s="87">
        <f t="shared" si="99"/>
        <v>0</v>
      </c>
      <c r="E403" s="87">
        <f t="shared" si="99"/>
        <v>0</v>
      </c>
      <c r="F403" s="79">
        <f t="shared" si="100"/>
        <v>0</v>
      </c>
      <c r="G403" s="79">
        <f t="shared" si="100"/>
        <v>0</v>
      </c>
      <c r="H403" s="79">
        <f t="shared" si="101"/>
        <v>0</v>
      </c>
      <c r="I403" s="79">
        <f t="shared" si="102"/>
        <v>0</v>
      </c>
      <c r="J403" s="79">
        <f t="shared" si="103"/>
        <v>0</v>
      </c>
      <c r="K403" s="79">
        <f t="shared" si="104"/>
        <v>0</v>
      </c>
      <c r="L403" s="79">
        <f t="shared" si="105"/>
        <v>0</v>
      </c>
      <c r="M403" s="79">
        <f t="shared" ca="1" si="97"/>
        <v>-7.3295565784882452E-3</v>
      </c>
      <c r="N403" s="79">
        <f t="shared" ca="1" si="106"/>
        <v>0</v>
      </c>
      <c r="O403" s="126">
        <f t="shared" ca="1" si="107"/>
        <v>0</v>
      </c>
      <c r="P403" s="79">
        <f t="shared" ca="1" si="108"/>
        <v>0</v>
      </c>
      <c r="Q403" s="79">
        <f t="shared" ca="1" si="109"/>
        <v>0</v>
      </c>
      <c r="R403" s="53">
        <f t="shared" ca="1" si="98"/>
        <v>7.3295565784882452E-3</v>
      </c>
      <c r="S403" s="53"/>
      <c r="T403" s="53"/>
      <c r="U403" s="53"/>
      <c r="V403" s="53"/>
      <c r="W403" s="53"/>
      <c r="X403" s="53"/>
      <c r="Y403" s="53"/>
      <c r="Z403" s="53"/>
      <c r="AA403" s="53"/>
      <c r="AB403" s="53"/>
      <c r="AC403" s="53"/>
      <c r="AD403" s="53"/>
      <c r="AE403" s="53"/>
      <c r="AF403" s="53"/>
      <c r="AG403" s="53"/>
      <c r="AH403" s="53"/>
      <c r="AI403" s="53"/>
    </row>
    <row r="404" spans="1:35" x14ac:dyDescent="0.2">
      <c r="A404" s="53"/>
      <c r="B404" s="53"/>
      <c r="C404" s="86"/>
      <c r="D404" s="87">
        <f t="shared" si="99"/>
        <v>0</v>
      </c>
      <c r="E404" s="87">
        <f t="shared" si="99"/>
        <v>0</v>
      </c>
      <c r="F404" s="79">
        <f t="shared" si="100"/>
        <v>0</v>
      </c>
      <c r="G404" s="79">
        <f t="shared" si="100"/>
        <v>0</v>
      </c>
      <c r="H404" s="79">
        <f t="shared" si="101"/>
        <v>0</v>
      </c>
      <c r="I404" s="79">
        <f t="shared" si="102"/>
        <v>0</v>
      </c>
      <c r="J404" s="79">
        <f t="shared" si="103"/>
        <v>0</v>
      </c>
      <c r="K404" s="79">
        <f t="shared" si="104"/>
        <v>0</v>
      </c>
      <c r="L404" s="79">
        <f t="shared" si="105"/>
        <v>0</v>
      </c>
      <c r="M404" s="79">
        <f t="shared" ca="1" si="97"/>
        <v>-7.3295565784882452E-3</v>
      </c>
      <c r="N404" s="79">
        <f t="shared" ca="1" si="106"/>
        <v>0</v>
      </c>
      <c r="O404" s="126">
        <f t="shared" ca="1" si="107"/>
        <v>0</v>
      </c>
      <c r="P404" s="79">
        <f t="shared" ca="1" si="108"/>
        <v>0</v>
      </c>
      <c r="Q404" s="79">
        <f t="shared" ca="1" si="109"/>
        <v>0</v>
      </c>
      <c r="R404" s="53">
        <f t="shared" ca="1" si="98"/>
        <v>7.3295565784882452E-3</v>
      </c>
      <c r="S404" s="53"/>
      <c r="T404" s="53"/>
      <c r="U404" s="53"/>
      <c r="V404" s="53"/>
      <c r="W404" s="53"/>
      <c r="X404" s="53"/>
      <c r="Y404" s="53"/>
      <c r="Z404" s="53"/>
      <c r="AA404" s="53"/>
      <c r="AB404" s="53"/>
      <c r="AC404" s="53"/>
      <c r="AD404" s="53"/>
      <c r="AE404" s="53"/>
      <c r="AF404" s="53"/>
      <c r="AG404" s="53"/>
      <c r="AH404" s="53"/>
      <c r="AI404" s="53"/>
    </row>
    <row r="405" spans="1:35" x14ac:dyDescent="0.2">
      <c r="A405" s="53"/>
      <c r="B405" s="53"/>
      <c r="C405" s="86"/>
      <c r="D405" s="87">
        <f t="shared" si="99"/>
        <v>0</v>
      </c>
      <c r="E405" s="87">
        <f t="shared" si="99"/>
        <v>0</v>
      </c>
      <c r="F405" s="79">
        <f t="shared" si="100"/>
        <v>0</v>
      </c>
      <c r="G405" s="79">
        <f t="shared" si="100"/>
        <v>0</v>
      </c>
      <c r="H405" s="79">
        <f t="shared" si="101"/>
        <v>0</v>
      </c>
      <c r="I405" s="79">
        <f t="shared" si="102"/>
        <v>0</v>
      </c>
      <c r="J405" s="79">
        <f t="shared" si="103"/>
        <v>0</v>
      </c>
      <c r="K405" s="79">
        <f t="shared" si="104"/>
        <v>0</v>
      </c>
      <c r="L405" s="79">
        <f t="shared" si="105"/>
        <v>0</v>
      </c>
      <c r="M405" s="79">
        <f t="shared" ref="M405:M468" ca="1" si="110">+E$4+E$5*D405+E$6*D405^2</f>
        <v>-7.3295565784882452E-3</v>
      </c>
      <c r="N405" s="79">
        <f t="shared" ca="1" si="106"/>
        <v>0</v>
      </c>
      <c r="O405" s="126">
        <f t="shared" ca="1" si="107"/>
        <v>0</v>
      </c>
      <c r="P405" s="79">
        <f t="shared" ca="1" si="108"/>
        <v>0</v>
      </c>
      <c r="Q405" s="79">
        <f t="shared" ca="1" si="109"/>
        <v>0</v>
      </c>
      <c r="R405" s="53">
        <f t="shared" ref="R405:R468" ca="1" si="111">+E405-M405</f>
        <v>7.3295565784882452E-3</v>
      </c>
      <c r="S405" s="53"/>
      <c r="T405" s="53"/>
      <c r="U405" s="53"/>
      <c r="V405" s="53"/>
      <c r="W405" s="53"/>
      <c r="X405" s="53"/>
      <c r="Y405" s="53"/>
      <c r="Z405" s="53"/>
      <c r="AA405" s="53"/>
      <c r="AB405" s="53"/>
      <c r="AC405" s="53"/>
      <c r="AD405" s="53"/>
      <c r="AE405" s="53"/>
      <c r="AF405" s="53"/>
      <c r="AG405" s="53"/>
      <c r="AH405" s="53"/>
      <c r="AI405" s="53"/>
    </row>
    <row r="406" spans="1:35" x14ac:dyDescent="0.2">
      <c r="A406" s="53"/>
      <c r="B406" s="53"/>
      <c r="C406" s="86"/>
      <c r="D406" s="87">
        <f t="shared" si="99"/>
        <v>0</v>
      </c>
      <c r="E406" s="87">
        <f t="shared" si="99"/>
        <v>0</v>
      </c>
      <c r="F406" s="79">
        <f t="shared" si="100"/>
        <v>0</v>
      </c>
      <c r="G406" s="79">
        <f t="shared" si="100"/>
        <v>0</v>
      </c>
      <c r="H406" s="79">
        <f t="shared" si="101"/>
        <v>0</v>
      </c>
      <c r="I406" s="79">
        <f t="shared" si="102"/>
        <v>0</v>
      </c>
      <c r="J406" s="79">
        <f t="shared" si="103"/>
        <v>0</v>
      </c>
      <c r="K406" s="79">
        <f t="shared" si="104"/>
        <v>0</v>
      </c>
      <c r="L406" s="79">
        <f t="shared" si="105"/>
        <v>0</v>
      </c>
      <c r="M406" s="79">
        <f t="shared" ca="1" si="110"/>
        <v>-7.3295565784882452E-3</v>
      </c>
      <c r="N406" s="79">
        <f t="shared" ca="1" si="106"/>
        <v>0</v>
      </c>
      <c r="O406" s="126">
        <f t="shared" ca="1" si="107"/>
        <v>0</v>
      </c>
      <c r="P406" s="79">
        <f t="shared" ca="1" si="108"/>
        <v>0</v>
      </c>
      <c r="Q406" s="79">
        <f t="shared" ca="1" si="109"/>
        <v>0</v>
      </c>
      <c r="R406" s="53">
        <f t="shared" ca="1" si="111"/>
        <v>7.3295565784882452E-3</v>
      </c>
      <c r="S406" s="53"/>
      <c r="T406" s="53"/>
      <c r="U406" s="53"/>
      <c r="V406" s="53"/>
      <c r="W406" s="53"/>
      <c r="X406" s="53"/>
      <c r="Y406" s="53"/>
      <c r="Z406" s="53"/>
      <c r="AA406" s="53"/>
      <c r="AB406" s="53"/>
      <c r="AC406" s="53"/>
      <c r="AD406" s="53"/>
      <c r="AE406" s="53"/>
      <c r="AF406" s="53"/>
      <c r="AG406" s="53"/>
      <c r="AH406" s="53"/>
      <c r="AI406" s="53"/>
    </row>
    <row r="407" spans="1:35" x14ac:dyDescent="0.2">
      <c r="A407" s="53"/>
      <c r="B407" s="53"/>
      <c r="C407" s="86"/>
      <c r="D407" s="87">
        <f t="shared" si="99"/>
        <v>0</v>
      </c>
      <c r="E407" s="87">
        <f t="shared" si="99"/>
        <v>0</v>
      </c>
      <c r="F407" s="79">
        <f t="shared" si="100"/>
        <v>0</v>
      </c>
      <c r="G407" s="79">
        <f t="shared" si="100"/>
        <v>0</v>
      </c>
      <c r="H407" s="79">
        <f t="shared" si="101"/>
        <v>0</v>
      </c>
      <c r="I407" s="79">
        <f t="shared" si="102"/>
        <v>0</v>
      </c>
      <c r="J407" s="79">
        <f t="shared" si="103"/>
        <v>0</v>
      </c>
      <c r="K407" s="79">
        <f t="shared" si="104"/>
        <v>0</v>
      </c>
      <c r="L407" s="79">
        <f t="shared" si="105"/>
        <v>0</v>
      </c>
      <c r="M407" s="79">
        <f t="shared" ca="1" si="110"/>
        <v>-7.3295565784882452E-3</v>
      </c>
      <c r="N407" s="79">
        <f t="shared" ca="1" si="106"/>
        <v>0</v>
      </c>
      <c r="O407" s="126">
        <f t="shared" ca="1" si="107"/>
        <v>0</v>
      </c>
      <c r="P407" s="79">
        <f t="shared" ca="1" si="108"/>
        <v>0</v>
      </c>
      <c r="Q407" s="79">
        <f t="shared" ca="1" si="109"/>
        <v>0</v>
      </c>
      <c r="R407" s="53">
        <f t="shared" ca="1" si="111"/>
        <v>7.3295565784882452E-3</v>
      </c>
      <c r="S407" s="53"/>
      <c r="T407" s="53"/>
      <c r="U407" s="53"/>
      <c r="V407" s="53"/>
      <c r="W407" s="53"/>
      <c r="X407" s="53"/>
      <c r="Y407" s="53"/>
      <c r="Z407" s="53"/>
      <c r="AA407" s="53"/>
      <c r="AB407" s="53"/>
      <c r="AC407" s="53"/>
      <c r="AD407" s="53"/>
      <c r="AE407" s="53"/>
      <c r="AF407" s="53"/>
      <c r="AG407" s="53"/>
      <c r="AH407" s="53"/>
      <c r="AI407" s="53"/>
    </row>
    <row r="408" spans="1:35" x14ac:dyDescent="0.2">
      <c r="A408" s="53"/>
      <c r="B408" s="53"/>
      <c r="C408" s="86"/>
      <c r="D408" s="87">
        <f t="shared" si="99"/>
        <v>0</v>
      </c>
      <c r="E408" s="87">
        <f t="shared" si="99"/>
        <v>0</v>
      </c>
      <c r="F408" s="79">
        <f t="shared" si="100"/>
        <v>0</v>
      </c>
      <c r="G408" s="79">
        <f t="shared" si="100"/>
        <v>0</v>
      </c>
      <c r="H408" s="79">
        <f t="shared" si="101"/>
        <v>0</v>
      </c>
      <c r="I408" s="79">
        <f t="shared" si="102"/>
        <v>0</v>
      </c>
      <c r="J408" s="79">
        <f t="shared" si="103"/>
        <v>0</v>
      </c>
      <c r="K408" s="79">
        <f t="shared" si="104"/>
        <v>0</v>
      </c>
      <c r="L408" s="79">
        <f t="shared" si="105"/>
        <v>0</v>
      </c>
      <c r="M408" s="79">
        <f t="shared" ca="1" si="110"/>
        <v>-7.3295565784882452E-3</v>
      </c>
      <c r="N408" s="79">
        <f t="shared" ca="1" si="106"/>
        <v>0</v>
      </c>
      <c r="O408" s="126">
        <f t="shared" ca="1" si="107"/>
        <v>0</v>
      </c>
      <c r="P408" s="79">
        <f t="shared" ca="1" si="108"/>
        <v>0</v>
      </c>
      <c r="Q408" s="79">
        <f t="shared" ca="1" si="109"/>
        <v>0</v>
      </c>
      <c r="R408" s="53">
        <f t="shared" ca="1" si="111"/>
        <v>7.3295565784882452E-3</v>
      </c>
      <c r="S408" s="53"/>
      <c r="T408" s="53"/>
      <c r="U408" s="53"/>
      <c r="V408" s="53"/>
      <c r="W408" s="53"/>
      <c r="X408" s="53"/>
      <c r="Y408" s="53"/>
      <c r="Z408" s="53"/>
      <c r="AA408" s="53"/>
      <c r="AB408" s="53"/>
      <c r="AC408" s="53"/>
      <c r="AD408" s="53"/>
      <c r="AE408" s="53"/>
      <c r="AF408" s="53"/>
      <c r="AG408" s="53"/>
      <c r="AH408" s="53"/>
      <c r="AI408" s="53"/>
    </row>
    <row r="409" spans="1:35" x14ac:dyDescent="0.2">
      <c r="A409" s="53"/>
      <c r="B409" s="53"/>
      <c r="C409" s="86"/>
      <c r="D409" s="87">
        <f t="shared" si="99"/>
        <v>0</v>
      </c>
      <c r="E409" s="87">
        <f t="shared" si="99"/>
        <v>0</v>
      </c>
      <c r="F409" s="79">
        <f t="shared" si="100"/>
        <v>0</v>
      </c>
      <c r="G409" s="79">
        <f t="shared" si="100"/>
        <v>0</v>
      </c>
      <c r="H409" s="79">
        <f t="shared" si="101"/>
        <v>0</v>
      </c>
      <c r="I409" s="79">
        <f t="shared" si="102"/>
        <v>0</v>
      </c>
      <c r="J409" s="79">
        <f t="shared" si="103"/>
        <v>0</v>
      </c>
      <c r="K409" s="79">
        <f t="shared" si="104"/>
        <v>0</v>
      </c>
      <c r="L409" s="79">
        <f t="shared" si="105"/>
        <v>0</v>
      </c>
      <c r="M409" s="79">
        <f t="shared" ca="1" si="110"/>
        <v>-7.3295565784882452E-3</v>
      </c>
      <c r="N409" s="79">
        <f t="shared" ca="1" si="106"/>
        <v>0</v>
      </c>
      <c r="O409" s="126">
        <f t="shared" ca="1" si="107"/>
        <v>0</v>
      </c>
      <c r="P409" s="79">
        <f t="shared" ca="1" si="108"/>
        <v>0</v>
      </c>
      <c r="Q409" s="79">
        <f t="shared" ca="1" si="109"/>
        <v>0</v>
      </c>
      <c r="R409" s="53">
        <f t="shared" ca="1" si="111"/>
        <v>7.3295565784882452E-3</v>
      </c>
      <c r="S409" s="53"/>
      <c r="T409" s="53"/>
      <c r="U409" s="53"/>
      <c r="V409" s="53"/>
      <c r="W409" s="53"/>
      <c r="X409" s="53"/>
      <c r="Y409" s="53"/>
      <c r="Z409" s="53"/>
      <c r="AA409" s="53"/>
      <c r="AB409" s="53"/>
      <c r="AC409" s="53"/>
      <c r="AD409" s="53"/>
      <c r="AE409" s="53"/>
      <c r="AF409" s="53"/>
      <c r="AG409" s="53"/>
      <c r="AH409" s="53"/>
      <c r="AI409" s="53"/>
    </row>
    <row r="410" spans="1:35" x14ac:dyDescent="0.2">
      <c r="A410" s="53"/>
      <c r="B410" s="53"/>
      <c r="C410" s="86"/>
      <c r="D410" s="87">
        <f t="shared" si="99"/>
        <v>0</v>
      </c>
      <c r="E410" s="87">
        <f t="shared" si="99"/>
        <v>0</v>
      </c>
      <c r="F410" s="79">
        <f t="shared" si="100"/>
        <v>0</v>
      </c>
      <c r="G410" s="79">
        <f t="shared" si="100"/>
        <v>0</v>
      </c>
      <c r="H410" s="79">
        <f t="shared" si="101"/>
        <v>0</v>
      </c>
      <c r="I410" s="79">
        <f t="shared" si="102"/>
        <v>0</v>
      </c>
      <c r="J410" s="79">
        <f t="shared" si="103"/>
        <v>0</v>
      </c>
      <c r="K410" s="79">
        <f t="shared" si="104"/>
        <v>0</v>
      </c>
      <c r="L410" s="79">
        <f t="shared" si="105"/>
        <v>0</v>
      </c>
      <c r="M410" s="79">
        <f t="shared" ca="1" si="110"/>
        <v>-7.3295565784882452E-3</v>
      </c>
      <c r="N410" s="79">
        <f t="shared" ca="1" si="106"/>
        <v>0</v>
      </c>
      <c r="O410" s="126">
        <f t="shared" ca="1" si="107"/>
        <v>0</v>
      </c>
      <c r="P410" s="79">
        <f t="shared" ca="1" si="108"/>
        <v>0</v>
      </c>
      <c r="Q410" s="79">
        <f t="shared" ca="1" si="109"/>
        <v>0</v>
      </c>
      <c r="R410" s="53">
        <f t="shared" ca="1" si="111"/>
        <v>7.3295565784882452E-3</v>
      </c>
      <c r="S410" s="53"/>
      <c r="T410" s="53"/>
      <c r="U410" s="53"/>
      <c r="V410" s="53"/>
      <c r="W410" s="53"/>
      <c r="X410" s="53"/>
      <c r="Y410" s="53"/>
      <c r="Z410" s="53"/>
      <c r="AA410" s="53"/>
      <c r="AB410" s="53"/>
      <c r="AC410" s="53"/>
      <c r="AD410" s="53"/>
      <c r="AE410" s="53"/>
      <c r="AF410" s="53"/>
      <c r="AG410" s="53"/>
      <c r="AH410" s="53"/>
      <c r="AI410" s="53"/>
    </row>
    <row r="411" spans="1:35" x14ac:dyDescent="0.2">
      <c r="A411" s="53"/>
      <c r="B411" s="53"/>
      <c r="C411" s="86"/>
      <c r="D411" s="87">
        <f t="shared" si="99"/>
        <v>0</v>
      </c>
      <c r="E411" s="87">
        <f t="shared" si="99"/>
        <v>0</v>
      </c>
      <c r="F411" s="79">
        <f t="shared" si="100"/>
        <v>0</v>
      </c>
      <c r="G411" s="79">
        <f t="shared" si="100"/>
        <v>0</v>
      </c>
      <c r="H411" s="79">
        <f t="shared" si="101"/>
        <v>0</v>
      </c>
      <c r="I411" s="79">
        <f t="shared" si="102"/>
        <v>0</v>
      </c>
      <c r="J411" s="79">
        <f t="shared" si="103"/>
        <v>0</v>
      </c>
      <c r="K411" s="79">
        <f t="shared" si="104"/>
        <v>0</v>
      </c>
      <c r="L411" s="79">
        <f t="shared" si="105"/>
        <v>0</v>
      </c>
      <c r="M411" s="79">
        <f t="shared" ca="1" si="110"/>
        <v>-7.3295565784882452E-3</v>
      </c>
      <c r="N411" s="79">
        <f t="shared" ca="1" si="106"/>
        <v>0</v>
      </c>
      <c r="O411" s="126">
        <f t="shared" ca="1" si="107"/>
        <v>0</v>
      </c>
      <c r="P411" s="79">
        <f t="shared" ca="1" si="108"/>
        <v>0</v>
      </c>
      <c r="Q411" s="79">
        <f t="shared" ca="1" si="109"/>
        <v>0</v>
      </c>
      <c r="R411" s="53">
        <f t="shared" ca="1" si="111"/>
        <v>7.3295565784882452E-3</v>
      </c>
      <c r="S411" s="53"/>
      <c r="T411" s="53"/>
      <c r="U411" s="53"/>
      <c r="V411" s="53"/>
      <c r="W411" s="53"/>
      <c r="X411" s="53"/>
      <c r="Y411" s="53"/>
      <c r="Z411" s="53"/>
      <c r="AA411" s="53"/>
      <c r="AB411" s="53"/>
      <c r="AC411" s="53"/>
      <c r="AD411" s="53"/>
      <c r="AE411" s="53"/>
      <c r="AF411" s="53"/>
      <c r="AG411" s="53"/>
      <c r="AH411" s="53"/>
      <c r="AI411" s="53"/>
    </row>
    <row r="412" spans="1:35" x14ac:dyDescent="0.2">
      <c r="A412" s="53"/>
      <c r="B412" s="53"/>
      <c r="C412" s="86"/>
      <c r="D412" s="87">
        <f t="shared" si="99"/>
        <v>0</v>
      </c>
      <c r="E412" s="87">
        <f t="shared" si="99"/>
        <v>0</v>
      </c>
      <c r="F412" s="79">
        <f t="shared" si="100"/>
        <v>0</v>
      </c>
      <c r="G412" s="79">
        <f t="shared" si="100"/>
        <v>0</v>
      </c>
      <c r="H412" s="79">
        <f t="shared" si="101"/>
        <v>0</v>
      </c>
      <c r="I412" s="79">
        <f t="shared" si="102"/>
        <v>0</v>
      </c>
      <c r="J412" s="79">
        <f t="shared" si="103"/>
        <v>0</v>
      </c>
      <c r="K412" s="79">
        <f t="shared" si="104"/>
        <v>0</v>
      </c>
      <c r="L412" s="79">
        <f t="shared" si="105"/>
        <v>0</v>
      </c>
      <c r="M412" s="79">
        <f t="shared" ca="1" si="110"/>
        <v>-7.3295565784882452E-3</v>
      </c>
      <c r="N412" s="79">
        <f t="shared" ca="1" si="106"/>
        <v>0</v>
      </c>
      <c r="O412" s="126">
        <f t="shared" ca="1" si="107"/>
        <v>0</v>
      </c>
      <c r="P412" s="79">
        <f t="shared" ca="1" si="108"/>
        <v>0</v>
      </c>
      <c r="Q412" s="79">
        <f t="shared" ca="1" si="109"/>
        <v>0</v>
      </c>
      <c r="R412" s="53">
        <f t="shared" ca="1" si="111"/>
        <v>7.3295565784882452E-3</v>
      </c>
      <c r="S412" s="53"/>
      <c r="T412" s="53"/>
      <c r="U412" s="53"/>
      <c r="V412" s="53"/>
      <c r="W412" s="53"/>
      <c r="X412" s="53"/>
      <c r="Y412" s="53"/>
      <c r="Z412" s="53"/>
      <c r="AA412" s="53"/>
      <c r="AB412" s="53"/>
      <c r="AC412" s="53"/>
      <c r="AD412" s="53"/>
      <c r="AE412" s="53"/>
      <c r="AF412" s="53"/>
      <c r="AG412" s="53"/>
      <c r="AH412" s="53"/>
      <c r="AI412" s="53"/>
    </row>
    <row r="413" spans="1:35" x14ac:dyDescent="0.2">
      <c r="A413" s="53"/>
      <c r="B413" s="53"/>
      <c r="C413" s="86"/>
      <c r="D413" s="87">
        <f t="shared" si="99"/>
        <v>0</v>
      </c>
      <c r="E413" s="87">
        <f t="shared" si="99"/>
        <v>0</v>
      </c>
      <c r="F413" s="79">
        <f t="shared" si="100"/>
        <v>0</v>
      </c>
      <c r="G413" s="79">
        <f t="shared" si="100"/>
        <v>0</v>
      </c>
      <c r="H413" s="79">
        <f t="shared" si="101"/>
        <v>0</v>
      </c>
      <c r="I413" s="79">
        <f t="shared" si="102"/>
        <v>0</v>
      </c>
      <c r="J413" s="79">
        <f t="shared" si="103"/>
        <v>0</v>
      </c>
      <c r="K413" s="79">
        <f t="shared" si="104"/>
        <v>0</v>
      </c>
      <c r="L413" s="79">
        <f t="shared" si="105"/>
        <v>0</v>
      </c>
      <c r="M413" s="79">
        <f t="shared" ca="1" si="110"/>
        <v>-7.3295565784882452E-3</v>
      </c>
      <c r="N413" s="79">
        <f t="shared" ca="1" si="106"/>
        <v>0</v>
      </c>
      <c r="O413" s="126">
        <f t="shared" ca="1" si="107"/>
        <v>0</v>
      </c>
      <c r="P413" s="79">
        <f t="shared" ca="1" si="108"/>
        <v>0</v>
      </c>
      <c r="Q413" s="79">
        <f t="shared" ca="1" si="109"/>
        <v>0</v>
      </c>
      <c r="R413" s="53">
        <f t="shared" ca="1" si="111"/>
        <v>7.3295565784882452E-3</v>
      </c>
      <c r="S413" s="53"/>
      <c r="T413" s="53"/>
      <c r="U413" s="53"/>
      <c r="V413" s="53"/>
      <c r="W413" s="53"/>
      <c r="X413" s="53"/>
      <c r="Y413" s="53"/>
      <c r="Z413" s="53"/>
      <c r="AA413" s="53"/>
      <c r="AB413" s="53"/>
      <c r="AC413" s="53"/>
      <c r="AD413" s="53"/>
      <c r="AE413" s="53"/>
      <c r="AF413" s="53"/>
      <c r="AG413" s="53"/>
      <c r="AH413" s="53"/>
      <c r="AI413" s="53"/>
    </row>
    <row r="414" spans="1:35" x14ac:dyDescent="0.2">
      <c r="A414" s="53"/>
      <c r="B414" s="53"/>
      <c r="C414" s="86"/>
      <c r="D414" s="87">
        <f t="shared" si="99"/>
        <v>0</v>
      </c>
      <c r="E414" s="87">
        <f t="shared" si="99"/>
        <v>0</v>
      </c>
      <c r="F414" s="79">
        <f t="shared" si="100"/>
        <v>0</v>
      </c>
      <c r="G414" s="79">
        <f t="shared" si="100"/>
        <v>0</v>
      </c>
      <c r="H414" s="79">
        <f t="shared" si="101"/>
        <v>0</v>
      </c>
      <c r="I414" s="79">
        <f t="shared" si="102"/>
        <v>0</v>
      </c>
      <c r="J414" s="79">
        <f t="shared" si="103"/>
        <v>0</v>
      </c>
      <c r="K414" s="79">
        <f t="shared" si="104"/>
        <v>0</v>
      </c>
      <c r="L414" s="79">
        <f t="shared" si="105"/>
        <v>0</v>
      </c>
      <c r="M414" s="79">
        <f t="shared" ca="1" si="110"/>
        <v>-7.3295565784882452E-3</v>
      </c>
      <c r="N414" s="79">
        <f t="shared" ca="1" si="106"/>
        <v>0</v>
      </c>
      <c r="O414" s="126">
        <f t="shared" ca="1" si="107"/>
        <v>0</v>
      </c>
      <c r="P414" s="79">
        <f t="shared" ca="1" si="108"/>
        <v>0</v>
      </c>
      <c r="Q414" s="79">
        <f t="shared" ca="1" si="109"/>
        <v>0</v>
      </c>
      <c r="R414" s="53">
        <f t="shared" ca="1" si="111"/>
        <v>7.3295565784882452E-3</v>
      </c>
      <c r="S414" s="53"/>
      <c r="T414" s="53"/>
      <c r="U414" s="53"/>
      <c r="V414" s="53"/>
      <c r="W414" s="53"/>
      <c r="X414" s="53"/>
      <c r="Y414" s="53"/>
      <c r="Z414" s="53"/>
      <c r="AA414" s="53"/>
      <c r="AB414" s="53"/>
      <c r="AC414" s="53"/>
      <c r="AD414" s="53"/>
      <c r="AE414" s="53"/>
      <c r="AF414" s="53"/>
      <c r="AG414" s="53"/>
      <c r="AH414" s="53"/>
      <c r="AI414" s="53"/>
    </row>
    <row r="415" spans="1:35" x14ac:dyDescent="0.2">
      <c r="A415" s="53"/>
      <c r="B415" s="53"/>
      <c r="C415" s="86"/>
      <c r="D415" s="87">
        <f t="shared" si="99"/>
        <v>0</v>
      </c>
      <c r="E415" s="87">
        <f t="shared" si="99"/>
        <v>0</v>
      </c>
      <c r="F415" s="79">
        <f t="shared" si="100"/>
        <v>0</v>
      </c>
      <c r="G415" s="79">
        <f t="shared" si="100"/>
        <v>0</v>
      </c>
      <c r="H415" s="79">
        <f t="shared" si="101"/>
        <v>0</v>
      </c>
      <c r="I415" s="79">
        <f t="shared" si="102"/>
        <v>0</v>
      </c>
      <c r="J415" s="79">
        <f t="shared" si="103"/>
        <v>0</v>
      </c>
      <c r="K415" s="79">
        <f t="shared" si="104"/>
        <v>0</v>
      </c>
      <c r="L415" s="79">
        <f t="shared" si="105"/>
        <v>0</v>
      </c>
      <c r="M415" s="79">
        <f t="shared" ca="1" si="110"/>
        <v>-7.3295565784882452E-3</v>
      </c>
      <c r="N415" s="79">
        <f t="shared" ca="1" si="106"/>
        <v>0</v>
      </c>
      <c r="O415" s="126">
        <f t="shared" ca="1" si="107"/>
        <v>0</v>
      </c>
      <c r="P415" s="79">
        <f t="shared" ca="1" si="108"/>
        <v>0</v>
      </c>
      <c r="Q415" s="79">
        <f t="shared" ca="1" si="109"/>
        <v>0</v>
      </c>
      <c r="R415" s="53">
        <f t="shared" ca="1" si="111"/>
        <v>7.3295565784882452E-3</v>
      </c>
      <c r="S415" s="53"/>
      <c r="T415" s="53"/>
      <c r="U415" s="53"/>
      <c r="V415" s="53"/>
      <c r="W415" s="53"/>
      <c r="X415" s="53"/>
      <c r="Y415" s="53"/>
      <c r="Z415" s="53"/>
      <c r="AA415" s="53"/>
      <c r="AB415" s="53"/>
      <c r="AC415" s="53"/>
      <c r="AD415" s="53"/>
      <c r="AE415" s="53"/>
      <c r="AF415" s="53"/>
      <c r="AG415" s="53"/>
      <c r="AH415" s="53"/>
      <c r="AI415" s="53"/>
    </row>
    <row r="416" spans="1:35" x14ac:dyDescent="0.2">
      <c r="A416" s="53"/>
      <c r="B416" s="53"/>
      <c r="C416" s="86"/>
      <c r="D416" s="87">
        <f t="shared" si="99"/>
        <v>0</v>
      </c>
      <c r="E416" s="87">
        <f t="shared" si="99"/>
        <v>0</v>
      </c>
      <c r="F416" s="79">
        <f t="shared" si="100"/>
        <v>0</v>
      </c>
      <c r="G416" s="79">
        <f t="shared" si="100"/>
        <v>0</v>
      </c>
      <c r="H416" s="79">
        <f t="shared" si="101"/>
        <v>0</v>
      </c>
      <c r="I416" s="79">
        <f t="shared" si="102"/>
        <v>0</v>
      </c>
      <c r="J416" s="79">
        <f t="shared" si="103"/>
        <v>0</v>
      </c>
      <c r="K416" s="79">
        <f t="shared" si="104"/>
        <v>0</v>
      </c>
      <c r="L416" s="79">
        <f t="shared" si="105"/>
        <v>0</v>
      </c>
      <c r="M416" s="79">
        <f t="shared" ca="1" si="110"/>
        <v>-7.3295565784882452E-3</v>
      </c>
      <c r="N416" s="79">
        <f t="shared" ca="1" si="106"/>
        <v>0</v>
      </c>
      <c r="O416" s="126">
        <f t="shared" ca="1" si="107"/>
        <v>0</v>
      </c>
      <c r="P416" s="79">
        <f t="shared" ca="1" si="108"/>
        <v>0</v>
      </c>
      <c r="Q416" s="79">
        <f t="shared" ca="1" si="109"/>
        <v>0</v>
      </c>
      <c r="R416" s="53">
        <f t="shared" ca="1" si="111"/>
        <v>7.3295565784882452E-3</v>
      </c>
      <c r="S416" s="53"/>
      <c r="T416" s="53"/>
      <c r="U416" s="53"/>
      <c r="V416" s="53"/>
      <c r="W416" s="53"/>
      <c r="X416" s="53"/>
      <c r="Y416" s="53"/>
      <c r="Z416" s="53"/>
      <c r="AA416" s="53"/>
      <c r="AB416" s="53"/>
      <c r="AC416" s="53"/>
      <c r="AD416" s="53"/>
      <c r="AE416" s="53"/>
      <c r="AF416" s="53"/>
      <c r="AG416" s="53"/>
      <c r="AH416" s="53"/>
      <c r="AI416" s="53"/>
    </row>
    <row r="417" spans="1:35" x14ac:dyDescent="0.2">
      <c r="A417" s="53"/>
      <c r="B417" s="53"/>
      <c r="C417" s="86"/>
      <c r="D417" s="87">
        <f t="shared" si="99"/>
        <v>0</v>
      </c>
      <c r="E417" s="87">
        <f t="shared" si="99"/>
        <v>0</v>
      </c>
      <c r="F417" s="79">
        <f t="shared" si="100"/>
        <v>0</v>
      </c>
      <c r="G417" s="79">
        <f t="shared" si="100"/>
        <v>0</v>
      </c>
      <c r="H417" s="79">
        <f t="shared" si="101"/>
        <v>0</v>
      </c>
      <c r="I417" s="79">
        <f t="shared" si="102"/>
        <v>0</v>
      </c>
      <c r="J417" s="79">
        <f t="shared" si="103"/>
        <v>0</v>
      </c>
      <c r="K417" s="79">
        <f t="shared" si="104"/>
        <v>0</v>
      </c>
      <c r="L417" s="79">
        <f t="shared" si="105"/>
        <v>0</v>
      </c>
      <c r="M417" s="79">
        <f t="shared" ca="1" si="110"/>
        <v>-7.3295565784882452E-3</v>
      </c>
      <c r="N417" s="79">
        <f t="shared" ca="1" si="106"/>
        <v>0</v>
      </c>
      <c r="O417" s="126">
        <f t="shared" ca="1" si="107"/>
        <v>0</v>
      </c>
      <c r="P417" s="79">
        <f t="shared" ca="1" si="108"/>
        <v>0</v>
      </c>
      <c r="Q417" s="79">
        <f t="shared" ca="1" si="109"/>
        <v>0</v>
      </c>
      <c r="R417" s="53">
        <f t="shared" ca="1" si="111"/>
        <v>7.3295565784882452E-3</v>
      </c>
      <c r="S417" s="53"/>
      <c r="T417" s="53"/>
      <c r="U417" s="53"/>
      <c r="V417" s="53"/>
      <c r="W417" s="53"/>
      <c r="X417" s="53"/>
      <c r="Y417" s="53"/>
      <c r="Z417" s="53"/>
      <c r="AA417" s="53"/>
      <c r="AB417" s="53"/>
      <c r="AC417" s="53"/>
      <c r="AD417" s="53"/>
      <c r="AE417" s="53"/>
      <c r="AF417" s="53"/>
      <c r="AG417" s="53"/>
      <c r="AH417" s="53"/>
      <c r="AI417" s="53"/>
    </row>
    <row r="418" spans="1:35" x14ac:dyDescent="0.2">
      <c r="A418" s="53"/>
      <c r="B418" s="53"/>
      <c r="C418" s="86"/>
      <c r="D418" s="87">
        <f t="shared" si="99"/>
        <v>0</v>
      </c>
      <c r="E418" s="87">
        <f t="shared" si="99"/>
        <v>0</v>
      </c>
      <c r="F418" s="79">
        <f t="shared" si="100"/>
        <v>0</v>
      </c>
      <c r="G418" s="79">
        <f t="shared" si="100"/>
        <v>0</v>
      </c>
      <c r="H418" s="79">
        <f t="shared" si="101"/>
        <v>0</v>
      </c>
      <c r="I418" s="79">
        <f t="shared" si="102"/>
        <v>0</v>
      </c>
      <c r="J418" s="79">
        <f t="shared" si="103"/>
        <v>0</v>
      </c>
      <c r="K418" s="79">
        <f t="shared" si="104"/>
        <v>0</v>
      </c>
      <c r="L418" s="79">
        <f t="shared" si="105"/>
        <v>0</v>
      </c>
      <c r="M418" s="79">
        <f t="shared" ca="1" si="110"/>
        <v>-7.3295565784882452E-3</v>
      </c>
      <c r="N418" s="79">
        <f t="shared" ca="1" si="106"/>
        <v>0</v>
      </c>
      <c r="O418" s="126">
        <f t="shared" ca="1" si="107"/>
        <v>0</v>
      </c>
      <c r="P418" s="79">
        <f t="shared" ca="1" si="108"/>
        <v>0</v>
      </c>
      <c r="Q418" s="79">
        <f t="shared" ca="1" si="109"/>
        <v>0</v>
      </c>
      <c r="R418" s="53">
        <f t="shared" ca="1" si="111"/>
        <v>7.3295565784882452E-3</v>
      </c>
      <c r="S418" s="53"/>
      <c r="T418" s="53"/>
      <c r="U418" s="53"/>
      <c r="V418" s="53"/>
      <c r="W418" s="53"/>
      <c r="X418" s="53"/>
      <c r="Y418" s="53"/>
      <c r="Z418" s="53"/>
      <c r="AA418" s="53"/>
      <c r="AB418" s="53"/>
      <c r="AC418" s="53"/>
      <c r="AD418" s="53"/>
      <c r="AE418" s="53"/>
      <c r="AF418" s="53"/>
      <c r="AG418" s="53"/>
      <c r="AH418" s="53"/>
      <c r="AI418" s="53"/>
    </row>
    <row r="419" spans="1:35" x14ac:dyDescent="0.2">
      <c r="A419" s="53"/>
      <c r="B419" s="53"/>
      <c r="C419" s="86"/>
      <c r="D419" s="87">
        <f t="shared" si="99"/>
        <v>0</v>
      </c>
      <c r="E419" s="87">
        <f t="shared" si="99"/>
        <v>0</v>
      </c>
      <c r="F419" s="79">
        <f t="shared" si="100"/>
        <v>0</v>
      </c>
      <c r="G419" s="79">
        <f t="shared" si="100"/>
        <v>0</v>
      </c>
      <c r="H419" s="79">
        <f t="shared" si="101"/>
        <v>0</v>
      </c>
      <c r="I419" s="79">
        <f t="shared" si="102"/>
        <v>0</v>
      </c>
      <c r="J419" s="79">
        <f t="shared" si="103"/>
        <v>0</v>
      </c>
      <c r="K419" s="79">
        <f t="shared" si="104"/>
        <v>0</v>
      </c>
      <c r="L419" s="79">
        <f t="shared" si="105"/>
        <v>0</v>
      </c>
      <c r="M419" s="79">
        <f t="shared" ca="1" si="110"/>
        <v>-7.3295565784882452E-3</v>
      </c>
      <c r="N419" s="79">
        <f t="shared" ca="1" si="106"/>
        <v>0</v>
      </c>
      <c r="O419" s="126">
        <f t="shared" ca="1" si="107"/>
        <v>0</v>
      </c>
      <c r="P419" s="79">
        <f t="shared" ca="1" si="108"/>
        <v>0</v>
      </c>
      <c r="Q419" s="79">
        <f t="shared" ca="1" si="109"/>
        <v>0</v>
      </c>
      <c r="R419" s="53">
        <f t="shared" ca="1" si="111"/>
        <v>7.3295565784882452E-3</v>
      </c>
      <c r="S419" s="53"/>
      <c r="T419" s="53"/>
      <c r="U419" s="53"/>
      <c r="V419" s="53"/>
      <c r="W419" s="53"/>
      <c r="X419" s="53"/>
      <c r="Y419" s="53"/>
      <c r="Z419" s="53"/>
      <c r="AA419" s="53"/>
      <c r="AB419" s="53"/>
      <c r="AC419" s="53"/>
      <c r="AD419" s="53"/>
      <c r="AE419" s="53"/>
      <c r="AF419" s="53"/>
      <c r="AG419" s="53"/>
      <c r="AH419" s="53"/>
      <c r="AI419" s="53"/>
    </row>
    <row r="420" spans="1:35" x14ac:dyDescent="0.2">
      <c r="A420" s="53"/>
      <c r="B420" s="53"/>
      <c r="C420" s="86"/>
      <c r="D420" s="87">
        <f t="shared" si="99"/>
        <v>0</v>
      </c>
      <c r="E420" s="87">
        <f t="shared" si="99"/>
        <v>0</v>
      </c>
      <c r="F420" s="79">
        <f t="shared" si="100"/>
        <v>0</v>
      </c>
      <c r="G420" s="79">
        <f t="shared" si="100"/>
        <v>0</v>
      </c>
      <c r="H420" s="79">
        <f t="shared" si="101"/>
        <v>0</v>
      </c>
      <c r="I420" s="79">
        <f t="shared" si="102"/>
        <v>0</v>
      </c>
      <c r="J420" s="79">
        <f t="shared" si="103"/>
        <v>0</v>
      </c>
      <c r="K420" s="79">
        <f t="shared" si="104"/>
        <v>0</v>
      </c>
      <c r="L420" s="79">
        <f t="shared" si="105"/>
        <v>0</v>
      </c>
      <c r="M420" s="79">
        <f t="shared" ca="1" si="110"/>
        <v>-7.3295565784882452E-3</v>
      </c>
      <c r="N420" s="79">
        <f t="shared" ca="1" si="106"/>
        <v>0</v>
      </c>
      <c r="O420" s="126">
        <f t="shared" ca="1" si="107"/>
        <v>0</v>
      </c>
      <c r="P420" s="79">
        <f t="shared" ca="1" si="108"/>
        <v>0</v>
      </c>
      <c r="Q420" s="79">
        <f t="shared" ca="1" si="109"/>
        <v>0</v>
      </c>
      <c r="R420" s="53">
        <f t="shared" ca="1" si="111"/>
        <v>7.3295565784882452E-3</v>
      </c>
      <c r="S420" s="53"/>
      <c r="T420" s="53"/>
      <c r="U420" s="53"/>
      <c r="V420" s="53"/>
      <c r="W420" s="53"/>
      <c r="X420" s="53"/>
      <c r="Y420" s="53"/>
      <c r="Z420" s="53"/>
      <c r="AA420" s="53"/>
      <c r="AB420" s="53"/>
      <c r="AC420" s="53"/>
      <c r="AD420" s="53"/>
      <c r="AE420" s="53"/>
      <c r="AF420" s="53"/>
      <c r="AG420" s="53"/>
      <c r="AH420" s="53"/>
      <c r="AI420" s="53"/>
    </row>
    <row r="421" spans="1:35" x14ac:dyDescent="0.2">
      <c r="A421" s="53"/>
      <c r="B421" s="53"/>
      <c r="C421" s="86"/>
      <c r="D421" s="87">
        <f t="shared" si="99"/>
        <v>0</v>
      </c>
      <c r="E421" s="87">
        <f t="shared" si="99"/>
        <v>0</v>
      </c>
      <c r="F421" s="79">
        <f t="shared" si="100"/>
        <v>0</v>
      </c>
      <c r="G421" s="79">
        <f t="shared" si="100"/>
        <v>0</v>
      </c>
      <c r="H421" s="79">
        <f t="shared" si="101"/>
        <v>0</v>
      </c>
      <c r="I421" s="79">
        <f t="shared" si="102"/>
        <v>0</v>
      </c>
      <c r="J421" s="79">
        <f t="shared" si="103"/>
        <v>0</v>
      </c>
      <c r="K421" s="79">
        <f t="shared" si="104"/>
        <v>0</v>
      </c>
      <c r="L421" s="79">
        <f t="shared" si="105"/>
        <v>0</v>
      </c>
      <c r="M421" s="79">
        <f t="shared" ca="1" si="110"/>
        <v>-7.3295565784882452E-3</v>
      </c>
      <c r="N421" s="79">
        <f t="shared" ca="1" si="106"/>
        <v>0</v>
      </c>
      <c r="O421" s="126">
        <f t="shared" ca="1" si="107"/>
        <v>0</v>
      </c>
      <c r="P421" s="79">
        <f t="shared" ca="1" si="108"/>
        <v>0</v>
      </c>
      <c r="Q421" s="79">
        <f t="shared" ca="1" si="109"/>
        <v>0</v>
      </c>
      <c r="R421" s="53">
        <f t="shared" ca="1" si="111"/>
        <v>7.3295565784882452E-3</v>
      </c>
      <c r="S421" s="53"/>
      <c r="T421" s="53"/>
      <c r="U421" s="53"/>
      <c r="V421" s="53"/>
      <c r="W421" s="53"/>
      <c r="X421" s="53"/>
      <c r="Y421" s="53"/>
      <c r="Z421" s="53"/>
      <c r="AA421" s="53"/>
      <c r="AB421" s="53"/>
      <c r="AC421" s="53"/>
      <c r="AD421" s="53"/>
      <c r="AE421" s="53"/>
      <c r="AF421" s="53"/>
      <c r="AG421" s="53"/>
      <c r="AH421" s="53"/>
      <c r="AI421" s="53"/>
    </row>
    <row r="422" spans="1:35" x14ac:dyDescent="0.2">
      <c r="A422" s="53"/>
      <c r="B422" s="53"/>
      <c r="C422" s="86"/>
      <c r="D422" s="87">
        <f t="shared" si="99"/>
        <v>0</v>
      </c>
      <c r="E422" s="87">
        <f t="shared" si="99"/>
        <v>0</v>
      </c>
      <c r="F422" s="79">
        <f t="shared" si="100"/>
        <v>0</v>
      </c>
      <c r="G422" s="79">
        <f t="shared" si="100"/>
        <v>0</v>
      </c>
      <c r="H422" s="79">
        <f t="shared" si="101"/>
        <v>0</v>
      </c>
      <c r="I422" s="79">
        <f t="shared" si="102"/>
        <v>0</v>
      </c>
      <c r="J422" s="79">
        <f t="shared" si="103"/>
        <v>0</v>
      </c>
      <c r="K422" s="79">
        <f t="shared" si="104"/>
        <v>0</v>
      </c>
      <c r="L422" s="79">
        <f t="shared" si="105"/>
        <v>0</v>
      </c>
      <c r="M422" s="79">
        <f t="shared" ca="1" si="110"/>
        <v>-7.3295565784882452E-3</v>
      </c>
      <c r="N422" s="79">
        <f t="shared" ca="1" si="106"/>
        <v>0</v>
      </c>
      <c r="O422" s="126">
        <f t="shared" ca="1" si="107"/>
        <v>0</v>
      </c>
      <c r="P422" s="79">
        <f t="shared" ca="1" si="108"/>
        <v>0</v>
      </c>
      <c r="Q422" s="79">
        <f t="shared" ca="1" si="109"/>
        <v>0</v>
      </c>
      <c r="R422" s="53">
        <f t="shared" ca="1" si="111"/>
        <v>7.3295565784882452E-3</v>
      </c>
      <c r="S422" s="53"/>
      <c r="T422" s="53"/>
      <c r="U422" s="53"/>
      <c r="V422" s="53"/>
      <c r="W422" s="53"/>
      <c r="X422" s="53"/>
      <c r="Y422" s="53"/>
      <c r="Z422" s="53"/>
      <c r="AA422" s="53"/>
      <c r="AB422" s="53"/>
      <c r="AC422" s="53"/>
      <c r="AD422" s="53"/>
      <c r="AE422" s="53"/>
      <c r="AF422" s="53"/>
      <c r="AG422" s="53"/>
      <c r="AH422" s="53"/>
      <c r="AI422" s="53"/>
    </row>
    <row r="423" spans="1:35" x14ac:dyDescent="0.2">
      <c r="A423" s="53"/>
      <c r="B423" s="53"/>
      <c r="C423" s="86"/>
      <c r="D423" s="87">
        <f t="shared" si="99"/>
        <v>0</v>
      </c>
      <c r="E423" s="87">
        <f t="shared" si="99"/>
        <v>0</v>
      </c>
      <c r="F423" s="79">
        <f t="shared" si="100"/>
        <v>0</v>
      </c>
      <c r="G423" s="79">
        <f t="shared" si="100"/>
        <v>0</v>
      </c>
      <c r="H423" s="79">
        <f t="shared" si="101"/>
        <v>0</v>
      </c>
      <c r="I423" s="79">
        <f t="shared" si="102"/>
        <v>0</v>
      </c>
      <c r="J423" s="79">
        <f t="shared" si="103"/>
        <v>0</v>
      </c>
      <c r="K423" s="79">
        <f t="shared" si="104"/>
        <v>0</v>
      </c>
      <c r="L423" s="79">
        <f t="shared" si="105"/>
        <v>0</v>
      </c>
      <c r="M423" s="79">
        <f t="shared" ca="1" si="110"/>
        <v>-7.3295565784882452E-3</v>
      </c>
      <c r="N423" s="79">
        <f t="shared" ca="1" si="106"/>
        <v>0</v>
      </c>
      <c r="O423" s="126">
        <f t="shared" ca="1" si="107"/>
        <v>0</v>
      </c>
      <c r="P423" s="79">
        <f t="shared" ca="1" si="108"/>
        <v>0</v>
      </c>
      <c r="Q423" s="79">
        <f t="shared" ca="1" si="109"/>
        <v>0</v>
      </c>
      <c r="R423" s="53">
        <f t="shared" ca="1" si="111"/>
        <v>7.3295565784882452E-3</v>
      </c>
      <c r="S423" s="53"/>
      <c r="T423" s="53"/>
      <c r="U423" s="53"/>
      <c r="V423" s="53"/>
      <c r="W423" s="53"/>
      <c r="X423" s="53"/>
      <c r="Y423" s="53"/>
      <c r="Z423" s="53"/>
      <c r="AA423" s="53"/>
      <c r="AB423" s="53"/>
      <c r="AC423" s="53"/>
      <c r="AD423" s="53"/>
      <c r="AE423" s="53"/>
      <c r="AF423" s="53"/>
      <c r="AG423" s="53"/>
      <c r="AH423" s="53"/>
      <c r="AI423" s="53"/>
    </row>
    <row r="424" spans="1:35" x14ac:dyDescent="0.2">
      <c r="A424" s="53"/>
      <c r="B424" s="53"/>
      <c r="C424" s="86"/>
      <c r="D424" s="87">
        <f t="shared" si="99"/>
        <v>0</v>
      </c>
      <c r="E424" s="87">
        <f t="shared" si="99"/>
        <v>0</v>
      </c>
      <c r="F424" s="79">
        <f t="shared" si="100"/>
        <v>0</v>
      </c>
      <c r="G424" s="79">
        <f t="shared" si="100"/>
        <v>0</v>
      </c>
      <c r="H424" s="79">
        <f t="shared" si="101"/>
        <v>0</v>
      </c>
      <c r="I424" s="79">
        <f t="shared" si="102"/>
        <v>0</v>
      </c>
      <c r="J424" s="79">
        <f t="shared" si="103"/>
        <v>0</v>
      </c>
      <c r="K424" s="79">
        <f t="shared" si="104"/>
        <v>0</v>
      </c>
      <c r="L424" s="79">
        <f t="shared" si="105"/>
        <v>0</v>
      </c>
      <c r="M424" s="79">
        <f t="shared" ca="1" si="110"/>
        <v>-7.3295565784882452E-3</v>
      </c>
      <c r="N424" s="79">
        <f t="shared" ca="1" si="106"/>
        <v>0</v>
      </c>
      <c r="O424" s="126">
        <f t="shared" ca="1" si="107"/>
        <v>0</v>
      </c>
      <c r="P424" s="79">
        <f t="shared" ca="1" si="108"/>
        <v>0</v>
      </c>
      <c r="Q424" s="79">
        <f t="shared" ca="1" si="109"/>
        <v>0</v>
      </c>
      <c r="R424" s="53">
        <f t="shared" ca="1" si="111"/>
        <v>7.3295565784882452E-3</v>
      </c>
      <c r="S424" s="53"/>
      <c r="T424" s="53"/>
      <c r="U424" s="53"/>
      <c r="V424" s="53"/>
      <c r="W424" s="53"/>
      <c r="X424" s="53"/>
      <c r="Y424" s="53"/>
      <c r="Z424" s="53"/>
      <c r="AA424" s="53"/>
      <c r="AB424" s="53"/>
      <c r="AC424" s="53"/>
      <c r="AD424" s="53"/>
      <c r="AE424" s="53"/>
      <c r="AF424" s="53"/>
      <c r="AG424" s="53"/>
      <c r="AH424" s="53"/>
      <c r="AI424" s="53"/>
    </row>
    <row r="425" spans="1:35" x14ac:dyDescent="0.2">
      <c r="A425" s="53"/>
      <c r="B425" s="53"/>
      <c r="C425" s="86"/>
      <c r="D425" s="87">
        <f t="shared" si="99"/>
        <v>0</v>
      </c>
      <c r="E425" s="87">
        <f t="shared" si="99"/>
        <v>0</v>
      </c>
      <c r="F425" s="79">
        <f t="shared" si="100"/>
        <v>0</v>
      </c>
      <c r="G425" s="79">
        <f t="shared" si="100"/>
        <v>0</v>
      </c>
      <c r="H425" s="79">
        <f t="shared" si="101"/>
        <v>0</v>
      </c>
      <c r="I425" s="79">
        <f t="shared" si="102"/>
        <v>0</v>
      </c>
      <c r="J425" s="79">
        <f t="shared" si="103"/>
        <v>0</v>
      </c>
      <c r="K425" s="79">
        <f t="shared" si="104"/>
        <v>0</v>
      </c>
      <c r="L425" s="79">
        <f t="shared" si="105"/>
        <v>0</v>
      </c>
      <c r="M425" s="79">
        <f t="shared" ca="1" si="110"/>
        <v>-7.3295565784882452E-3</v>
      </c>
      <c r="N425" s="79">
        <f t="shared" ca="1" si="106"/>
        <v>0</v>
      </c>
      <c r="O425" s="126">
        <f t="shared" ca="1" si="107"/>
        <v>0</v>
      </c>
      <c r="P425" s="79">
        <f t="shared" ca="1" si="108"/>
        <v>0</v>
      </c>
      <c r="Q425" s="79">
        <f t="shared" ca="1" si="109"/>
        <v>0</v>
      </c>
      <c r="R425" s="53">
        <f t="shared" ca="1" si="111"/>
        <v>7.3295565784882452E-3</v>
      </c>
      <c r="S425" s="53"/>
      <c r="T425" s="53"/>
      <c r="U425" s="53"/>
      <c r="V425" s="53"/>
      <c r="W425" s="53"/>
      <c r="X425" s="53"/>
      <c r="Y425" s="53"/>
      <c r="Z425" s="53"/>
      <c r="AA425" s="53"/>
      <c r="AB425" s="53"/>
      <c r="AC425" s="53"/>
      <c r="AD425" s="53"/>
      <c r="AE425" s="53"/>
      <c r="AF425" s="53"/>
      <c r="AG425" s="53"/>
      <c r="AH425" s="53"/>
      <c r="AI425" s="53"/>
    </row>
    <row r="426" spans="1:35" x14ac:dyDescent="0.2">
      <c r="A426" s="53"/>
      <c r="B426" s="53"/>
      <c r="C426" s="86"/>
      <c r="D426" s="87">
        <f t="shared" si="99"/>
        <v>0</v>
      </c>
      <c r="E426" s="87">
        <f t="shared" si="99"/>
        <v>0</v>
      </c>
      <c r="F426" s="79">
        <f t="shared" si="100"/>
        <v>0</v>
      </c>
      <c r="G426" s="79">
        <f t="shared" si="100"/>
        <v>0</v>
      </c>
      <c r="H426" s="79">
        <f t="shared" si="101"/>
        <v>0</v>
      </c>
      <c r="I426" s="79">
        <f t="shared" si="102"/>
        <v>0</v>
      </c>
      <c r="J426" s="79">
        <f t="shared" si="103"/>
        <v>0</v>
      </c>
      <c r="K426" s="79">
        <f t="shared" si="104"/>
        <v>0</v>
      </c>
      <c r="L426" s="79">
        <f t="shared" si="105"/>
        <v>0</v>
      </c>
      <c r="M426" s="79">
        <f t="shared" ca="1" si="110"/>
        <v>-7.3295565784882452E-3</v>
      </c>
      <c r="N426" s="79">
        <f t="shared" ca="1" si="106"/>
        <v>0</v>
      </c>
      <c r="O426" s="126">
        <f t="shared" ca="1" si="107"/>
        <v>0</v>
      </c>
      <c r="P426" s="79">
        <f t="shared" ca="1" si="108"/>
        <v>0</v>
      </c>
      <c r="Q426" s="79">
        <f t="shared" ca="1" si="109"/>
        <v>0</v>
      </c>
      <c r="R426" s="53">
        <f t="shared" ca="1" si="111"/>
        <v>7.3295565784882452E-3</v>
      </c>
      <c r="S426" s="53"/>
      <c r="T426" s="53"/>
      <c r="U426" s="53"/>
      <c r="V426" s="53"/>
      <c r="W426" s="53"/>
      <c r="X426" s="53"/>
      <c r="Y426" s="53"/>
      <c r="Z426" s="53"/>
      <c r="AA426" s="53"/>
      <c r="AB426" s="53"/>
      <c r="AC426" s="53"/>
      <c r="AD426" s="53"/>
      <c r="AE426" s="53"/>
      <c r="AF426" s="53"/>
      <c r="AG426" s="53"/>
      <c r="AH426" s="53"/>
      <c r="AI426" s="53"/>
    </row>
    <row r="427" spans="1:35" x14ac:dyDescent="0.2">
      <c r="A427" s="53"/>
      <c r="B427" s="53"/>
      <c r="C427" s="86"/>
      <c r="D427" s="87">
        <f t="shared" si="99"/>
        <v>0</v>
      </c>
      <c r="E427" s="87">
        <f t="shared" si="99"/>
        <v>0</v>
      </c>
      <c r="F427" s="79">
        <f t="shared" si="100"/>
        <v>0</v>
      </c>
      <c r="G427" s="79">
        <f t="shared" si="100"/>
        <v>0</v>
      </c>
      <c r="H427" s="79">
        <f t="shared" si="101"/>
        <v>0</v>
      </c>
      <c r="I427" s="79">
        <f t="shared" si="102"/>
        <v>0</v>
      </c>
      <c r="J427" s="79">
        <f t="shared" si="103"/>
        <v>0</v>
      </c>
      <c r="K427" s="79">
        <f t="shared" si="104"/>
        <v>0</v>
      </c>
      <c r="L427" s="79">
        <f t="shared" si="105"/>
        <v>0</v>
      </c>
      <c r="M427" s="79">
        <f t="shared" ca="1" si="110"/>
        <v>-7.3295565784882452E-3</v>
      </c>
      <c r="N427" s="79">
        <f t="shared" ca="1" si="106"/>
        <v>0</v>
      </c>
      <c r="O427" s="126">
        <f t="shared" ca="1" si="107"/>
        <v>0</v>
      </c>
      <c r="P427" s="79">
        <f t="shared" ca="1" si="108"/>
        <v>0</v>
      </c>
      <c r="Q427" s="79">
        <f t="shared" ca="1" si="109"/>
        <v>0</v>
      </c>
      <c r="R427" s="53">
        <f t="shared" ca="1" si="111"/>
        <v>7.3295565784882452E-3</v>
      </c>
      <c r="S427" s="53"/>
      <c r="T427" s="53"/>
      <c r="U427" s="53"/>
      <c r="V427" s="53"/>
      <c r="W427" s="53"/>
      <c r="X427" s="53"/>
      <c r="Y427" s="53"/>
      <c r="Z427" s="53"/>
      <c r="AA427" s="53"/>
      <c r="AB427" s="53"/>
      <c r="AC427" s="53"/>
      <c r="AD427" s="53"/>
      <c r="AE427" s="53"/>
      <c r="AF427" s="53"/>
      <c r="AG427" s="53"/>
      <c r="AH427" s="53"/>
      <c r="AI427" s="53"/>
    </row>
    <row r="428" spans="1:35" x14ac:dyDescent="0.2">
      <c r="A428" s="53"/>
      <c r="B428" s="53"/>
      <c r="C428" s="86"/>
      <c r="D428" s="87">
        <f t="shared" si="99"/>
        <v>0</v>
      </c>
      <c r="E428" s="87">
        <f t="shared" si="99"/>
        <v>0</v>
      </c>
      <c r="F428" s="79">
        <f t="shared" si="100"/>
        <v>0</v>
      </c>
      <c r="G428" s="79">
        <f t="shared" si="100"/>
        <v>0</v>
      </c>
      <c r="H428" s="79">
        <f t="shared" si="101"/>
        <v>0</v>
      </c>
      <c r="I428" s="79">
        <f t="shared" si="102"/>
        <v>0</v>
      </c>
      <c r="J428" s="79">
        <f t="shared" si="103"/>
        <v>0</v>
      </c>
      <c r="K428" s="79">
        <f t="shared" si="104"/>
        <v>0</v>
      </c>
      <c r="L428" s="79">
        <f t="shared" si="105"/>
        <v>0</v>
      </c>
      <c r="M428" s="79">
        <f t="shared" ca="1" si="110"/>
        <v>-7.3295565784882452E-3</v>
      </c>
      <c r="N428" s="79">
        <f t="shared" ca="1" si="106"/>
        <v>0</v>
      </c>
      <c r="O428" s="126">
        <f t="shared" ca="1" si="107"/>
        <v>0</v>
      </c>
      <c r="P428" s="79">
        <f t="shared" ca="1" si="108"/>
        <v>0</v>
      </c>
      <c r="Q428" s="79">
        <f t="shared" ca="1" si="109"/>
        <v>0</v>
      </c>
      <c r="R428" s="53">
        <f t="shared" ca="1" si="111"/>
        <v>7.3295565784882452E-3</v>
      </c>
      <c r="S428" s="53"/>
      <c r="T428" s="53"/>
      <c r="U428" s="53"/>
      <c r="V428" s="53"/>
      <c r="W428" s="53"/>
      <c r="X428" s="53"/>
      <c r="Y428" s="53"/>
      <c r="Z428" s="53"/>
      <c r="AA428" s="53"/>
      <c r="AB428" s="53"/>
      <c r="AC428" s="53"/>
      <c r="AD428" s="53"/>
      <c r="AE428" s="53"/>
      <c r="AF428" s="53"/>
      <c r="AG428" s="53"/>
      <c r="AH428" s="53"/>
      <c r="AI428" s="53"/>
    </row>
    <row r="429" spans="1:35" x14ac:dyDescent="0.2">
      <c r="A429" s="53"/>
      <c r="B429" s="53"/>
      <c r="C429" s="86"/>
      <c r="D429" s="87">
        <f t="shared" si="99"/>
        <v>0</v>
      </c>
      <c r="E429" s="87">
        <f t="shared" si="99"/>
        <v>0</v>
      </c>
      <c r="F429" s="79">
        <f t="shared" si="100"/>
        <v>0</v>
      </c>
      <c r="G429" s="79">
        <f t="shared" si="100"/>
        <v>0</v>
      </c>
      <c r="H429" s="79">
        <f t="shared" si="101"/>
        <v>0</v>
      </c>
      <c r="I429" s="79">
        <f t="shared" si="102"/>
        <v>0</v>
      </c>
      <c r="J429" s="79">
        <f t="shared" si="103"/>
        <v>0</v>
      </c>
      <c r="K429" s="79">
        <f t="shared" si="104"/>
        <v>0</v>
      </c>
      <c r="L429" s="79">
        <f t="shared" si="105"/>
        <v>0</v>
      </c>
      <c r="M429" s="79">
        <f t="shared" ca="1" si="110"/>
        <v>-7.3295565784882452E-3</v>
      </c>
      <c r="N429" s="79">
        <f t="shared" ca="1" si="106"/>
        <v>0</v>
      </c>
      <c r="O429" s="126">
        <f t="shared" ca="1" si="107"/>
        <v>0</v>
      </c>
      <c r="P429" s="79">
        <f t="shared" ca="1" si="108"/>
        <v>0</v>
      </c>
      <c r="Q429" s="79">
        <f t="shared" ca="1" si="109"/>
        <v>0</v>
      </c>
      <c r="R429" s="53">
        <f t="shared" ca="1" si="111"/>
        <v>7.3295565784882452E-3</v>
      </c>
      <c r="S429" s="53"/>
      <c r="T429" s="53"/>
      <c r="U429" s="53"/>
      <c r="V429" s="53"/>
      <c r="W429" s="53"/>
      <c r="X429" s="53"/>
      <c r="Y429" s="53"/>
      <c r="Z429" s="53"/>
      <c r="AA429" s="53"/>
      <c r="AB429" s="53"/>
      <c r="AC429" s="53"/>
      <c r="AD429" s="53"/>
      <c r="AE429" s="53"/>
      <c r="AF429" s="53"/>
      <c r="AG429" s="53"/>
      <c r="AH429" s="53"/>
      <c r="AI429" s="53"/>
    </row>
    <row r="430" spans="1:35" x14ac:dyDescent="0.2">
      <c r="A430" s="53"/>
      <c r="B430" s="53"/>
      <c r="C430" s="86"/>
      <c r="D430" s="87">
        <f t="shared" si="99"/>
        <v>0</v>
      </c>
      <c r="E430" s="87">
        <f t="shared" si="99"/>
        <v>0</v>
      </c>
      <c r="F430" s="79">
        <f t="shared" si="100"/>
        <v>0</v>
      </c>
      <c r="G430" s="79">
        <f t="shared" si="100"/>
        <v>0</v>
      </c>
      <c r="H430" s="79">
        <f t="shared" si="101"/>
        <v>0</v>
      </c>
      <c r="I430" s="79">
        <f t="shared" si="102"/>
        <v>0</v>
      </c>
      <c r="J430" s="79">
        <f t="shared" si="103"/>
        <v>0</v>
      </c>
      <c r="K430" s="79">
        <f t="shared" si="104"/>
        <v>0</v>
      </c>
      <c r="L430" s="79">
        <f t="shared" si="105"/>
        <v>0</v>
      </c>
      <c r="M430" s="79">
        <f t="shared" ca="1" si="110"/>
        <v>-7.3295565784882452E-3</v>
      </c>
      <c r="N430" s="79">
        <f t="shared" ca="1" si="106"/>
        <v>0</v>
      </c>
      <c r="O430" s="126">
        <f t="shared" ca="1" si="107"/>
        <v>0</v>
      </c>
      <c r="P430" s="79">
        <f t="shared" ca="1" si="108"/>
        <v>0</v>
      </c>
      <c r="Q430" s="79">
        <f t="shared" ca="1" si="109"/>
        <v>0</v>
      </c>
      <c r="R430" s="53">
        <f t="shared" ca="1" si="111"/>
        <v>7.3295565784882452E-3</v>
      </c>
      <c r="S430" s="53"/>
      <c r="T430" s="53"/>
      <c r="U430" s="53"/>
      <c r="V430" s="53"/>
      <c r="W430" s="53"/>
      <c r="X430" s="53"/>
      <c r="Y430" s="53"/>
      <c r="Z430" s="53"/>
      <c r="AA430" s="53"/>
      <c r="AB430" s="53"/>
      <c r="AC430" s="53"/>
      <c r="AD430" s="53"/>
      <c r="AE430" s="53"/>
      <c r="AF430" s="53"/>
      <c r="AG430" s="53"/>
      <c r="AH430" s="53"/>
      <c r="AI430" s="53"/>
    </row>
    <row r="431" spans="1:35" x14ac:dyDescent="0.2">
      <c r="A431" s="53"/>
      <c r="B431" s="53"/>
      <c r="C431" s="86"/>
      <c r="D431" s="87">
        <f t="shared" si="99"/>
        <v>0</v>
      </c>
      <c r="E431" s="87">
        <f t="shared" si="99"/>
        <v>0</v>
      </c>
      <c r="F431" s="79">
        <f t="shared" si="100"/>
        <v>0</v>
      </c>
      <c r="G431" s="79">
        <f t="shared" si="100"/>
        <v>0</v>
      </c>
      <c r="H431" s="79">
        <f t="shared" si="101"/>
        <v>0</v>
      </c>
      <c r="I431" s="79">
        <f t="shared" si="102"/>
        <v>0</v>
      </c>
      <c r="J431" s="79">
        <f t="shared" si="103"/>
        <v>0</v>
      </c>
      <c r="K431" s="79">
        <f t="shared" si="104"/>
        <v>0</v>
      </c>
      <c r="L431" s="79">
        <f t="shared" si="105"/>
        <v>0</v>
      </c>
      <c r="M431" s="79">
        <f t="shared" ca="1" si="110"/>
        <v>-7.3295565784882452E-3</v>
      </c>
      <c r="N431" s="79">
        <f t="shared" ca="1" si="106"/>
        <v>0</v>
      </c>
      <c r="O431" s="126">
        <f t="shared" ca="1" si="107"/>
        <v>0</v>
      </c>
      <c r="P431" s="79">
        <f t="shared" ca="1" si="108"/>
        <v>0</v>
      </c>
      <c r="Q431" s="79">
        <f t="shared" ca="1" si="109"/>
        <v>0</v>
      </c>
      <c r="R431" s="53">
        <f t="shared" ca="1" si="111"/>
        <v>7.3295565784882452E-3</v>
      </c>
      <c r="S431" s="53"/>
      <c r="T431" s="53"/>
      <c r="U431" s="53"/>
      <c r="V431" s="53"/>
      <c r="W431" s="53"/>
      <c r="X431" s="53"/>
      <c r="Y431" s="53"/>
      <c r="Z431" s="53"/>
      <c r="AA431" s="53"/>
      <c r="AB431" s="53"/>
      <c r="AC431" s="53"/>
      <c r="AD431" s="53"/>
      <c r="AE431" s="53"/>
      <c r="AF431" s="53"/>
      <c r="AG431" s="53"/>
      <c r="AH431" s="53"/>
      <c r="AI431" s="53"/>
    </row>
    <row r="432" spans="1:35" x14ac:dyDescent="0.2">
      <c r="A432" s="53"/>
      <c r="B432" s="53"/>
      <c r="C432" s="86"/>
      <c r="D432" s="87">
        <f t="shared" si="99"/>
        <v>0</v>
      </c>
      <c r="E432" s="87">
        <f t="shared" si="99"/>
        <v>0</v>
      </c>
      <c r="F432" s="79">
        <f t="shared" si="100"/>
        <v>0</v>
      </c>
      <c r="G432" s="79">
        <f t="shared" si="100"/>
        <v>0</v>
      </c>
      <c r="H432" s="79">
        <f t="shared" si="101"/>
        <v>0</v>
      </c>
      <c r="I432" s="79">
        <f t="shared" si="102"/>
        <v>0</v>
      </c>
      <c r="J432" s="79">
        <f t="shared" si="103"/>
        <v>0</v>
      </c>
      <c r="K432" s="79">
        <f t="shared" si="104"/>
        <v>0</v>
      </c>
      <c r="L432" s="79">
        <f t="shared" si="105"/>
        <v>0</v>
      </c>
      <c r="M432" s="79">
        <f t="shared" ca="1" si="110"/>
        <v>-7.3295565784882452E-3</v>
      </c>
      <c r="N432" s="79">
        <f t="shared" ca="1" si="106"/>
        <v>0</v>
      </c>
      <c r="O432" s="126">
        <f t="shared" ca="1" si="107"/>
        <v>0</v>
      </c>
      <c r="P432" s="79">
        <f t="shared" ca="1" si="108"/>
        <v>0</v>
      </c>
      <c r="Q432" s="79">
        <f t="shared" ca="1" si="109"/>
        <v>0</v>
      </c>
      <c r="R432" s="53">
        <f t="shared" ca="1" si="111"/>
        <v>7.3295565784882452E-3</v>
      </c>
      <c r="S432" s="53"/>
      <c r="T432" s="53"/>
      <c r="U432" s="53"/>
      <c r="V432" s="53"/>
      <c r="W432" s="53"/>
      <c r="X432" s="53"/>
      <c r="Y432" s="53"/>
      <c r="Z432" s="53"/>
      <c r="AA432" s="53"/>
      <c r="AB432" s="53"/>
      <c r="AC432" s="53"/>
      <c r="AD432" s="53"/>
      <c r="AE432" s="53"/>
      <c r="AF432" s="53"/>
      <c r="AG432" s="53"/>
      <c r="AH432" s="53"/>
      <c r="AI432" s="53"/>
    </row>
    <row r="433" spans="1:35" x14ac:dyDescent="0.2">
      <c r="A433" s="53"/>
      <c r="B433" s="53"/>
      <c r="C433" s="86"/>
      <c r="D433" s="87">
        <f t="shared" si="99"/>
        <v>0</v>
      </c>
      <c r="E433" s="87">
        <f t="shared" si="99"/>
        <v>0</v>
      </c>
      <c r="F433" s="79">
        <f t="shared" si="100"/>
        <v>0</v>
      </c>
      <c r="G433" s="79">
        <f t="shared" si="100"/>
        <v>0</v>
      </c>
      <c r="H433" s="79">
        <f t="shared" si="101"/>
        <v>0</v>
      </c>
      <c r="I433" s="79">
        <f t="shared" si="102"/>
        <v>0</v>
      </c>
      <c r="J433" s="79">
        <f t="shared" si="103"/>
        <v>0</v>
      </c>
      <c r="K433" s="79">
        <f t="shared" si="104"/>
        <v>0</v>
      </c>
      <c r="L433" s="79">
        <f t="shared" si="105"/>
        <v>0</v>
      </c>
      <c r="M433" s="79">
        <f t="shared" ca="1" si="110"/>
        <v>-7.3295565784882452E-3</v>
      </c>
      <c r="N433" s="79">
        <f t="shared" ca="1" si="106"/>
        <v>0</v>
      </c>
      <c r="O433" s="126">
        <f t="shared" ca="1" si="107"/>
        <v>0</v>
      </c>
      <c r="P433" s="79">
        <f t="shared" ca="1" si="108"/>
        <v>0</v>
      </c>
      <c r="Q433" s="79">
        <f t="shared" ca="1" si="109"/>
        <v>0</v>
      </c>
      <c r="R433" s="53">
        <f t="shared" ca="1" si="111"/>
        <v>7.3295565784882452E-3</v>
      </c>
      <c r="S433" s="53"/>
      <c r="T433" s="53"/>
      <c r="U433" s="53"/>
      <c r="V433" s="53"/>
      <c r="W433" s="53"/>
      <c r="X433" s="53"/>
      <c r="Y433" s="53"/>
      <c r="Z433" s="53"/>
      <c r="AA433" s="53"/>
      <c r="AB433" s="53"/>
      <c r="AC433" s="53"/>
      <c r="AD433" s="53"/>
      <c r="AE433" s="53"/>
      <c r="AF433" s="53"/>
      <c r="AG433" s="53"/>
      <c r="AH433" s="53"/>
      <c r="AI433" s="53"/>
    </row>
    <row r="434" spans="1:35" x14ac:dyDescent="0.2">
      <c r="A434" s="53"/>
      <c r="B434" s="53"/>
      <c r="C434" s="86"/>
      <c r="D434" s="87">
        <f t="shared" si="99"/>
        <v>0</v>
      </c>
      <c r="E434" s="87">
        <f t="shared" si="99"/>
        <v>0</v>
      </c>
      <c r="F434" s="79">
        <f t="shared" si="100"/>
        <v>0</v>
      </c>
      <c r="G434" s="79">
        <f t="shared" si="100"/>
        <v>0</v>
      </c>
      <c r="H434" s="79">
        <f t="shared" si="101"/>
        <v>0</v>
      </c>
      <c r="I434" s="79">
        <f t="shared" si="102"/>
        <v>0</v>
      </c>
      <c r="J434" s="79">
        <f t="shared" si="103"/>
        <v>0</v>
      </c>
      <c r="K434" s="79">
        <f t="shared" si="104"/>
        <v>0</v>
      </c>
      <c r="L434" s="79">
        <f t="shared" si="105"/>
        <v>0</v>
      </c>
      <c r="M434" s="79">
        <f t="shared" ca="1" si="110"/>
        <v>-7.3295565784882452E-3</v>
      </c>
      <c r="N434" s="79">
        <f t="shared" ca="1" si="106"/>
        <v>0</v>
      </c>
      <c r="O434" s="126">
        <f t="shared" ca="1" si="107"/>
        <v>0</v>
      </c>
      <c r="P434" s="79">
        <f t="shared" ca="1" si="108"/>
        <v>0</v>
      </c>
      <c r="Q434" s="79">
        <f t="shared" ca="1" si="109"/>
        <v>0</v>
      </c>
      <c r="R434" s="53">
        <f t="shared" ca="1" si="111"/>
        <v>7.3295565784882452E-3</v>
      </c>
      <c r="S434" s="53"/>
      <c r="T434" s="53"/>
      <c r="U434" s="53"/>
      <c r="V434" s="53"/>
      <c r="W434" s="53"/>
      <c r="X434" s="53"/>
      <c r="Y434" s="53"/>
      <c r="Z434" s="53"/>
      <c r="AA434" s="53"/>
      <c r="AB434" s="53"/>
      <c r="AC434" s="53"/>
      <c r="AD434" s="53"/>
      <c r="AE434" s="53"/>
      <c r="AF434" s="53"/>
      <c r="AG434" s="53"/>
      <c r="AH434" s="53"/>
      <c r="AI434" s="53"/>
    </row>
    <row r="435" spans="1:35" x14ac:dyDescent="0.2">
      <c r="A435" s="53"/>
      <c r="B435" s="53"/>
      <c r="C435" s="86"/>
      <c r="D435" s="87">
        <f t="shared" si="99"/>
        <v>0</v>
      </c>
      <c r="E435" s="87">
        <f t="shared" si="99"/>
        <v>0</v>
      </c>
      <c r="F435" s="79">
        <f t="shared" si="100"/>
        <v>0</v>
      </c>
      <c r="G435" s="79">
        <f t="shared" si="100"/>
        <v>0</v>
      </c>
      <c r="H435" s="79">
        <f t="shared" si="101"/>
        <v>0</v>
      </c>
      <c r="I435" s="79">
        <f t="shared" si="102"/>
        <v>0</v>
      </c>
      <c r="J435" s="79">
        <f t="shared" si="103"/>
        <v>0</v>
      </c>
      <c r="K435" s="79">
        <f t="shared" si="104"/>
        <v>0</v>
      </c>
      <c r="L435" s="79">
        <f t="shared" si="105"/>
        <v>0</v>
      </c>
      <c r="M435" s="79">
        <f t="shared" ca="1" si="110"/>
        <v>-7.3295565784882452E-3</v>
      </c>
      <c r="N435" s="79">
        <f t="shared" ca="1" si="106"/>
        <v>0</v>
      </c>
      <c r="O435" s="126">
        <f t="shared" ca="1" si="107"/>
        <v>0</v>
      </c>
      <c r="P435" s="79">
        <f t="shared" ca="1" si="108"/>
        <v>0</v>
      </c>
      <c r="Q435" s="79">
        <f t="shared" ca="1" si="109"/>
        <v>0</v>
      </c>
      <c r="R435" s="53">
        <f t="shared" ca="1" si="111"/>
        <v>7.3295565784882452E-3</v>
      </c>
      <c r="S435" s="53"/>
      <c r="T435" s="53"/>
      <c r="U435" s="53"/>
      <c r="V435" s="53"/>
      <c r="W435" s="53"/>
      <c r="X435" s="53"/>
      <c r="Y435" s="53"/>
      <c r="Z435" s="53"/>
      <c r="AA435" s="53"/>
      <c r="AB435" s="53"/>
      <c r="AC435" s="53"/>
      <c r="AD435" s="53"/>
      <c r="AE435" s="53"/>
      <c r="AF435" s="53"/>
      <c r="AG435" s="53"/>
      <c r="AH435" s="53"/>
      <c r="AI435" s="53"/>
    </row>
    <row r="436" spans="1:35" x14ac:dyDescent="0.2">
      <c r="A436" s="53"/>
      <c r="B436" s="53"/>
      <c r="C436" s="86"/>
      <c r="D436" s="87">
        <f t="shared" si="99"/>
        <v>0</v>
      </c>
      <c r="E436" s="87">
        <f t="shared" si="99"/>
        <v>0</v>
      </c>
      <c r="F436" s="79">
        <f t="shared" si="100"/>
        <v>0</v>
      </c>
      <c r="G436" s="79">
        <f t="shared" si="100"/>
        <v>0</v>
      </c>
      <c r="H436" s="79">
        <f t="shared" si="101"/>
        <v>0</v>
      </c>
      <c r="I436" s="79">
        <f t="shared" si="102"/>
        <v>0</v>
      </c>
      <c r="J436" s="79">
        <f t="shared" si="103"/>
        <v>0</v>
      </c>
      <c r="K436" s="79">
        <f t="shared" si="104"/>
        <v>0</v>
      </c>
      <c r="L436" s="79">
        <f t="shared" si="105"/>
        <v>0</v>
      </c>
      <c r="M436" s="79">
        <f t="shared" ca="1" si="110"/>
        <v>-7.3295565784882452E-3</v>
      </c>
      <c r="N436" s="79">
        <f t="shared" ca="1" si="106"/>
        <v>0</v>
      </c>
      <c r="O436" s="126">
        <f t="shared" ca="1" si="107"/>
        <v>0</v>
      </c>
      <c r="P436" s="79">
        <f t="shared" ca="1" si="108"/>
        <v>0</v>
      </c>
      <c r="Q436" s="79">
        <f t="shared" ca="1" si="109"/>
        <v>0</v>
      </c>
      <c r="R436" s="53">
        <f t="shared" ca="1" si="111"/>
        <v>7.3295565784882452E-3</v>
      </c>
      <c r="S436" s="53"/>
      <c r="T436" s="53"/>
      <c r="U436" s="53"/>
      <c r="V436" s="53"/>
      <c r="W436" s="53"/>
      <c r="X436" s="53"/>
      <c r="Y436" s="53"/>
      <c r="Z436" s="53"/>
      <c r="AA436" s="53"/>
      <c r="AB436" s="53"/>
      <c r="AC436" s="53"/>
      <c r="AD436" s="53"/>
      <c r="AE436" s="53"/>
      <c r="AF436" s="53"/>
      <c r="AG436" s="53"/>
      <c r="AH436" s="53"/>
      <c r="AI436" s="53"/>
    </row>
    <row r="437" spans="1:35" x14ac:dyDescent="0.2">
      <c r="A437" s="53"/>
      <c r="B437" s="53"/>
      <c r="C437" s="86"/>
      <c r="D437" s="87">
        <f t="shared" si="99"/>
        <v>0</v>
      </c>
      <c r="E437" s="87">
        <f t="shared" si="99"/>
        <v>0</v>
      </c>
      <c r="F437" s="79">
        <f t="shared" si="100"/>
        <v>0</v>
      </c>
      <c r="G437" s="79">
        <f t="shared" si="100"/>
        <v>0</v>
      </c>
      <c r="H437" s="79">
        <f t="shared" si="101"/>
        <v>0</v>
      </c>
      <c r="I437" s="79">
        <f t="shared" si="102"/>
        <v>0</v>
      </c>
      <c r="J437" s="79">
        <f t="shared" si="103"/>
        <v>0</v>
      </c>
      <c r="K437" s="79">
        <f t="shared" si="104"/>
        <v>0</v>
      </c>
      <c r="L437" s="79">
        <f t="shared" si="105"/>
        <v>0</v>
      </c>
      <c r="M437" s="79">
        <f t="shared" ca="1" si="110"/>
        <v>-7.3295565784882452E-3</v>
      </c>
      <c r="N437" s="79">
        <f t="shared" ca="1" si="106"/>
        <v>0</v>
      </c>
      <c r="O437" s="126">
        <f t="shared" ca="1" si="107"/>
        <v>0</v>
      </c>
      <c r="P437" s="79">
        <f t="shared" ca="1" si="108"/>
        <v>0</v>
      </c>
      <c r="Q437" s="79">
        <f t="shared" ca="1" si="109"/>
        <v>0</v>
      </c>
      <c r="R437" s="53">
        <f t="shared" ca="1" si="111"/>
        <v>7.3295565784882452E-3</v>
      </c>
      <c r="S437" s="53"/>
      <c r="T437" s="53"/>
      <c r="U437" s="53"/>
      <c r="V437" s="53"/>
      <c r="W437" s="53"/>
      <c r="X437" s="53"/>
      <c r="Y437" s="53"/>
      <c r="Z437" s="53"/>
      <c r="AA437" s="53"/>
      <c r="AB437" s="53"/>
      <c r="AC437" s="53"/>
      <c r="AD437" s="53"/>
      <c r="AE437" s="53"/>
      <c r="AF437" s="53"/>
      <c r="AG437" s="53"/>
      <c r="AH437" s="53"/>
      <c r="AI437" s="53"/>
    </row>
    <row r="438" spans="1:35" x14ac:dyDescent="0.2">
      <c r="A438" s="53"/>
      <c r="B438" s="53"/>
      <c r="C438" s="86"/>
      <c r="D438" s="87">
        <f t="shared" si="99"/>
        <v>0</v>
      </c>
      <c r="E438" s="87">
        <f t="shared" si="99"/>
        <v>0</v>
      </c>
      <c r="F438" s="79">
        <f t="shared" si="100"/>
        <v>0</v>
      </c>
      <c r="G438" s="79">
        <f t="shared" si="100"/>
        <v>0</v>
      </c>
      <c r="H438" s="79">
        <f t="shared" si="101"/>
        <v>0</v>
      </c>
      <c r="I438" s="79">
        <f t="shared" si="102"/>
        <v>0</v>
      </c>
      <c r="J438" s="79">
        <f t="shared" si="103"/>
        <v>0</v>
      </c>
      <c r="K438" s="79">
        <f t="shared" si="104"/>
        <v>0</v>
      </c>
      <c r="L438" s="79">
        <f t="shared" si="105"/>
        <v>0</v>
      </c>
      <c r="M438" s="79">
        <f t="shared" ca="1" si="110"/>
        <v>-7.3295565784882452E-3</v>
      </c>
      <c r="N438" s="79">
        <f t="shared" ca="1" si="106"/>
        <v>0</v>
      </c>
      <c r="O438" s="126">
        <f t="shared" ca="1" si="107"/>
        <v>0</v>
      </c>
      <c r="P438" s="79">
        <f t="shared" ca="1" si="108"/>
        <v>0</v>
      </c>
      <c r="Q438" s="79">
        <f t="shared" ca="1" si="109"/>
        <v>0</v>
      </c>
      <c r="R438" s="53">
        <f t="shared" ca="1" si="111"/>
        <v>7.3295565784882452E-3</v>
      </c>
      <c r="S438" s="53"/>
      <c r="T438" s="53"/>
      <c r="U438" s="53"/>
      <c r="V438" s="53"/>
      <c r="W438" s="53"/>
      <c r="X438" s="53"/>
      <c r="Y438" s="53"/>
      <c r="Z438" s="53"/>
      <c r="AA438" s="53"/>
      <c r="AB438" s="53"/>
      <c r="AC438" s="53"/>
      <c r="AD438" s="53"/>
      <c r="AE438" s="53"/>
      <c r="AF438" s="53"/>
      <c r="AG438" s="53"/>
      <c r="AH438" s="53"/>
      <c r="AI438" s="53"/>
    </row>
    <row r="439" spans="1:35" x14ac:dyDescent="0.2">
      <c r="A439" s="53"/>
      <c r="B439" s="53"/>
      <c r="C439" s="86"/>
      <c r="D439" s="87">
        <f t="shared" si="99"/>
        <v>0</v>
      </c>
      <c r="E439" s="87">
        <f t="shared" si="99"/>
        <v>0</v>
      </c>
      <c r="F439" s="79">
        <f t="shared" si="100"/>
        <v>0</v>
      </c>
      <c r="G439" s="79">
        <f t="shared" si="100"/>
        <v>0</v>
      </c>
      <c r="H439" s="79">
        <f t="shared" si="101"/>
        <v>0</v>
      </c>
      <c r="I439" s="79">
        <f t="shared" si="102"/>
        <v>0</v>
      </c>
      <c r="J439" s="79">
        <f t="shared" si="103"/>
        <v>0</v>
      </c>
      <c r="K439" s="79">
        <f t="shared" si="104"/>
        <v>0</v>
      </c>
      <c r="L439" s="79">
        <f t="shared" si="105"/>
        <v>0</v>
      </c>
      <c r="M439" s="79">
        <f t="shared" ca="1" si="110"/>
        <v>-7.3295565784882452E-3</v>
      </c>
      <c r="N439" s="79">
        <f t="shared" ca="1" si="106"/>
        <v>0</v>
      </c>
      <c r="O439" s="126">
        <f t="shared" ca="1" si="107"/>
        <v>0</v>
      </c>
      <c r="P439" s="79">
        <f t="shared" ca="1" si="108"/>
        <v>0</v>
      </c>
      <c r="Q439" s="79">
        <f t="shared" ca="1" si="109"/>
        <v>0</v>
      </c>
      <c r="R439" s="53">
        <f t="shared" ca="1" si="111"/>
        <v>7.3295565784882452E-3</v>
      </c>
      <c r="S439" s="53"/>
      <c r="T439" s="53"/>
      <c r="U439" s="53"/>
      <c r="V439" s="53"/>
      <c r="W439" s="53"/>
      <c r="X439" s="53"/>
      <c r="Y439" s="53"/>
      <c r="Z439" s="53"/>
      <c r="AA439" s="53"/>
      <c r="AB439" s="53"/>
      <c r="AC439" s="53"/>
      <c r="AD439" s="53"/>
      <c r="AE439" s="53"/>
      <c r="AF439" s="53"/>
      <c r="AG439" s="53"/>
      <c r="AH439" s="53"/>
      <c r="AI439" s="53"/>
    </row>
    <row r="440" spans="1:35" x14ac:dyDescent="0.2">
      <c r="A440" s="53"/>
      <c r="B440" s="53"/>
      <c r="C440" s="86"/>
      <c r="D440" s="87">
        <f t="shared" si="99"/>
        <v>0</v>
      </c>
      <c r="E440" s="87">
        <f t="shared" si="99"/>
        <v>0</v>
      </c>
      <c r="F440" s="79">
        <f t="shared" si="100"/>
        <v>0</v>
      </c>
      <c r="G440" s="79">
        <f t="shared" si="100"/>
        <v>0</v>
      </c>
      <c r="H440" s="79">
        <f t="shared" si="101"/>
        <v>0</v>
      </c>
      <c r="I440" s="79">
        <f t="shared" si="102"/>
        <v>0</v>
      </c>
      <c r="J440" s="79">
        <f t="shared" si="103"/>
        <v>0</v>
      </c>
      <c r="K440" s="79">
        <f t="shared" si="104"/>
        <v>0</v>
      </c>
      <c r="L440" s="79">
        <f t="shared" si="105"/>
        <v>0</v>
      </c>
      <c r="M440" s="79">
        <f t="shared" ca="1" si="110"/>
        <v>-7.3295565784882452E-3</v>
      </c>
      <c r="N440" s="79">
        <f t="shared" ca="1" si="106"/>
        <v>0</v>
      </c>
      <c r="O440" s="126">
        <f t="shared" ca="1" si="107"/>
        <v>0</v>
      </c>
      <c r="P440" s="79">
        <f t="shared" ca="1" si="108"/>
        <v>0</v>
      </c>
      <c r="Q440" s="79">
        <f t="shared" ca="1" si="109"/>
        <v>0</v>
      </c>
      <c r="R440" s="53">
        <f t="shared" ca="1" si="111"/>
        <v>7.3295565784882452E-3</v>
      </c>
      <c r="S440" s="53"/>
      <c r="T440" s="53"/>
      <c r="U440" s="53"/>
      <c r="V440" s="53"/>
      <c r="W440" s="53"/>
      <c r="X440" s="53"/>
      <c r="Y440" s="53"/>
      <c r="Z440" s="53"/>
      <c r="AA440" s="53"/>
      <c r="AB440" s="53"/>
      <c r="AC440" s="53"/>
      <c r="AD440" s="53"/>
      <c r="AE440" s="53"/>
      <c r="AF440" s="53"/>
      <c r="AG440" s="53"/>
      <c r="AH440" s="53"/>
      <c r="AI440" s="53"/>
    </row>
    <row r="441" spans="1:35" x14ac:dyDescent="0.2">
      <c r="A441" s="53"/>
      <c r="B441" s="53"/>
      <c r="C441" s="86"/>
      <c r="D441" s="87">
        <f t="shared" si="99"/>
        <v>0</v>
      </c>
      <c r="E441" s="87">
        <f t="shared" si="99"/>
        <v>0</v>
      </c>
      <c r="F441" s="79">
        <f t="shared" si="100"/>
        <v>0</v>
      </c>
      <c r="G441" s="79">
        <f t="shared" si="100"/>
        <v>0</v>
      </c>
      <c r="H441" s="79">
        <f t="shared" si="101"/>
        <v>0</v>
      </c>
      <c r="I441" s="79">
        <f t="shared" si="102"/>
        <v>0</v>
      </c>
      <c r="J441" s="79">
        <f t="shared" si="103"/>
        <v>0</v>
      </c>
      <c r="K441" s="79">
        <f t="shared" si="104"/>
        <v>0</v>
      </c>
      <c r="L441" s="79">
        <f t="shared" si="105"/>
        <v>0</v>
      </c>
      <c r="M441" s="79">
        <f t="shared" ca="1" si="110"/>
        <v>-7.3295565784882452E-3</v>
      </c>
      <c r="N441" s="79">
        <f t="shared" ca="1" si="106"/>
        <v>0</v>
      </c>
      <c r="O441" s="126">
        <f t="shared" ca="1" si="107"/>
        <v>0</v>
      </c>
      <c r="P441" s="79">
        <f t="shared" ca="1" si="108"/>
        <v>0</v>
      </c>
      <c r="Q441" s="79">
        <f t="shared" ca="1" si="109"/>
        <v>0</v>
      </c>
      <c r="R441" s="53">
        <f t="shared" ca="1" si="111"/>
        <v>7.3295565784882452E-3</v>
      </c>
      <c r="S441" s="53"/>
      <c r="T441" s="53"/>
      <c r="U441" s="53"/>
      <c r="V441" s="53"/>
      <c r="W441" s="53"/>
      <c r="X441" s="53"/>
      <c r="Y441" s="53"/>
      <c r="Z441" s="53"/>
      <c r="AA441" s="53"/>
      <c r="AB441" s="53"/>
      <c r="AC441" s="53"/>
      <c r="AD441" s="53"/>
      <c r="AE441" s="53"/>
      <c r="AF441" s="53"/>
      <c r="AG441" s="53"/>
      <c r="AH441" s="53"/>
      <c r="AI441" s="53"/>
    </row>
    <row r="442" spans="1:35" x14ac:dyDescent="0.2">
      <c r="A442" s="53"/>
      <c r="B442" s="53"/>
      <c r="C442" s="86"/>
      <c r="D442" s="87">
        <f t="shared" si="99"/>
        <v>0</v>
      </c>
      <c r="E442" s="87">
        <f t="shared" si="99"/>
        <v>0</v>
      </c>
      <c r="F442" s="79">
        <f t="shared" si="100"/>
        <v>0</v>
      </c>
      <c r="G442" s="79">
        <f t="shared" si="100"/>
        <v>0</v>
      </c>
      <c r="H442" s="79">
        <f t="shared" si="101"/>
        <v>0</v>
      </c>
      <c r="I442" s="79">
        <f t="shared" si="102"/>
        <v>0</v>
      </c>
      <c r="J442" s="79">
        <f t="shared" si="103"/>
        <v>0</v>
      </c>
      <c r="K442" s="79">
        <f t="shared" si="104"/>
        <v>0</v>
      </c>
      <c r="L442" s="79">
        <f t="shared" si="105"/>
        <v>0</v>
      </c>
      <c r="M442" s="79">
        <f t="shared" ca="1" si="110"/>
        <v>-7.3295565784882452E-3</v>
      </c>
      <c r="N442" s="79">
        <f t="shared" ca="1" si="106"/>
        <v>0</v>
      </c>
      <c r="O442" s="126">
        <f t="shared" ca="1" si="107"/>
        <v>0</v>
      </c>
      <c r="P442" s="79">
        <f t="shared" ca="1" si="108"/>
        <v>0</v>
      </c>
      <c r="Q442" s="79">
        <f t="shared" ca="1" si="109"/>
        <v>0</v>
      </c>
      <c r="R442" s="53">
        <f t="shared" ca="1" si="111"/>
        <v>7.3295565784882452E-3</v>
      </c>
      <c r="S442" s="53"/>
      <c r="T442" s="53"/>
      <c r="U442" s="53"/>
      <c r="V442" s="53"/>
      <c r="W442" s="53"/>
      <c r="X442" s="53"/>
      <c r="Y442" s="53"/>
      <c r="Z442" s="53"/>
      <c r="AA442" s="53"/>
      <c r="AB442" s="53"/>
      <c r="AC442" s="53"/>
      <c r="AD442" s="53"/>
      <c r="AE442" s="53"/>
      <c r="AF442" s="53"/>
      <c r="AG442" s="53"/>
      <c r="AH442" s="53"/>
      <c r="AI442" s="53"/>
    </row>
    <row r="443" spans="1:35" x14ac:dyDescent="0.2">
      <c r="A443" s="53"/>
      <c r="B443" s="53"/>
      <c r="C443" s="86"/>
      <c r="D443" s="87">
        <f t="shared" si="99"/>
        <v>0</v>
      </c>
      <c r="E443" s="87">
        <f t="shared" si="99"/>
        <v>0</v>
      </c>
      <c r="F443" s="79">
        <f t="shared" si="100"/>
        <v>0</v>
      </c>
      <c r="G443" s="79">
        <f t="shared" si="100"/>
        <v>0</v>
      </c>
      <c r="H443" s="79">
        <f t="shared" si="101"/>
        <v>0</v>
      </c>
      <c r="I443" s="79">
        <f t="shared" si="102"/>
        <v>0</v>
      </c>
      <c r="J443" s="79">
        <f t="shared" si="103"/>
        <v>0</v>
      </c>
      <c r="K443" s="79">
        <f t="shared" si="104"/>
        <v>0</v>
      </c>
      <c r="L443" s="79">
        <f t="shared" si="105"/>
        <v>0</v>
      </c>
      <c r="M443" s="79">
        <f t="shared" ca="1" si="110"/>
        <v>-7.3295565784882452E-3</v>
      </c>
      <c r="N443" s="79">
        <f t="shared" ca="1" si="106"/>
        <v>0</v>
      </c>
      <c r="O443" s="126">
        <f t="shared" ca="1" si="107"/>
        <v>0</v>
      </c>
      <c r="P443" s="79">
        <f t="shared" ca="1" si="108"/>
        <v>0</v>
      </c>
      <c r="Q443" s="79">
        <f t="shared" ca="1" si="109"/>
        <v>0</v>
      </c>
      <c r="R443" s="53">
        <f t="shared" ca="1" si="111"/>
        <v>7.3295565784882452E-3</v>
      </c>
      <c r="S443" s="53"/>
      <c r="T443" s="53"/>
      <c r="U443" s="53"/>
      <c r="V443" s="53"/>
      <c r="W443" s="53"/>
      <c r="X443" s="53"/>
      <c r="Y443" s="53"/>
      <c r="Z443" s="53"/>
      <c r="AA443" s="53"/>
      <c r="AB443" s="53"/>
      <c r="AC443" s="53"/>
      <c r="AD443" s="53"/>
      <c r="AE443" s="53"/>
      <c r="AF443" s="53"/>
      <c r="AG443" s="53"/>
      <c r="AH443" s="53"/>
      <c r="AI443" s="53"/>
    </row>
    <row r="444" spans="1:35" x14ac:dyDescent="0.2">
      <c r="A444" s="53"/>
      <c r="B444" s="53"/>
      <c r="C444" s="86"/>
      <c r="D444" s="87">
        <f t="shared" si="99"/>
        <v>0</v>
      </c>
      <c r="E444" s="87">
        <f t="shared" si="99"/>
        <v>0</v>
      </c>
      <c r="F444" s="79">
        <f t="shared" si="100"/>
        <v>0</v>
      </c>
      <c r="G444" s="79">
        <f t="shared" si="100"/>
        <v>0</v>
      </c>
      <c r="H444" s="79">
        <f t="shared" si="101"/>
        <v>0</v>
      </c>
      <c r="I444" s="79">
        <f t="shared" si="102"/>
        <v>0</v>
      </c>
      <c r="J444" s="79">
        <f t="shared" si="103"/>
        <v>0</v>
      </c>
      <c r="K444" s="79">
        <f t="shared" si="104"/>
        <v>0</v>
      </c>
      <c r="L444" s="79">
        <f t="shared" si="105"/>
        <v>0</v>
      </c>
      <c r="M444" s="79">
        <f t="shared" ca="1" si="110"/>
        <v>-7.3295565784882452E-3</v>
      </c>
      <c r="N444" s="79">
        <f t="shared" ca="1" si="106"/>
        <v>0</v>
      </c>
      <c r="O444" s="126">
        <f t="shared" ca="1" si="107"/>
        <v>0</v>
      </c>
      <c r="P444" s="79">
        <f t="shared" ca="1" si="108"/>
        <v>0</v>
      </c>
      <c r="Q444" s="79">
        <f t="shared" ca="1" si="109"/>
        <v>0</v>
      </c>
      <c r="R444" s="53">
        <f t="shared" ca="1" si="111"/>
        <v>7.3295565784882452E-3</v>
      </c>
      <c r="S444" s="53"/>
      <c r="T444" s="53"/>
      <c r="U444" s="53"/>
      <c r="V444" s="53"/>
      <c r="W444" s="53"/>
      <c r="X444" s="53"/>
      <c r="Y444" s="53"/>
      <c r="Z444" s="53"/>
      <c r="AA444" s="53"/>
      <c r="AB444" s="53"/>
      <c r="AC444" s="53"/>
      <c r="AD444" s="53"/>
      <c r="AE444" s="53"/>
      <c r="AF444" s="53"/>
      <c r="AG444" s="53"/>
      <c r="AH444" s="53"/>
      <c r="AI444" s="53"/>
    </row>
    <row r="445" spans="1:35" x14ac:dyDescent="0.2">
      <c r="A445" s="53"/>
      <c r="B445" s="53"/>
      <c r="C445" s="86"/>
      <c r="D445" s="87">
        <f t="shared" si="99"/>
        <v>0</v>
      </c>
      <c r="E445" s="87">
        <f t="shared" si="99"/>
        <v>0</v>
      </c>
      <c r="F445" s="79">
        <f t="shared" si="100"/>
        <v>0</v>
      </c>
      <c r="G445" s="79">
        <f t="shared" si="100"/>
        <v>0</v>
      </c>
      <c r="H445" s="79">
        <f t="shared" si="101"/>
        <v>0</v>
      </c>
      <c r="I445" s="79">
        <f t="shared" si="102"/>
        <v>0</v>
      </c>
      <c r="J445" s="79">
        <f t="shared" si="103"/>
        <v>0</v>
      </c>
      <c r="K445" s="79">
        <f t="shared" si="104"/>
        <v>0</v>
      </c>
      <c r="L445" s="79">
        <f t="shared" si="105"/>
        <v>0</v>
      </c>
      <c r="M445" s="79">
        <f t="shared" ca="1" si="110"/>
        <v>-7.3295565784882452E-3</v>
      </c>
      <c r="N445" s="79">
        <f t="shared" ca="1" si="106"/>
        <v>0</v>
      </c>
      <c r="O445" s="126">
        <f t="shared" ca="1" si="107"/>
        <v>0</v>
      </c>
      <c r="P445" s="79">
        <f t="shared" ca="1" si="108"/>
        <v>0</v>
      </c>
      <c r="Q445" s="79">
        <f t="shared" ca="1" si="109"/>
        <v>0</v>
      </c>
      <c r="R445" s="53">
        <f t="shared" ca="1" si="111"/>
        <v>7.3295565784882452E-3</v>
      </c>
      <c r="S445" s="53"/>
      <c r="T445" s="53"/>
      <c r="U445" s="53"/>
      <c r="V445" s="53"/>
      <c r="W445" s="53"/>
      <c r="X445" s="53"/>
      <c r="Y445" s="53"/>
      <c r="Z445" s="53"/>
      <c r="AA445" s="53"/>
      <c r="AB445" s="53"/>
      <c r="AC445" s="53"/>
      <c r="AD445" s="53"/>
      <c r="AE445" s="53"/>
      <c r="AF445" s="53"/>
      <c r="AG445" s="53"/>
      <c r="AH445" s="53"/>
      <c r="AI445" s="53"/>
    </row>
    <row r="446" spans="1:35" x14ac:dyDescent="0.2">
      <c r="A446" s="53"/>
      <c r="B446" s="53"/>
      <c r="C446" s="86"/>
      <c r="D446" s="87">
        <f t="shared" si="99"/>
        <v>0</v>
      </c>
      <c r="E446" s="87">
        <f t="shared" si="99"/>
        <v>0</v>
      </c>
      <c r="F446" s="79">
        <f t="shared" si="100"/>
        <v>0</v>
      </c>
      <c r="G446" s="79">
        <f t="shared" si="100"/>
        <v>0</v>
      </c>
      <c r="H446" s="79">
        <f t="shared" si="101"/>
        <v>0</v>
      </c>
      <c r="I446" s="79">
        <f t="shared" si="102"/>
        <v>0</v>
      </c>
      <c r="J446" s="79">
        <f t="shared" si="103"/>
        <v>0</v>
      </c>
      <c r="K446" s="79">
        <f t="shared" si="104"/>
        <v>0</v>
      </c>
      <c r="L446" s="79">
        <f t="shared" si="105"/>
        <v>0</v>
      </c>
      <c r="M446" s="79">
        <f t="shared" ca="1" si="110"/>
        <v>-7.3295565784882452E-3</v>
      </c>
      <c r="N446" s="79">
        <f t="shared" ca="1" si="106"/>
        <v>0</v>
      </c>
      <c r="O446" s="126">
        <f t="shared" ca="1" si="107"/>
        <v>0</v>
      </c>
      <c r="P446" s="79">
        <f t="shared" ca="1" si="108"/>
        <v>0</v>
      </c>
      <c r="Q446" s="79">
        <f t="shared" ca="1" si="109"/>
        <v>0</v>
      </c>
      <c r="R446" s="53">
        <f t="shared" ca="1" si="111"/>
        <v>7.3295565784882452E-3</v>
      </c>
      <c r="S446" s="53"/>
      <c r="T446" s="53"/>
      <c r="U446" s="53"/>
      <c r="V446" s="53"/>
      <c r="W446" s="53"/>
      <c r="X446" s="53"/>
      <c r="Y446" s="53"/>
      <c r="Z446" s="53"/>
      <c r="AA446" s="53"/>
      <c r="AB446" s="53"/>
      <c r="AC446" s="53"/>
      <c r="AD446" s="53"/>
      <c r="AE446" s="53"/>
      <c r="AF446" s="53"/>
      <c r="AG446" s="53"/>
      <c r="AH446" s="53"/>
      <c r="AI446" s="53"/>
    </row>
    <row r="447" spans="1:35" x14ac:dyDescent="0.2">
      <c r="A447" s="53"/>
      <c r="B447" s="53"/>
      <c r="C447" s="86"/>
      <c r="D447" s="87">
        <f t="shared" si="99"/>
        <v>0</v>
      </c>
      <c r="E447" s="87">
        <f t="shared" si="99"/>
        <v>0</v>
      </c>
      <c r="F447" s="79">
        <f t="shared" si="100"/>
        <v>0</v>
      </c>
      <c r="G447" s="79">
        <f t="shared" si="100"/>
        <v>0</v>
      </c>
      <c r="H447" s="79">
        <f t="shared" si="101"/>
        <v>0</v>
      </c>
      <c r="I447" s="79">
        <f t="shared" si="102"/>
        <v>0</v>
      </c>
      <c r="J447" s="79">
        <f t="shared" si="103"/>
        <v>0</v>
      </c>
      <c r="K447" s="79">
        <f t="shared" si="104"/>
        <v>0</v>
      </c>
      <c r="L447" s="79">
        <f t="shared" si="105"/>
        <v>0</v>
      </c>
      <c r="M447" s="79">
        <f t="shared" ca="1" si="110"/>
        <v>-7.3295565784882452E-3</v>
      </c>
      <c r="N447" s="79">
        <f t="shared" ca="1" si="106"/>
        <v>0</v>
      </c>
      <c r="O447" s="126">
        <f t="shared" ca="1" si="107"/>
        <v>0</v>
      </c>
      <c r="P447" s="79">
        <f t="shared" ca="1" si="108"/>
        <v>0</v>
      </c>
      <c r="Q447" s="79">
        <f t="shared" ca="1" si="109"/>
        <v>0</v>
      </c>
      <c r="R447" s="53">
        <f t="shared" ca="1" si="111"/>
        <v>7.3295565784882452E-3</v>
      </c>
      <c r="S447" s="53"/>
      <c r="T447" s="53"/>
      <c r="U447" s="53"/>
      <c r="V447" s="53"/>
      <c r="W447" s="53"/>
      <c r="X447" s="53"/>
      <c r="Y447" s="53"/>
      <c r="Z447" s="53"/>
      <c r="AA447" s="53"/>
      <c r="AB447" s="53"/>
      <c r="AC447" s="53"/>
      <c r="AD447" s="53"/>
      <c r="AE447" s="53"/>
      <c r="AF447" s="53"/>
      <c r="AG447" s="53"/>
      <c r="AH447" s="53"/>
      <c r="AI447" s="53"/>
    </row>
    <row r="448" spans="1:35" x14ac:dyDescent="0.2">
      <c r="A448" s="53"/>
      <c r="B448" s="53"/>
      <c r="C448" s="86"/>
      <c r="D448" s="87">
        <f t="shared" si="99"/>
        <v>0</v>
      </c>
      <c r="E448" s="87">
        <f t="shared" si="99"/>
        <v>0</v>
      </c>
      <c r="F448" s="79">
        <f t="shared" si="100"/>
        <v>0</v>
      </c>
      <c r="G448" s="79">
        <f t="shared" si="100"/>
        <v>0</v>
      </c>
      <c r="H448" s="79">
        <f t="shared" si="101"/>
        <v>0</v>
      </c>
      <c r="I448" s="79">
        <f t="shared" si="102"/>
        <v>0</v>
      </c>
      <c r="J448" s="79">
        <f t="shared" si="103"/>
        <v>0</v>
      </c>
      <c r="K448" s="79">
        <f t="shared" si="104"/>
        <v>0</v>
      </c>
      <c r="L448" s="79">
        <f t="shared" si="105"/>
        <v>0</v>
      </c>
      <c r="M448" s="79">
        <f t="shared" ca="1" si="110"/>
        <v>-7.3295565784882452E-3</v>
      </c>
      <c r="N448" s="79">
        <f t="shared" ca="1" si="106"/>
        <v>0</v>
      </c>
      <c r="O448" s="126">
        <f t="shared" ca="1" si="107"/>
        <v>0</v>
      </c>
      <c r="P448" s="79">
        <f t="shared" ca="1" si="108"/>
        <v>0</v>
      </c>
      <c r="Q448" s="79">
        <f t="shared" ca="1" si="109"/>
        <v>0</v>
      </c>
      <c r="R448" s="53">
        <f t="shared" ca="1" si="111"/>
        <v>7.3295565784882452E-3</v>
      </c>
      <c r="S448" s="53"/>
      <c r="T448" s="53"/>
      <c r="U448" s="53"/>
      <c r="V448" s="53"/>
      <c r="W448" s="53"/>
      <c r="X448" s="53"/>
      <c r="Y448" s="53"/>
      <c r="Z448" s="53"/>
      <c r="AA448" s="53"/>
      <c r="AB448" s="53"/>
      <c r="AC448" s="53"/>
      <c r="AD448" s="53"/>
      <c r="AE448" s="53"/>
      <c r="AF448" s="53"/>
      <c r="AG448" s="53"/>
      <c r="AH448" s="53"/>
      <c r="AI448" s="53"/>
    </row>
    <row r="449" spans="1:35" x14ac:dyDescent="0.2">
      <c r="A449" s="53"/>
      <c r="B449" s="53"/>
      <c r="C449" s="86"/>
      <c r="D449" s="87">
        <f t="shared" si="99"/>
        <v>0</v>
      </c>
      <c r="E449" s="87">
        <f t="shared" si="99"/>
        <v>0</v>
      </c>
      <c r="F449" s="79">
        <f t="shared" si="100"/>
        <v>0</v>
      </c>
      <c r="G449" s="79">
        <f t="shared" si="100"/>
        <v>0</v>
      </c>
      <c r="H449" s="79">
        <f t="shared" si="101"/>
        <v>0</v>
      </c>
      <c r="I449" s="79">
        <f t="shared" si="102"/>
        <v>0</v>
      </c>
      <c r="J449" s="79">
        <f t="shared" si="103"/>
        <v>0</v>
      </c>
      <c r="K449" s="79">
        <f t="shared" si="104"/>
        <v>0</v>
      </c>
      <c r="L449" s="79">
        <f t="shared" si="105"/>
        <v>0</v>
      </c>
      <c r="M449" s="79">
        <f t="shared" ca="1" si="110"/>
        <v>-7.3295565784882452E-3</v>
      </c>
      <c r="N449" s="79">
        <f t="shared" ca="1" si="106"/>
        <v>0</v>
      </c>
      <c r="O449" s="126">
        <f t="shared" ca="1" si="107"/>
        <v>0</v>
      </c>
      <c r="P449" s="79">
        <f t="shared" ca="1" si="108"/>
        <v>0</v>
      </c>
      <c r="Q449" s="79">
        <f t="shared" ca="1" si="109"/>
        <v>0</v>
      </c>
      <c r="R449" s="53">
        <f t="shared" ca="1" si="111"/>
        <v>7.3295565784882452E-3</v>
      </c>
      <c r="S449" s="53"/>
      <c r="T449" s="53"/>
      <c r="U449" s="53"/>
      <c r="V449" s="53"/>
      <c r="W449" s="53"/>
      <c r="X449" s="53"/>
      <c r="Y449" s="53"/>
      <c r="Z449" s="53"/>
      <c r="AA449" s="53"/>
      <c r="AB449" s="53"/>
      <c r="AC449" s="53"/>
      <c r="AD449" s="53"/>
      <c r="AE449" s="53"/>
      <c r="AF449" s="53"/>
      <c r="AG449" s="53"/>
      <c r="AH449" s="53"/>
      <c r="AI449" s="53"/>
    </row>
    <row r="450" spans="1:35" x14ac:dyDescent="0.2">
      <c r="A450" s="53"/>
      <c r="B450" s="53"/>
      <c r="C450" s="86"/>
      <c r="D450" s="87">
        <f t="shared" si="99"/>
        <v>0</v>
      </c>
      <c r="E450" s="87">
        <f t="shared" si="99"/>
        <v>0</v>
      </c>
      <c r="F450" s="79">
        <f t="shared" si="100"/>
        <v>0</v>
      </c>
      <c r="G450" s="79">
        <f t="shared" si="100"/>
        <v>0</v>
      </c>
      <c r="H450" s="79">
        <f t="shared" si="101"/>
        <v>0</v>
      </c>
      <c r="I450" s="79">
        <f t="shared" si="102"/>
        <v>0</v>
      </c>
      <c r="J450" s="79">
        <f t="shared" si="103"/>
        <v>0</v>
      </c>
      <c r="K450" s="79">
        <f t="shared" si="104"/>
        <v>0</v>
      </c>
      <c r="L450" s="79">
        <f t="shared" si="105"/>
        <v>0</v>
      </c>
      <c r="M450" s="79">
        <f t="shared" ca="1" si="110"/>
        <v>-7.3295565784882452E-3</v>
      </c>
      <c r="N450" s="79">
        <f t="shared" ca="1" si="106"/>
        <v>0</v>
      </c>
      <c r="O450" s="126">
        <f t="shared" ca="1" si="107"/>
        <v>0</v>
      </c>
      <c r="P450" s="79">
        <f t="shared" ca="1" si="108"/>
        <v>0</v>
      </c>
      <c r="Q450" s="79">
        <f t="shared" ca="1" si="109"/>
        <v>0</v>
      </c>
      <c r="R450" s="53">
        <f t="shared" ca="1" si="111"/>
        <v>7.3295565784882452E-3</v>
      </c>
      <c r="S450" s="53"/>
      <c r="T450" s="53"/>
      <c r="U450" s="53"/>
      <c r="V450" s="53"/>
      <c r="W450" s="53"/>
      <c r="X450" s="53"/>
      <c r="Y450" s="53"/>
      <c r="Z450" s="53"/>
      <c r="AA450" s="53"/>
      <c r="AB450" s="53"/>
      <c r="AC450" s="53"/>
      <c r="AD450" s="53"/>
      <c r="AE450" s="53"/>
      <c r="AF450" s="53"/>
      <c r="AG450" s="53"/>
      <c r="AH450" s="53"/>
      <c r="AI450" s="53"/>
    </row>
    <row r="451" spans="1:35" x14ac:dyDescent="0.2">
      <c r="A451" s="53"/>
      <c r="B451" s="53"/>
      <c r="C451" s="86"/>
      <c r="D451" s="87">
        <f t="shared" si="99"/>
        <v>0</v>
      </c>
      <c r="E451" s="87">
        <f t="shared" si="99"/>
        <v>0</v>
      </c>
      <c r="F451" s="79">
        <f t="shared" si="100"/>
        <v>0</v>
      </c>
      <c r="G451" s="79">
        <f t="shared" si="100"/>
        <v>0</v>
      </c>
      <c r="H451" s="79">
        <f t="shared" si="101"/>
        <v>0</v>
      </c>
      <c r="I451" s="79">
        <f t="shared" si="102"/>
        <v>0</v>
      </c>
      <c r="J451" s="79">
        <f t="shared" si="103"/>
        <v>0</v>
      </c>
      <c r="K451" s="79">
        <f t="shared" si="104"/>
        <v>0</v>
      </c>
      <c r="L451" s="79">
        <f t="shared" si="105"/>
        <v>0</v>
      </c>
      <c r="M451" s="79">
        <f t="shared" ca="1" si="110"/>
        <v>-7.3295565784882452E-3</v>
      </c>
      <c r="N451" s="79">
        <f t="shared" ca="1" si="106"/>
        <v>0</v>
      </c>
      <c r="O451" s="126">
        <f t="shared" ca="1" si="107"/>
        <v>0</v>
      </c>
      <c r="P451" s="79">
        <f t="shared" ca="1" si="108"/>
        <v>0</v>
      </c>
      <c r="Q451" s="79">
        <f t="shared" ca="1" si="109"/>
        <v>0</v>
      </c>
      <c r="R451" s="53">
        <f t="shared" ca="1" si="111"/>
        <v>7.3295565784882452E-3</v>
      </c>
      <c r="S451" s="53"/>
      <c r="T451" s="53"/>
      <c r="U451" s="53"/>
      <c r="V451" s="53"/>
      <c r="W451" s="53"/>
      <c r="X451" s="53"/>
      <c r="Y451" s="53"/>
      <c r="Z451" s="53"/>
      <c r="AA451" s="53"/>
      <c r="AB451" s="53"/>
      <c r="AC451" s="53"/>
      <c r="AD451" s="53"/>
      <c r="AE451" s="53"/>
      <c r="AF451" s="53"/>
      <c r="AG451" s="53"/>
      <c r="AH451" s="53"/>
      <c r="AI451" s="53"/>
    </row>
    <row r="452" spans="1:35" x14ac:dyDescent="0.2">
      <c r="A452" s="53"/>
      <c r="B452" s="53"/>
      <c r="C452" s="86"/>
      <c r="D452" s="87">
        <f t="shared" si="99"/>
        <v>0</v>
      </c>
      <c r="E452" s="87">
        <f t="shared" si="99"/>
        <v>0</v>
      </c>
      <c r="F452" s="79">
        <f t="shared" si="100"/>
        <v>0</v>
      </c>
      <c r="G452" s="79">
        <f t="shared" si="100"/>
        <v>0</v>
      </c>
      <c r="H452" s="79">
        <f t="shared" si="101"/>
        <v>0</v>
      </c>
      <c r="I452" s="79">
        <f t="shared" si="102"/>
        <v>0</v>
      </c>
      <c r="J452" s="79">
        <f t="shared" si="103"/>
        <v>0</v>
      </c>
      <c r="K452" s="79">
        <f t="shared" si="104"/>
        <v>0</v>
      </c>
      <c r="L452" s="79">
        <f t="shared" si="105"/>
        <v>0</v>
      </c>
      <c r="M452" s="79">
        <f t="shared" ca="1" si="110"/>
        <v>-7.3295565784882452E-3</v>
      </c>
      <c r="N452" s="79">
        <f t="shared" ca="1" si="106"/>
        <v>0</v>
      </c>
      <c r="O452" s="126">
        <f t="shared" ca="1" si="107"/>
        <v>0</v>
      </c>
      <c r="P452" s="79">
        <f t="shared" ca="1" si="108"/>
        <v>0</v>
      </c>
      <c r="Q452" s="79">
        <f t="shared" ca="1" si="109"/>
        <v>0</v>
      </c>
      <c r="R452" s="53">
        <f t="shared" ca="1" si="111"/>
        <v>7.3295565784882452E-3</v>
      </c>
      <c r="S452" s="53"/>
      <c r="T452" s="53"/>
      <c r="U452" s="53"/>
      <c r="V452" s="53"/>
      <c r="W452" s="53"/>
      <c r="X452" s="53"/>
      <c r="Y452" s="53"/>
      <c r="Z452" s="53"/>
      <c r="AA452" s="53"/>
      <c r="AB452" s="53"/>
      <c r="AC452" s="53"/>
      <c r="AD452" s="53"/>
      <c r="AE452" s="53"/>
      <c r="AF452" s="53"/>
      <c r="AG452" s="53"/>
      <c r="AH452" s="53"/>
      <c r="AI452" s="53"/>
    </row>
    <row r="453" spans="1:35" x14ac:dyDescent="0.2">
      <c r="A453" s="53"/>
      <c r="B453" s="53"/>
      <c r="C453" s="86"/>
      <c r="D453" s="87">
        <f t="shared" si="99"/>
        <v>0</v>
      </c>
      <c r="E453" s="87">
        <f t="shared" si="99"/>
        <v>0</v>
      </c>
      <c r="F453" s="79">
        <f t="shared" si="100"/>
        <v>0</v>
      </c>
      <c r="G453" s="79">
        <f t="shared" si="100"/>
        <v>0</v>
      </c>
      <c r="H453" s="79">
        <f t="shared" si="101"/>
        <v>0</v>
      </c>
      <c r="I453" s="79">
        <f t="shared" si="102"/>
        <v>0</v>
      </c>
      <c r="J453" s="79">
        <f t="shared" si="103"/>
        <v>0</v>
      </c>
      <c r="K453" s="79">
        <f t="shared" si="104"/>
        <v>0</v>
      </c>
      <c r="L453" s="79">
        <f t="shared" si="105"/>
        <v>0</v>
      </c>
      <c r="M453" s="79">
        <f t="shared" ca="1" si="110"/>
        <v>-7.3295565784882452E-3</v>
      </c>
      <c r="N453" s="79">
        <f t="shared" ca="1" si="106"/>
        <v>0</v>
      </c>
      <c r="O453" s="126">
        <f t="shared" ca="1" si="107"/>
        <v>0</v>
      </c>
      <c r="P453" s="79">
        <f t="shared" ca="1" si="108"/>
        <v>0</v>
      </c>
      <c r="Q453" s="79">
        <f t="shared" ca="1" si="109"/>
        <v>0</v>
      </c>
      <c r="R453" s="53">
        <f t="shared" ca="1" si="111"/>
        <v>7.3295565784882452E-3</v>
      </c>
      <c r="S453" s="53"/>
      <c r="T453" s="53"/>
      <c r="U453" s="53"/>
      <c r="V453" s="53"/>
      <c r="W453" s="53"/>
      <c r="X453" s="53"/>
      <c r="Y453" s="53"/>
      <c r="Z453" s="53"/>
      <c r="AA453" s="53"/>
      <c r="AB453" s="53"/>
      <c r="AC453" s="53"/>
      <c r="AD453" s="53"/>
      <c r="AE453" s="53"/>
      <c r="AF453" s="53"/>
      <c r="AG453" s="53"/>
      <c r="AH453" s="53"/>
      <c r="AI453" s="53"/>
    </row>
    <row r="454" spans="1:35" x14ac:dyDescent="0.2">
      <c r="A454" s="53"/>
      <c r="B454" s="53"/>
      <c r="C454" s="86"/>
      <c r="D454" s="87">
        <f t="shared" si="99"/>
        <v>0</v>
      </c>
      <c r="E454" s="87">
        <f t="shared" si="99"/>
        <v>0</v>
      </c>
      <c r="F454" s="79">
        <f t="shared" si="100"/>
        <v>0</v>
      </c>
      <c r="G454" s="79">
        <f t="shared" si="100"/>
        <v>0</v>
      </c>
      <c r="H454" s="79">
        <f t="shared" si="101"/>
        <v>0</v>
      </c>
      <c r="I454" s="79">
        <f t="shared" si="102"/>
        <v>0</v>
      </c>
      <c r="J454" s="79">
        <f t="shared" si="103"/>
        <v>0</v>
      </c>
      <c r="K454" s="79">
        <f t="shared" si="104"/>
        <v>0</v>
      </c>
      <c r="L454" s="79">
        <f t="shared" si="105"/>
        <v>0</v>
      </c>
      <c r="M454" s="79">
        <f t="shared" ca="1" si="110"/>
        <v>-7.3295565784882452E-3</v>
      </c>
      <c r="N454" s="79">
        <f t="shared" ca="1" si="106"/>
        <v>0</v>
      </c>
      <c r="O454" s="126">
        <f t="shared" ca="1" si="107"/>
        <v>0</v>
      </c>
      <c r="P454" s="79">
        <f t="shared" ca="1" si="108"/>
        <v>0</v>
      </c>
      <c r="Q454" s="79">
        <f t="shared" ca="1" si="109"/>
        <v>0</v>
      </c>
      <c r="R454" s="53">
        <f t="shared" ca="1" si="111"/>
        <v>7.3295565784882452E-3</v>
      </c>
      <c r="S454" s="53"/>
      <c r="T454" s="53"/>
      <c r="U454" s="53"/>
      <c r="V454" s="53"/>
      <c r="W454" s="53"/>
      <c r="X454" s="53"/>
      <c r="Y454" s="53"/>
      <c r="Z454" s="53"/>
      <c r="AA454" s="53"/>
      <c r="AB454" s="53"/>
      <c r="AC454" s="53"/>
      <c r="AD454" s="53"/>
      <c r="AE454" s="53"/>
      <c r="AF454" s="53"/>
      <c r="AG454" s="53"/>
      <c r="AH454" s="53"/>
      <c r="AI454" s="53"/>
    </row>
    <row r="455" spans="1:35" x14ac:dyDescent="0.2">
      <c r="A455" s="53"/>
      <c r="B455" s="53"/>
      <c r="C455" s="86"/>
      <c r="D455" s="87">
        <f t="shared" si="99"/>
        <v>0</v>
      </c>
      <c r="E455" s="87">
        <f t="shared" si="99"/>
        <v>0</v>
      </c>
      <c r="F455" s="79">
        <f t="shared" si="100"/>
        <v>0</v>
      </c>
      <c r="G455" s="79">
        <f t="shared" si="100"/>
        <v>0</v>
      </c>
      <c r="H455" s="79">
        <f t="shared" si="101"/>
        <v>0</v>
      </c>
      <c r="I455" s="79">
        <f t="shared" si="102"/>
        <v>0</v>
      </c>
      <c r="J455" s="79">
        <f t="shared" si="103"/>
        <v>0</v>
      </c>
      <c r="K455" s="79">
        <f t="shared" si="104"/>
        <v>0</v>
      </c>
      <c r="L455" s="79">
        <f t="shared" si="105"/>
        <v>0</v>
      </c>
      <c r="M455" s="79">
        <f t="shared" ca="1" si="110"/>
        <v>-7.3295565784882452E-3</v>
      </c>
      <c r="N455" s="79">
        <f t="shared" ca="1" si="106"/>
        <v>0</v>
      </c>
      <c r="O455" s="126">
        <f t="shared" ca="1" si="107"/>
        <v>0</v>
      </c>
      <c r="P455" s="79">
        <f t="shared" ca="1" si="108"/>
        <v>0</v>
      </c>
      <c r="Q455" s="79">
        <f t="shared" ca="1" si="109"/>
        <v>0</v>
      </c>
      <c r="R455" s="53">
        <f t="shared" ca="1" si="111"/>
        <v>7.3295565784882452E-3</v>
      </c>
      <c r="S455" s="53"/>
      <c r="T455" s="53"/>
      <c r="U455" s="53"/>
      <c r="V455" s="53"/>
      <c r="W455" s="53"/>
      <c r="X455" s="53"/>
      <c r="Y455" s="53"/>
      <c r="Z455" s="53"/>
      <c r="AA455" s="53"/>
      <c r="AB455" s="53"/>
      <c r="AC455" s="53"/>
      <c r="AD455" s="53"/>
      <c r="AE455" s="53"/>
      <c r="AF455" s="53"/>
      <c r="AG455" s="53"/>
      <c r="AH455" s="53"/>
      <c r="AI455" s="53"/>
    </row>
    <row r="456" spans="1:35" x14ac:dyDescent="0.2">
      <c r="A456" s="53"/>
      <c r="B456" s="53"/>
      <c r="C456" s="86"/>
      <c r="D456" s="87">
        <f t="shared" si="99"/>
        <v>0</v>
      </c>
      <c r="E456" s="87">
        <f t="shared" si="99"/>
        <v>0</v>
      </c>
      <c r="F456" s="79">
        <f t="shared" si="100"/>
        <v>0</v>
      </c>
      <c r="G456" s="79">
        <f t="shared" si="100"/>
        <v>0</v>
      </c>
      <c r="H456" s="79">
        <f t="shared" si="101"/>
        <v>0</v>
      </c>
      <c r="I456" s="79">
        <f t="shared" si="102"/>
        <v>0</v>
      </c>
      <c r="J456" s="79">
        <f t="shared" si="103"/>
        <v>0</v>
      </c>
      <c r="K456" s="79">
        <f t="shared" si="104"/>
        <v>0</v>
      </c>
      <c r="L456" s="79">
        <f t="shared" si="105"/>
        <v>0</v>
      </c>
      <c r="M456" s="79">
        <f t="shared" ca="1" si="110"/>
        <v>-7.3295565784882452E-3</v>
      </c>
      <c r="N456" s="79">
        <f t="shared" ca="1" si="106"/>
        <v>0</v>
      </c>
      <c r="O456" s="126">
        <f t="shared" ca="1" si="107"/>
        <v>0</v>
      </c>
      <c r="P456" s="79">
        <f t="shared" ca="1" si="108"/>
        <v>0</v>
      </c>
      <c r="Q456" s="79">
        <f t="shared" ca="1" si="109"/>
        <v>0</v>
      </c>
      <c r="R456" s="53">
        <f t="shared" ca="1" si="111"/>
        <v>7.3295565784882452E-3</v>
      </c>
      <c r="S456" s="53"/>
      <c r="T456" s="53"/>
      <c r="U456" s="53"/>
      <c r="V456" s="53"/>
      <c r="W456" s="53"/>
      <c r="X456" s="53"/>
      <c r="Y456" s="53"/>
      <c r="Z456" s="53"/>
      <c r="AA456" s="53"/>
      <c r="AB456" s="53"/>
      <c r="AC456" s="53"/>
      <c r="AD456" s="53"/>
      <c r="AE456" s="53"/>
      <c r="AF456" s="53"/>
      <c r="AG456" s="53"/>
      <c r="AH456" s="53"/>
      <c r="AI456" s="53"/>
    </row>
    <row r="457" spans="1:35" x14ac:dyDescent="0.2">
      <c r="A457" s="53"/>
      <c r="B457" s="53"/>
      <c r="C457" s="86"/>
      <c r="D457" s="87">
        <f t="shared" si="99"/>
        <v>0</v>
      </c>
      <c r="E457" s="87">
        <f t="shared" si="99"/>
        <v>0</v>
      </c>
      <c r="F457" s="79">
        <f t="shared" si="100"/>
        <v>0</v>
      </c>
      <c r="G457" s="79">
        <f t="shared" si="100"/>
        <v>0</v>
      </c>
      <c r="H457" s="79">
        <f t="shared" si="101"/>
        <v>0</v>
      </c>
      <c r="I457" s="79">
        <f t="shared" si="102"/>
        <v>0</v>
      </c>
      <c r="J457" s="79">
        <f t="shared" si="103"/>
        <v>0</v>
      </c>
      <c r="K457" s="79">
        <f t="shared" si="104"/>
        <v>0</v>
      </c>
      <c r="L457" s="79">
        <f t="shared" si="105"/>
        <v>0</v>
      </c>
      <c r="M457" s="79">
        <f t="shared" ca="1" si="110"/>
        <v>-7.3295565784882452E-3</v>
      </c>
      <c r="N457" s="79">
        <f t="shared" ca="1" si="106"/>
        <v>0</v>
      </c>
      <c r="O457" s="126">
        <f t="shared" ca="1" si="107"/>
        <v>0</v>
      </c>
      <c r="P457" s="79">
        <f t="shared" ca="1" si="108"/>
        <v>0</v>
      </c>
      <c r="Q457" s="79">
        <f t="shared" ca="1" si="109"/>
        <v>0</v>
      </c>
      <c r="R457" s="53">
        <f t="shared" ca="1" si="111"/>
        <v>7.3295565784882452E-3</v>
      </c>
      <c r="S457" s="53"/>
      <c r="T457" s="53"/>
      <c r="U457" s="53"/>
      <c r="V457" s="53"/>
      <c r="W457" s="53"/>
      <c r="X457" s="53"/>
      <c r="Y457" s="53"/>
      <c r="Z457" s="53"/>
      <c r="AA457" s="53"/>
      <c r="AB457" s="53"/>
      <c r="AC457" s="53"/>
      <c r="AD457" s="53"/>
      <c r="AE457" s="53"/>
      <c r="AF457" s="53"/>
      <c r="AG457" s="53"/>
      <c r="AH457" s="53"/>
      <c r="AI457" s="53"/>
    </row>
    <row r="458" spans="1:35" x14ac:dyDescent="0.2">
      <c r="A458" s="53"/>
      <c r="B458" s="53"/>
      <c r="C458" s="86"/>
      <c r="D458" s="87">
        <f t="shared" si="99"/>
        <v>0</v>
      </c>
      <c r="E458" s="87">
        <f t="shared" si="99"/>
        <v>0</v>
      </c>
      <c r="F458" s="79">
        <f t="shared" si="100"/>
        <v>0</v>
      </c>
      <c r="G458" s="79">
        <f t="shared" si="100"/>
        <v>0</v>
      </c>
      <c r="H458" s="79">
        <f t="shared" si="101"/>
        <v>0</v>
      </c>
      <c r="I458" s="79">
        <f t="shared" si="102"/>
        <v>0</v>
      </c>
      <c r="J458" s="79">
        <f t="shared" si="103"/>
        <v>0</v>
      </c>
      <c r="K458" s="79">
        <f t="shared" si="104"/>
        <v>0</v>
      </c>
      <c r="L458" s="79">
        <f t="shared" si="105"/>
        <v>0</v>
      </c>
      <c r="M458" s="79">
        <f t="shared" ca="1" si="110"/>
        <v>-7.3295565784882452E-3</v>
      </c>
      <c r="N458" s="79">
        <f t="shared" ca="1" si="106"/>
        <v>0</v>
      </c>
      <c r="O458" s="126">
        <f t="shared" ca="1" si="107"/>
        <v>0</v>
      </c>
      <c r="P458" s="79">
        <f t="shared" ca="1" si="108"/>
        <v>0</v>
      </c>
      <c r="Q458" s="79">
        <f t="shared" ca="1" si="109"/>
        <v>0</v>
      </c>
      <c r="R458" s="53">
        <f t="shared" ca="1" si="111"/>
        <v>7.3295565784882452E-3</v>
      </c>
      <c r="S458" s="53"/>
      <c r="T458" s="53"/>
      <c r="U458" s="53"/>
      <c r="V458" s="53"/>
      <c r="W458" s="53"/>
      <c r="X458" s="53"/>
      <c r="Y458" s="53"/>
      <c r="Z458" s="53"/>
      <c r="AA458" s="53"/>
      <c r="AB458" s="53"/>
      <c r="AC458" s="53"/>
      <c r="AD458" s="53"/>
      <c r="AE458" s="53"/>
      <c r="AF458" s="53"/>
      <c r="AG458" s="53"/>
      <c r="AH458" s="53"/>
      <c r="AI458" s="53"/>
    </row>
    <row r="459" spans="1:35" x14ac:dyDescent="0.2">
      <c r="A459" s="53"/>
      <c r="B459" s="53"/>
      <c r="C459" s="86"/>
      <c r="D459" s="87">
        <f t="shared" si="99"/>
        <v>0</v>
      </c>
      <c r="E459" s="87">
        <f t="shared" si="99"/>
        <v>0</v>
      </c>
      <c r="F459" s="79">
        <f t="shared" si="100"/>
        <v>0</v>
      </c>
      <c r="G459" s="79">
        <f t="shared" si="100"/>
        <v>0</v>
      </c>
      <c r="H459" s="79">
        <f t="shared" si="101"/>
        <v>0</v>
      </c>
      <c r="I459" s="79">
        <f t="shared" si="102"/>
        <v>0</v>
      </c>
      <c r="J459" s="79">
        <f t="shared" si="103"/>
        <v>0</v>
      </c>
      <c r="K459" s="79">
        <f t="shared" si="104"/>
        <v>0</v>
      </c>
      <c r="L459" s="79">
        <f t="shared" si="105"/>
        <v>0</v>
      </c>
      <c r="M459" s="79">
        <f t="shared" ca="1" si="110"/>
        <v>-7.3295565784882452E-3</v>
      </c>
      <c r="N459" s="79">
        <f t="shared" ca="1" si="106"/>
        <v>0</v>
      </c>
      <c r="O459" s="126">
        <f t="shared" ca="1" si="107"/>
        <v>0</v>
      </c>
      <c r="P459" s="79">
        <f t="shared" ca="1" si="108"/>
        <v>0</v>
      </c>
      <c r="Q459" s="79">
        <f t="shared" ca="1" si="109"/>
        <v>0</v>
      </c>
      <c r="R459" s="53">
        <f t="shared" ca="1" si="111"/>
        <v>7.3295565784882452E-3</v>
      </c>
      <c r="S459" s="53"/>
      <c r="T459" s="53"/>
      <c r="U459" s="53"/>
      <c r="V459" s="53"/>
      <c r="W459" s="53"/>
      <c r="X459" s="53"/>
      <c r="Y459" s="53"/>
      <c r="Z459" s="53"/>
      <c r="AA459" s="53"/>
      <c r="AB459" s="53"/>
      <c r="AC459" s="53"/>
      <c r="AD459" s="53"/>
      <c r="AE459" s="53"/>
      <c r="AF459" s="53"/>
      <c r="AG459" s="53"/>
      <c r="AH459" s="53"/>
      <c r="AI459" s="53"/>
    </row>
    <row r="460" spans="1:35" x14ac:dyDescent="0.2">
      <c r="A460" s="53"/>
      <c r="B460" s="53"/>
      <c r="C460" s="86"/>
      <c r="D460" s="87">
        <f t="shared" si="99"/>
        <v>0</v>
      </c>
      <c r="E460" s="87">
        <f t="shared" si="99"/>
        <v>0</v>
      </c>
      <c r="F460" s="79">
        <f t="shared" si="100"/>
        <v>0</v>
      </c>
      <c r="G460" s="79">
        <f t="shared" si="100"/>
        <v>0</v>
      </c>
      <c r="H460" s="79">
        <f t="shared" si="101"/>
        <v>0</v>
      </c>
      <c r="I460" s="79">
        <f t="shared" si="102"/>
        <v>0</v>
      </c>
      <c r="J460" s="79">
        <f t="shared" si="103"/>
        <v>0</v>
      </c>
      <c r="K460" s="79">
        <f t="shared" si="104"/>
        <v>0</v>
      </c>
      <c r="L460" s="79">
        <f t="shared" si="105"/>
        <v>0</v>
      </c>
      <c r="M460" s="79">
        <f t="shared" ca="1" si="110"/>
        <v>-7.3295565784882452E-3</v>
      </c>
      <c r="N460" s="79">
        <f t="shared" ca="1" si="106"/>
        <v>0</v>
      </c>
      <c r="O460" s="126">
        <f t="shared" ca="1" si="107"/>
        <v>0</v>
      </c>
      <c r="P460" s="79">
        <f t="shared" ca="1" si="108"/>
        <v>0</v>
      </c>
      <c r="Q460" s="79">
        <f t="shared" ca="1" si="109"/>
        <v>0</v>
      </c>
      <c r="R460" s="53">
        <f t="shared" ca="1" si="111"/>
        <v>7.3295565784882452E-3</v>
      </c>
      <c r="S460" s="53"/>
      <c r="T460" s="53"/>
      <c r="U460" s="53"/>
      <c r="V460" s="53"/>
      <c r="W460" s="53"/>
      <c r="X460" s="53"/>
      <c r="Y460" s="53"/>
      <c r="Z460" s="53"/>
      <c r="AA460" s="53"/>
      <c r="AB460" s="53"/>
      <c r="AC460" s="53"/>
      <c r="AD460" s="53"/>
      <c r="AE460" s="53"/>
      <c r="AF460" s="53"/>
      <c r="AG460" s="53"/>
      <c r="AH460" s="53"/>
      <c r="AI460" s="53"/>
    </row>
    <row r="461" spans="1:35" x14ac:dyDescent="0.2">
      <c r="A461" s="53"/>
      <c r="B461" s="53"/>
      <c r="C461" s="86"/>
      <c r="D461" s="87">
        <f t="shared" si="99"/>
        <v>0</v>
      </c>
      <c r="E461" s="87">
        <f t="shared" si="99"/>
        <v>0</v>
      </c>
      <c r="F461" s="79">
        <f t="shared" si="100"/>
        <v>0</v>
      </c>
      <c r="G461" s="79">
        <f t="shared" si="100"/>
        <v>0</v>
      </c>
      <c r="H461" s="79">
        <f t="shared" si="101"/>
        <v>0</v>
      </c>
      <c r="I461" s="79">
        <f t="shared" si="102"/>
        <v>0</v>
      </c>
      <c r="J461" s="79">
        <f t="shared" si="103"/>
        <v>0</v>
      </c>
      <c r="K461" s="79">
        <f t="shared" si="104"/>
        <v>0</v>
      </c>
      <c r="L461" s="79">
        <f t="shared" si="105"/>
        <v>0</v>
      </c>
      <c r="M461" s="79">
        <f t="shared" ca="1" si="110"/>
        <v>-7.3295565784882452E-3</v>
      </c>
      <c r="N461" s="79">
        <f t="shared" ca="1" si="106"/>
        <v>0</v>
      </c>
      <c r="O461" s="126">
        <f t="shared" ca="1" si="107"/>
        <v>0</v>
      </c>
      <c r="P461" s="79">
        <f t="shared" ca="1" si="108"/>
        <v>0</v>
      </c>
      <c r="Q461" s="79">
        <f t="shared" ca="1" si="109"/>
        <v>0</v>
      </c>
      <c r="R461" s="53">
        <f t="shared" ca="1" si="111"/>
        <v>7.3295565784882452E-3</v>
      </c>
      <c r="S461" s="53"/>
      <c r="T461" s="53"/>
      <c r="U461" s="53"/>
      <c r="V461" s="53"/>
      <c r="W461" s="53"/>
      <c r="X461" s="53"/>
      <c r="Y461" s="53"/>
      <c r="Z461" s="53"/>
      <c r="AA461" s="53"/>
      <c r="AB461" s="53"/>
      <c r="AC461" s="53"/>
      <c r="AD461" s="53"/>
      <c r="AE461" s="53"/>
      <c r="AF461" s="53"/>
      <c r="AG461" s="53"/>
      <c r="AH461" s="53"/>
      <c r="AI461" s="53"/>
    </row>
    <row r="462" spans="1:35" x14ac:dyDescent="0.2">
      <c r="A462" s="53"/>
      <c r="B462" s="53"/>
      <c r="C462" s="86"/>
      <c r="D462" s="87">
        <f t="shared" si="99"/>
        <v>0</v>
      </c>
      <c r="E462" s="87">
        <f t="shared" si="99"/>
        <v>0</v>
      </c>
      <c r="F462" s="79">
        <f t="shared" si="100"/>
        <v>0</v>
      </c>
      <c r="G462" s="79">
        <f t="shared" si="100"/>
        <v>0</v>
      </c>
      <c r="H462" s="79">
        <f t="shared" si="101"/>
        <v>0</v>
      </c>
      <c r="I462" s="79">
        <f t="shared" si="102"/>
        <v>0</v>
      </c>
      <c r="J462" s="79">
        <f t="shared" si="103"/>
        <v>0</v>
      </c>
      <c r="K462" s="79">
        <f t="shared" si="104"/>
        <v>0</v>
      </c>
      <c r="L462" s="79">
        <f t="shared" si="105"/>
        <v>0</v>
      </c>
      <c r="M462" s="79">
        <f t="shared" ca="1" si="110"/>
        <v>-7.3295565784882452E-3</v>
      </c>
      <c r="N462" s="79">
        <f t="shared" ca="1" si="106"/>
        <v>0</v>
      </c>
      <c r="O462" s="126">
        <f t="shared" ca="1" si="107"/>
        <v>0</v>
      </c>
      <c r="P462" s="79">
        <f t="shared" ca="1" si="108"/>
        <v>0</v>
      </c>
      <c r="Q462" s="79">
        <f t="shared" ca="1" si="109"/>
        <v>0</v>
      </c>
      <c r="R462" s="53">
        <f t="shared" ca="1" si="111"/>
        <v>7.3295565784882452E-3</v>
      </c>
      <c r="S462" s="53"/>
      <c r="T462" s="53"/>
      <c r="U462" s="53"/>
      <c r="V462" s="53"/>
      <c r="W462" s="53"/>
      <c r="X462" s="53"/>
      <c r="Y462" s="53"/>
      <c r="Z462" s="53"/>
      <c r="AA462" s="53"/>
      <c r="AB462" s="53"/>
      <c r="AC462" s="53"/>
      <c r="AD462" s="53"/>
      <c r="AE462" s="53"/>
      <c r="AF462" s="53"/>
      <c r="AG462" s="53"/>
      <c r="AH462" s="53"/>
      <c r="AI462" s="53"/>
    </row>
    <row r="463" spans="1:35" x14ac:dyDescent="0.2">
      <c r="A463" s="53"/>
      <c r="B463" s="53"/>
      <c r="C463" s="86"/>
      <c r="D463" s="87">
        <f t="shared" ref="D463:E526" si="112">A463/A$18</f>
        <v>0</v>
      </c>
      <c r="E463" s="87">
        <f t="shared" si="112"/>
        <v>0</v>
      </c>
      <c r="F463" s="79">
        <f t="shared" ref="F463:G526" si="113">$C463*D463</f>
        <v>0</v>
      </c>
      <c r="G463" s="79">
        <f t="shared" si="113"/>
        <v>0</v>
      </c>
      <c r="H463" s="79">
        <f t="shared" si="101"/>
        <v>0</v>
      </c>
      <c r="I463" s="79">
        <f t="shared" si="102"/>
        <v>0</v>
      </c>
      <c r="J463" s="79">
        <f t="shared" si="103"/>
        <v>0</v>
      </c>
      <c r="K463" s="79">
        <f t="shared" si="104"/>
        <v>0</v>
      </c>
      <c r="L463" s="79">
        <f t="shared" si="105"/>
        <v>0</v>
      </c>
      <c r="M463" s="79">
        <f t="shared" ca="1" si="110"/>
        <v>-7.3295565784882452E-3</v>
      </c>
      <c r="N463" s="79">
        <f t="shared" ca="1" si="106"/>
        <v>0</v>
      </c>
      <c r="O463" s="126">
        <f t="shared" ca="1" si="107"/>
        <v>0</v>
      </c>
      <c r="P463" s="79">
        <f t="shared" ca="1" si="108"/>
        <v>0</v>
      </c>
      <c r="Q463" s="79">
        <f t="shared" ca="1" si="109"/>
        <v>0</v>
      </c>
      <c r="R463" s="53">
        <f t="shared" ca="1" si="111"/>
        <v>7.3295565784882452E-3</v>
      </c>
      <c r="S463" s="53"/>
      <c r="T463" s="53"/>
      <c r="U463" s="53"/>
      <c r="V463" s="53"/>
      <c r="W463" s="53"/>
      <c r="X463" s="53"/>
      <c r="Y463" s="53"/>
      <c r="Z463" s="53"/>
      <c r="AA463" s="53"/>
      <c r="AB463" s="53"/>
      <c r="AC463" s="53"/>
      <c r="AD463" s="53"/>
      <c r="AE463" s="53"/>
      <c r="AF463" s="53"/>
      <c r="AG463" s="53"/>
      <c r="AH463" s="53"/>
      <c r="AI463" s="53"/>
    </row>
    <row r="464" spans="1:35" x14ac:dyDescent="0.2">
      <c r="A464" s="53"/>
      <c r="B464" s="53"/>
      <c r="C464" s="86"/>
      <c r="D464" s="87">
        <f t="shared" si="112"/>
        <v>0</v>
      </c>
      <c r="E464" s="87">
        <f t="shared" si="112"/>
        <v>0</v>
      </c>
      <c r="F464" s="79">
        <f t="shared" si="113"/>
        <v>0</v>
      </c>
      <c r="G464" s="79">
        <f t="shared" si="113"/>
        <v>0</v>
      </c>
      <c r="H464" s="79">
        <f t="shared" ref="H464:H527" si="114">C464*D464*D464</f>
        <v>0</v>
      </c>
      <c r="I464" s="79">
        <f t="shared" ref="I464:I527" si="115">C464*D464*D464*D464</f>
        <v>0</v>
      </c>
      <c r="J464" s="79">
        <f t="shared" ref="J464:J527" si="116">C464*D464*D464*D464*D464</f>
        <v>0</v>
      </c>
      <c r="K464" s="79">
        <f t="shared" ref="K464:K527" si="117">C464*E464*D464</f>
        <v>0</v>
      </c>
      <c r="L464" s="79">
        <f t="shared" ref="L464:L527" si="118">C464*E464*D464*D464</f>
        <v>0</v>
      </c>
      <c r="M464" s="79">
        <f t="shared" ca="1" si="110"/>
        <v>-7.3295565784882452E-3</v>
      </c>
      <c r="N464" s="79">
        <f t="shared" ref="N464:N527" ca="1" si="119">C464*(M464-E464)^2</f>
        <v>0</v>
      </c>
      <c r="O464" s="126">
        <f t="shared" ref="O464:O527" ca="1" si="120">(C464*O$1-O$2*F464+O$3*H464)^2</f>
        <v>0</v>
      </c>
      <c r="P464" s="79">
        <f t="shared" ref="P464:P527" ca="1" si="121">(-C464*O$2+O$4*F464-O$5*H464)^2</f>
        <v>0</v>
      </c>
      <c r="Q464" s="79">
        <f t="shared" ref="Q464:Q527" ca="1" si="122">+(C464*O$3-F464*O$5+H464*O$6)^2</f>
        <v>0</v>
      </c>
      <c r="R464" s="53">
        <f t="shared" ca="1" si="111"/>
        <v>7.3295565784882452E-3</v>
      </c>
      <c r="S464" s="53"/>
      <c r="T464" s="53"/>
      <c r="U464" s="53"/>
      <c r="V464" s="53"/>
      <c r="W464" s="53"/>
      <c r="X464" s="53"/>
      <c r="Y464" s="53"/>
      <c r="Z464" s="53"/>
      <c r="AA464" s="53"/>
      <c r="AB464" s="53"/>
      <c r="AC464" s="53"/>
      <c r="AD464" s="53"/>
      <c r="AE464" s="53"/>
      <c r="AF464" s="53"/>
      <c r="AG464" s="53"/>
      <c r="AH464" s="53"/>
      <c r="AI464" s="53"/>
    </row>
    <row r="465" spans="1:35" x14ac:dyDescent="0.2">
      <c r="A465" s="53"/>
      <c r="B465" s="53"/>
      <c r="C465" s="86"/>
      <c r="D465" s="87">
        <f t="shared" si="112"/>
        <v>0</v>
      </c>
      <c r="E465" s="87">
        <f t="shared" si="112"/>
        <v>0</v>
      </c>
      <c r="F465" s="79">
        <f t="shared" si="113"/>
        <v>0</v>
      </c>
      <c r="G465" s="79">
        <f t="shared" si="113"/>
        <v>0</v>
      </c>
      <c r="H465" s="79">
        <f t="shared" si="114"/>
        <v>0</v>
      </c>
      <c r="I465" s="79">
        <f t="shared" si="115"/>
        <v>0</v>
      </c>
      <c r="J465" s="79">
        <f t="shared" si="116"/>
        <v>0</v>
      </c>
      <c r="K465" s="79">
        <f t="shared" si="117"/>
        <v>0</v>
      </c>
      <c r="L465" s="79">
        <f t="shared" si="118"/>
        <v>0</v>
      </c>
      <c r="M465" s="79">
        <f t="shared" ca="1" si="110"/>
        <v>-7.3295565784882452E-3</v>
      </c>
      <c r="N465" s="79">
        <f t="shared" ca="1" si="119"/>
        <v>0</v>
      </c>
      <c r="O465" s="126">
        <f t="shared" ca="1" si="120"/>
        <v>0</v>
      </c>
      <c r="P465" s="79">
        <f t="shared" ca="1" si="121"/>
        <v>0</v>
      </c>
      <c r="Q465" s="79">
        <f t="shared" ca="1" si="122"/>
        <v>0</v>
      </c>
      <c r="R465" s="53">
        <f t="shared" ca="1" si="111"/>
        <v>7.3295565784882452E-3</v>
      </c>
      <c r="S465" s="53"/>
      <c r="T465" s="53"/>
      <c r="U465" s="53"/>
      <c r="V465" s="53"/>
      <c r="W465" s="53"/>
      <c r="X465" s="53"/>
      <c r="Y465" s="53"/>
      <c r="Z465" s="53"/>
      <c r="AA465" s="53"/>
      <c r="AB465" s="53"/>
      <c r="AC465" s="53"/>
      <c r="AD465" s="53"/>
      <c r="AE465" s="53"/>
      <c r="AF465" s="53"/>
      <c r="AG465" s="53"/>
      <c r="AH465" s="53"/>
      <c r="AI465" s="53"/>
    </row>
    <row r="466" spans="1:35" x14ac:dyDescent="0.2">
      <c r="A466" s="53"/>
      <c r="B466" s="53"/>
      <c r="C466" s="86"/>
      <c r="D466" s="87">
        <f t="shared" si="112"/>
        <v>0</v>
      </c>
      <c r="E466" s="87">
        <f t="shared" si="112"/>
        <v>0</v>
      </c>
      <c r="F466" s="79">
        <f t="shared" si="113"/>
        <v>0</v>
      </c>
      <c r="G466" s="79">
        <f t="shared" si="113"/>
        <v>0</v>
      </c>
      <c r="H466" s="79">
        <f t="shared" si="114"/>
        <v>0</v>
      </c>
      <c r="I466" s="79">
        <f t="shared" si="115"/>
        <v>0</v>
      </c>
      <c r="J466" s="79">
        <f t="shared" si="116"/>
        <v>0</v>
      </c>
      <c r="K466" s="79">
        <f t="shared" si="117"/>
        <v>0</v>
      </c>
      <c r="L466" s="79">
        <f t="shared" si="118"/>
        <v>0</v>
      </c>
      <c r="M466" s="79">
        <f t="shared" ca="1" si="110"/>
        <v>-7.3295565784882452E-3</v>
      </c>
      <c r="N466" s="79">
        <f t="shared" ca="1" si="119"/>
        <v>0</v>
      </c>
      <c r="O466" s="126">
        <f t="shared" ca="1" si="120"/>
        <v>0</v>
      </c>
      <c r="P466" s="79">
        <f t="shared" ca="1" si="121"/>
        <v>0</v>
      </c>
      <c r="Q466" s="79">
        <f t="shared" ca="1" si="122"/>
        <v>0</v>
      </c>
      <c r="R466" s="53">
        <f t="shared" ca="1" si="111"/>
        <v>7.3295565784882452E-3</v>
      </c>
      <c r="S466" s="53"/>
      <c r="T466" s="53"/>
      <c r="U466" s="53"/>
      <c r="V466" s="53"/>
      <c r="W466" s="53"/>
      <c r="X466" s="53"/>
      <c r="Y466" s="53"/>
      <c r="Z466" s="53"/>
      <c r="AA466" s="53"/>
      <c r="AB466" s="53"/>
      <c r="AC466" s="53"/>
      <c r="AD466" s="53"/>
      <c r="AE466" s="53"/>
      <c r="AF466" s="53"/>
      <c r="AG466" s="53"/>
      <c r="AH466" s="53"/>
      <c r="AI466" s="53"/>
    </row>
    <row r="467" spans="1:35" x14ac:dyDescent="0.2">
      <c r="A467" s="53"/>
      <c r="B467" s="53"/>
      <c r="C467" s="86"/>
      <c r="D467" s="87">
        <f t="shared" si="112"/>
        <v>0</v>
      </c>
      <c r="E467" s="87">
        <f t="shared" si="112"/>
        <v>0</v>
      </c>
      <c r="F467" s="79">
        <f t="shared" si="113"/>
        <v>0</v>
      </c>
      <c r="G467" s="79">
        <f t="shared" si="113"/>
        <v>0</v>
      </c>
      <c r="H467" s="79">
        <f t="shared" si="114"/>
        <v>0</v>
      </c>
      <c r="I467" s="79">
        <f t="shared" si="115"/>
        <v>0</v>
      </c>
      <c r="J467" s="79">
        <f t="shared" si="116"/>
        <v>0</v>
      </c>
      <c r="K467" s="79">
        <f t="shared" si="117"/>
        <v>0</v>
      </c>
      <c r="L467" s="79">
        <f t="shared" si="118"/>
        <v>0</v>
      </c>
      <c r="M467" s="79">
        <f t="shared" ca="1" si="110"/>
        <v>-7.3295565784882452E-3</v>
      </c>
      <c r="N467" s="79">
        <f t="shared" ca="1" si="119"/>
        <v>0</v>
      </c>
      <c r="O467" s="126">
        <f t="shared" ca="1" si="120"/>
        <v>0</v>
      </c>
      <c r="P467" s="79">
        <f t="shared" ca="1" si="121"/>
        <v>0</v>
      </c>
      <c r="Q467" s="79">
        <f t="shared" ca="1" si="122"/>
        <v>0</v>
      </c>
      <c r="R467" s="53">
        <f t="shared" ca="1" si="111"/>
        <v>7.3295565784882452E-3</v>
      </c>
      <c r="S467" s="53"/>
      <c r="T467" s="53"/>
      <c r="U467" s="53"/>
      <c r="V467" s="53"/>
      <c r="W467" s="53"/>
      <c r="X467" s="53"/>
      <c r="Y467" s="53"/>
      <c r="Z467" s="53"/>
      <c r="AA467" s="53"/>
      <c r="AB467" s="53"/>
      <c r="AC467" s="53"/>
      <c r="AD467" s="53"/>
      <c r="AE467" s="53"/>
      <c r="AF467" s="53"/>
      <c r="AG467" s="53"/>
      <c r="AH467" s="53"/>
      <c r="AI467" s="53"/>
    </row>
    <row r="468" spans="1:35" x14ac:dyDescent="0.2">
      <c r="A468" s="53"/>
      <c r="B468" s="53"/>
      <c r="C468" s="86"/>
      <c r="D468" s="87">
        <f t="shared" si="112"/>
        <v>0</v>
      </c>
      <c r="E468" s="87">
        <f t="shared" si="112"/>
        <v>0</v>
      </c>
      <c r="F468" s="79">
        <f t="shared" si="113"/>
        <v>0</v>
      </c>
      <c r="G468" s="79">
        <f t="shared" si="113"/>
        <v>0</v>
      </c>
      <c r="H468" s="79">
        <f t="shared" si="114"/>
        <v>0</v>
      </c>
      <c r="I468" s="79">
        <f t="shared" si="115"/>
        <v>0</v>
      </c>
      <c r="J468" s="79">
        <f t="shared" si="116"/>
        <v>0</v>
      </c>
      <c r="K468" s="79">
        <f t="shared" si="117"/>
        <v>0</v>
      </c>
      <c r="L468" s="79">
        <f t="shared" si="118"/>
        <v>0</v>
      </c>
      <c r="M468" s="79">
        <f t="shared" ca="1" si="110"/>
        <v>-7.3295565784882452E-3</v>
      </c>
      <c r="N468" s="79">
        <f t="shared" ca="1" si="119"/>
        <v>0</v>
      </c>
      <c r="O468" s="126">
        <f t="shared" ca="1" si="120"/>
        <v>0</v>
      </c>
      <c r="P468" s="79">
        <f t="shared" ca="1" si="121"/>
        <v>0</v>
      </c>
      <c r="Q468" s="79">
        <f t="shared" ca="1" si="122"/>
        <v>0</v>
      </c>
      <c r="R468" s="53">
        <f t="shared" ca="1" si="111"/>
        <v>7.3295565784882452E-3</v>
      </c>
      <c r="S468" s="53"/>
      <c r="T468" s="53"/>
      <c r="U468" s="53"/>
      <c r="V468" s="53"/>
      <c r="W468" s="53"/>
      <c r="X468" s="53"/>
      <c r="Y468" s="53"/>
      <c r="Z468" s="53"/>
      <c r="AA468" s="53"/>
      <c r="AB468" s="53"/>
      <c r="AC468" s="53"/>
      <c r="AD468" s="53"/>
      <c r="AE468" s="53"/>
      <c r="AF468" s="53"/>
      <c r="AG468" s="53"/>
      <c r="AH468" s="53"/>
      <c r="AI468" s="53"/>
    </row>
    <row r="469" spans="1:35" x14ac:dyDescent="0.2">
      <c r="A469" s="53"/>
      <c r="B469" s="53"/>
      <c r="C469" s="86"/>
      <c r="D469" s="87">
        <f t="shared" si="112"/>
        <v>0</v>
      </c>
      <c r="E469" s="87">
        <f t="shared" si="112"/>
        <v>0</v>
      </c>
      <c r="F469" s="79">
        <f t="shared" si="113"/>
        <v>0</v>
      </c>
      <c r="G469" s="79">
        <f t="shared" si="113"/>
        <v>0</v>
      </c>
      <c r="H469" s="79">
        <f t="shared" si="114"/>
        <v>0</v>
      </c>
      <c r="I469" s="79">
        <f t="shared" si="115"/>
        <v>0</v>
      </c>
      <c r="J469" s="79">
        <f t="shared" si="116"/>
        <v>0</v>
      </c>
      <c r="K469" s="79">
        <f t="shared" si="117"/>
        <v>0</v>
      </c>
      <c r="L469" s="79">
        <f t="shared" si="118"/>
        <v>0</v>
      </c>
      <c r="M469" s="79">
        <f t="shared" ref="M469:M532" ca="1" si="123">+E$4+E$5*D469+E$6*D469^2</f>
        <v>-7.3295565784882452E-3</v>
      </c>
      <c r="N469" s="79">
        <f t="shared" ca="1" si="119"/>
        <v>0</v>
      </c>
      <c r="O469" s="126">
        <f t="shared" ca="1" si="120"/>
        <v>0</v>
      </c>
      <c r="P469" s="79">
        <f t="shared" ca="1" si="121"/>
        <v>0</v>
      </c>
      <c r="Q469" s="79">
        <f t="shared" ca="1" si="122"/>
        <v>0</v>
      </c>
      <c r="R469" s="53">
        <f t="shared" ref="R469:R532" ca="1" si="124">+E469-M469</f>
        <v>7.3295565784882452E-3</v>
      </c>
      <c r="S469" s="53"/>
      <c r="T469" s="53"/>
      <c r="U469" s="53"/>
      <c r="V469" s="53"/>
      <c r="W469" s="53"/>
      <c r="X469" s="53"/>
      <c r="Y469" s="53"/>
      <c r="Z469" s="53"/>
      <c r="AA469" s="53"/>
      <c r="AB469" s="53"/>
      <c r="AC469" s="53"/>
      <c r="AD469" s="53"/>
      <c r="AE469" s="53"/>
      <c r="AF469" s="53"/>
      <c r="AG469" s="53"/>
      <c r="AH469" s="53"/>
      <c r="AI469" s="53"/>
    </row>
    <row r="470" spans="1:35" x14ac:dyDescent="0.2">
      <c r="A470" s="53"/>
      <c r="B470" s="53"/>
      <c r="C470" s="86"/>
      <c r="D470" s="87">
        <f t="shared" si="112"/>
        <v>0</v>
      </c>
      <c r="E470" s="87">
        <f t="shared" si="112"/>
        <v>0</v>
      </c>
      <c r="F470" s="79">
        <f t="shared" si="113"/>
        <v>0</v>
      </c>
      <c r="G470" s="79">
        <f t="shared" si="113"/>
        <v>0</v>
      </c>
      <c r="H470" s="79">
        <f t="shared" si="114"/>
        <v>0</v>
      </c>
      <c r="I470" s="79">
        <f t="shared" si="115"/>
        <v>0</v>
      </c>
      <c r="J470" s="79">
        <f t="shared" si="116"/>
        <v>0</v>
      </c>
      <c r="K470" s="79">
        <f t="shared" si="117"/>
        <v>0</v>
      </c>
      <c r="L470" s="79">
        <f t="shared" si="118"/>
        <v>0</v>
      </c>
      <c r="M470" s="79">
        <f t="shared" ca="1" si="123"/>
        <v>-7.3295565784882452E-3</v>
      </c>
      <c r="N470" s="79">
        <f t="shared" ca="1" si="119"/>
        <v>0</v>
      </c>
      <c r="O470" s="126">
        <f t="shared" ca="1" si="120"/>
        <v>0</v>
      </c>
      <c r="P470" s="79">
        <f t="shared" ca="1" si="121"/>
        <v>0</v>
      </c>
      <c r="Q470" s="79">
        <f t="shared" ca="1" si="122"/>
        <v>0</v>
      </c>
      <c r="R470" s="53">
        <f t="shared" ca="1" si="124"/>
        <v>7.3295565784882452E-3</v>
      </c>
      <c r="S470" s="53"/>
      <c r="T470" s="53"/>
      <c r="U470" s="53"/>
      <c r="V470" s="53"/>
      <c r="W470" s="53"/>
      <c r="X470" s="53"/>
      <c r="Y470" s="53"/>
      <c r="Z470" s="53"/>
      <c r="AA470" s="53"/>
      <c r="AB470" s="53"/>
      <c r="AC470" s="53"/>
      <c r="AD470" s="53"/>
      <c r="AE470" s="53"/>
      <c r="AF470" s="53"/>
      <c r="AG470" s="53"/>
      <c r="AH470" s="53"/>
      <c r="AI470" s="53"/>
    </row>
    <row r="471" spans="1:35" x14ac:dyDescent="0.2">
      <c r="A471" s="53"/>
      <c r="B471" s="53"/>
      <c r="C471" s="86"/>
      <c r="D471" s="87">
        <f t="shared" si="112"/>
        <v>0</v>
      </c>
      <c r="E471" s="87">
        <f t="shared" si="112"/>
        <v>0</v>
      </c>
      <c r="F471" s="79">
        <f t="shared" si="113"/>
        <v>0</v>
      </c>
      <c r="G471" s="79">
        <f t="shared" si="113"/>
        <v>0</v>
      </c>
      <c r="H471" s="79">
        <f t="shared" si="114"/>
        <v>0</v>
      </c>
      <c r="I471" s="79">
        <f t="shared" si="115"/>
        <v>0</v>
      </c>
      <c r="J471" s="79">
        <f t="shared" si="116"/>
        <v>0</v>
      </c>
      <c r="K471" s="79">
        <f t="shared" si="117"/>
        <v>0</v>
      </c>
      <c r="L471" s="79">
        <f t="shared" si="118"/>
        <v>0</v>
      </c>
      <c r="M471" s="79">
        <f t="shared" ca="1" si="123"/>
        <v>-7.3295565784882452E-3</v>
      </c>
      <c r="N471" s="79">
        <f t="shared" ca="1" si="119"/>
        <v>0</v>
      </c>
      <c r="O471" s="126">
        <f t="shared" ca="1" si="120"/>
        <v>0</v>
      </c>
      <c r="P471" s="79">
        <f t="shared" ca="1" si="121"/>
        <v>0</v>
      </c>
      <c r="Q471" s="79">
        <f t="shared" ca="1" si="122"/>
        <v>0</v>
      </c>
      <c r="R471" s="53">
        <f t="shared" ca="1" si="124"/>
        <v>7.3295565784882452E-3</v>
      </c>
      <c r="S471" s="53"/>
      <c r="T471" s="53"/>
      <c r="U471" s="53"/>
      <c r="V471" s="53"/>
      <c r="W471" s="53"/>
      <c r="X471" s="53"/>
      <c r="Y471" s="53"/>
      <c r="Z471" s="53"/>
      <c r="AA471" s="53"/>
      <c r="AB471" s="53"/>
      <c r="AC471" s="53"/>
      <c r="AD471" s="53"/>
      <c r="AE471" s="53"/>
      <c r="AF471" s="53"/>
      <c r="AG471" s="53"/>
      <c r="AH471" s="53"/>
      <c r="AI471" s="53"/>
    </row>
    <row r="472" spans="1:35" x14ac:dyDescent="0.2">
      <c r="A472" s="53"/>
      <c r="B472" s="53"/>
      <c r="C472" s="86"/>
      <c r="D472" s="87">
        <f t="shared" si="112"/>
        <v>0</v>
      </c>
      <c r="E472" s="87">
        <f t="shared" si="112"/>
        <v>0</v>
      </c>
      <c r="F472" s="79">
        <f t="shared" si="113"/>
        <v>0</v>
      </c>
      <c r="G472" s="79">
        <f t="shared" si="113"/>
        <v>0</v>
      </c>
      <c r="H472" s="79">
        <f t="shared" si="114"/>
        <v>0</v>
      </c>
      <c r="I472" s="79">
        <f t="shared" si="115"/>
        <v>0</v>
      </c>
      <c r="J472" s="79">
        <f t="shared" si="116"/>
        <v>0</v>
      </c>
      <c r="K472" s="79">
        <f t="shared" si="117"/>
        <v>0</v>
      </c>
      <c r="L472" s="79">
        <f t="shared" si="118"/>
        <v>0</v>
      </c>
      <c r="M472" s="79">
        <f t="shared" ca="1" si="123"/>
        <v>-7.3295565784882452E-3</v>
      </c>
      <c r="N472" s="79">
        <f t="shared" ca="1" si="119"/>
        <v>0</v>
      </c>
      <c r="O472" s="126">
        <f t="shared" ca="1" si="120"/>
        <v>0</v>
      </c>
      <c r="P472" s="79">
        <f t="shared" ca="1" si="121"/>
        <v>0</v>
      </c>
      <c r="Q472" s="79">
        <f t="shared" ca="1" si="122"/>
        <v>0</v>
      </c>
      <c r="R472" s="53">
        <f t="shared" ca="1" si="124"/>
        <v>7.3295565784882452E-3</v>
      </c>
      <c r="S472" s="53"/>
      <c r="T472" s="53"/>
      <c r="U472" s="53"/>
      <c r="V472" s="53"/>
      <c r="W472" s="53"/>
      <c r="X472" s="53"/>
      <c r="Y472" s="53"/>
      <c r="Z472" s="53"/>
      <c r="AA472" s="53"/>
      <c r="AB472" s="53"/>
      <c r="AC472" s="53"/>
      <c r="AD472" s="53"/>
      <c r="AE472" s="53"/>
      <c r="AF472" s="53"/>
      <c r="AG472" s="53"/>
      <c r="AH472" s="53"/>
      <c r="AI472" s="53"/>
    </row>
    <row r="473" spans="1:35" x14ac:dyDescent="0.2">
      <c r="A473" s="53"/>
      <c r="B473" s="53"/>
      <c r="C473" s="86"/>
      <c r="D473" s="87">
        <f t="shared" si="112"/>
        <v>0</v>
      </c>
      <c r="E473" s="87">
        <f t="shared" si="112"/>
        <v>0</v>
      </c>
      <c r="F473" s="79">
        <f t="shared" si="113"/>
        <v>0</v>
      </c>
      <c r="G473" s="79">
        <f t="shared" si="113"/>
        <v>0</v>
      </c>
      <c r="H473" s="79">
        <f t="shared" si="114"/>
        <v>0</v>
      </c>
      <c r="I473" s="79">
        <f t="shared" si="115"/>
        <v>0</v>
      </c>
      <c r="J473" s="79">
        <f t="shared" si="116"/>
        <v>0</v>
      </c>
      <c r="K473" s="79">
        <f t="shared" si="117"/>
        <v>0</v>
      </c>
      <c r="L473" s="79">
        <f t="shared" si="118"/>
        <v>0</v>
      </c>
      <c r="M473" s="79">
        <f t="shared" ca="1" si="123"/>
        <v>-7.3295565784882452E-3</v>
      </c>
      <c r="N473" s="79">
        <f t="shared" ca="1" si="119"/>
        <v>0</v>
      </c>
      <c r="O473" s="126">
        <f t="shared" ca="1" si="120"/>
        <v>0</v>
      </c>
      <c r="P473" s="79">
        <f t="shared" ca="1" si="121"/>
        <v>0</v>
      </c>
      <c r="Q473" s="79">
        <f t="shared" ca="1" si="122"/>
        <v>0</v>
      </c>
      <c r="R473" s="53">
        <f t="shared" ca="1" si="124"/>
        <v>7.3295565784882452E-3</v>
      </c>
      <c r="S473" s="53"/>
      <c r="T473" s="53"/>
      <c r="U473" s="53"/>
      <c r="V473" s="53"/>
      <c r="W473" s="53"/>
      <c r="X473" s="53"/>
      <c r="Y473" s="53"/>
      <c r="Z473" s="53"/>
      <c r="AA473" s="53"/>
      <c r="AB473" s="53"/>
      <c r="AC473" s="53"/>
      <c r="AD473" s="53"/>
      <c r="AE473" s="53"/>
      <c r="AF473" s="53"/>
      <c r="AG473" s="53"/>
      <c r="AH473" s="53"/>
      <c r="AI473" s="53"/>
    </row>
    <row r="474" spans="1:35" x14ac:dyDescent="0.2">
      <c r="A474" s="53"/>
      <c r="B474" s="53"/>
      <c r="C474" s="86"/>
      <c r="D474" s="87">
        <f t="shared" si="112"/>
        <v>0</v>
      </c>
      <c r="E474" s="87">
        <f t="shared" si="112"/>
        <v>0</v>
      </c>
      <c r="F474" s="79">
        <f t="shared" si="113"/>
        <v>0</v>
      </c>
      <c r="G474" s="79">
        <f t="shared" si="113"/>
        <v>0</v>
      </c>
      <c r="H474" s="79">
        <f t="shared" si="114"/>
        <v>0</v>
      </c>
      <c r="I474" s="79">
        <f t="shared" si="115"/>
        <v>0</v>
      </c>
      <c r="J474" s="79">
        <f t="shared" si="116"/>
        <v>0</v>
      </c>
      <c r="K474" s="79">
        <f t="shared" si="117"/>
        <v>0</v>
      </c>
      <c r="L474" s="79">
        <f t="shared" si="118"/>
        <v>0</v>
      </c>
      <c r="M474" s="79">
        <f t="shared" ca="1" si="123"/>
        <v>-7.3295565784882452E-3</v>
      </c>
      <c r="N474" s="79">
        <f t="shared" ca="1" si="119"/>
        <v>0</v>
      </c>
      <c r="O474" s="126">
        <f t="shared" ca="1" si="120"/>
        <v>0</v>
      </c>
      <c r="P474" s="79">
        <f t="shared" ca="1" si="121"/>
        <v>0</v>
      </c>
      <c r="Q474" s="79">
        <f t="shared" ca="1" si="122"/>
        <v>0</v>
      </c>
      <c r="R474" s="53">
        <f t="shared" ca="1" si="124"/>
        <v>7.3295565784882452E-3</v>
      </c>
      <c r="S474" s="53"/>
      <c r="T474" s="53"/>
      <c r="U474" s="53"/>
      <c r="V474" s="53"/>
      <c r="W474" s="53"/>
      <c r="X474" s="53"/>
      <c r="Y474" s="53"/>
      <c r="Z474" s="53"/>
      <c r="AA474" s="53"/>
      <c r="AB474" s="53"/>
      <c r="AC474" s="53"/>
      <c r="AD474" s="53"/>
      <c r="AE474" s="53"/>
      <c r="AF474" s="53"/>
      <c r="AG474" s="53"/>
      <c r="AH474" s="53"/>
      <c r="AI474" s="53"/>
    </row>
    <row r="475" spans="1:35" x14ac:dyDescent="0.2">
      <c r="A475" s="53"/>
      <c r="B475" s="53"/>
      <c r="C475" s="86"/>
      <c r="D475" s="87">
        <f t="shared" si="112"/>
        <v>0</v>
      </c>
      <c r="E475" s="87">
        <f t="shared" si="112"/>
        <v>0</v>
      </c>
      <c r="F475" s="79">
        <f t="shared" si="113"/>
        <v>0</v>
      </c>
      <c r="G475" s="79">
        <f t="shared" si="113"/>
        <v>0</v>
      </c>
      <c r="H475" s="79">
        <f t="shared" si="114"/>
        <v>0</v>
      </c>
      <c r="I475" s="79">
        <f t="shared" si="115"/>
        <v>0</v>
      </c>
      <c r="J475" s="79">
        <f t="shared" si="116"/>
        <v>0</v>
      </c>
      <c r="K475" s="79">
        <f t="shared" si="117"/>
        <v>0</v>
      </c>
      <c r="L475" s="79">
        <f t="shared" si="118"/>
        <v>0</v>
      </c>
      <c r="M475" s="79">
        <f t="shared" ca="1" si="123"/>
        <v>-7.3295565784882452E-3</v>
      </c>
      <c r="N475" s="79">
        <f t="shared" ca="1" si="119"/>
        <v>0</v>
      </c>
      <c r="O475" s="126">
        <f t="shared" ca="1" si="120"/>
        <v>0</v>
      </c>
      <c r="P475" s="79">
        <f t="shared" ca="1" si="121"/>
        <v>0</v>
      </c>
      <c r="Q475" s="79">
        <f t="shared" ca="1" si="122"/>
        <v>0</v>
      </c>
      <c r="R475" s="53">
        <f t="shared" ca="1" si="124"/>
        <v>7.3295565784882452E-3</v>
      </c>
      <c r="S475" s="53"/>
      <c r="T475" s="53"/>
      <c r="U475" s="53"/>
      <c r="V475" s="53"/>
      <c r="W475" s="53"/>
      <c r="X475" s="53"/>
      <c r="Y475" s="53"/>
      <c r="Z475" s="53"/>
      <c r="AA475" s="53"/>
      <c r="AB475" s="53"/>
      <c r="AC475" s="53"/>
      <c r="AD475" s="53"/>
      <c r="AE475" s="53"/>
      <c r="AF475" s="53"/>
      <c r="AG475" s="53"/>
      <c r="AH475" s="53"/>
      <c r="AI475" s="53"/>
    </row>
    <row r="476" spans="1:35" x14ac:dyDescent="0.2">
      <c r="A476" s="53"/>
      <c r="B476" s="53"/>
      <c r="C476" s="86"/>
      <c r="D476" s="87">
        <f t="shared" si="112"/>
        <v>0</v>
      </c>
      <c r="E476" s="87">
        <f t="shared" si="112"/>
        <v>0</v>
      </c>
      <c r="F476" s="79">
        <f t="shared" si="113"/>
        <v>0</v>
      </c>
      <c r="G476" s="79">
        <f t="shared" si="113"/>
        <v>0</v>
      </c>
      <c r="H476" s="79">
        <f t="shared" si="114"/>
        <v>0</v>
      </c>
      <c r="I476" s="79">
        <f t="shared" si="115"/>
        <v>0</v>
      </c>
      <c r="J476" s="79">
        <f t="shared" si="116"/>
        <v>0</v>
      </c>
      <c r="K476" s="79">
        <f t="shared" si="117"/>
        <v>0</v>
      </c>
      <c r="L476" s="79">
        <f t="shared" si="118"/>
        <v>0</v>
      </c>
      <c r="M476" s="79">
        <f t="shared" ca="1" si="123"/>
        <v>-7.3295565784882452E-3</v>
      </c>
      <c r="N476" s="79">
        <f t="shared" ca="1" si="119"/>
        <v>0</v>
      </c>
      <c r="O476" s="126">
        <f t="shared" ca="1" si="120"/>
        <v>0</v>
      </c>
      <c r="P476" s="79">
        <f t="shared" ca="1" si="121"/>
        <v>0</v>
      </c>
      <c r="Q476" s="79">
        <f t="shared" ca="1" si="122"/>
        <v>0</v>
      </c>
      <c r="R476" s="53">
        <f t="shared" ca="1" si="124"/>
        <v>7.3295565784882452E-3</v>
      </c>
      <c r="S476" s="53"/>
      <c r="T476" s="53"/>
      <c r="U476" s="53"/>
      <c r="V476" s="53"/>
      <c r="W476" s="53"/>
      <c r="X476" s="53"/>
      <c r="Y476" s="53"/>
      <c r="Z476" s="53"/>
      <c r="AA476" s="53"/>
      <c r="AB476" s="53"/>
      <c r="AC476" s="53"/>
      <c r="AD476" s="53"/>
      <c r="AE476" s="53"/>
      <c r="AF476" s="53"/>
      <c r="AG476" s="53"/>
      <c r="AH476" s="53"/>
      <c r="AI476" s="53"/>
    </row>
    <row r="477" spans="1:35" x14ac:dyDescent="0.2">
      <c r="A477" s="53"/>
      <c r="B477" s="53"/>
      <c r="C477" s="86"/>
      <c r="D477" s="87">
        <f t="shared" si="112"/>
        <v>0</v>
      </c>
      <c r="E477" s="87">
        <f t="shared" si="112"/>
        <v>0</v>
      </c>
      <c r="F477" s="79">
        <f t="shared" si="113"/>
        <v>0</v>
      </c>
      <c r="G477" s="79">
        <f t="shared" si="113"/>
        <v>0</v>
      </c>
      <c r="H477" s="79">
        <f t="shared" si="114"/>
        <v>0</v>
      </c>
      <c r="I477" s="79">
        <f t="shared" si="115"/>
        <v>0</v>
      </c>
      <c r="J477" s="79">
        <f t="shared" si="116"/>
        <v>0</v>
      </c>
      <c r="K477" s="79">
        <f t="shared" si="117"/>
        <v>0</v>
      </c>
      <c r="L477" s="79">
        <f t="shared" si="118"/>
        <v>0</v>
      </c>
      <c r="M477" s="79">
        <f t="shared" ca="1" si="123"/>
        <v>-7.3295565784882452E-3</v>
      </c>
      <c r="N477" s="79">
        <f t="shared" ca="1" si="119"/>
        <v>0</v>
      </c>
      <c r="O477" s="126">
        <f t="shared" ca="1" si="120"/>
        <v>0</v>
      </c>
      <c r="P477" s="79">
        <f t="shared" ca="1" si="121"/>
        <v>0</v>
      </c>
      <c r="Q477" s="79">
        <f t="shared" ca="1" si="122"/>
        <v>0</v>
      </c>
      <c r="R477" s="53">
        <f t="shared" ca="1" si="124"/>
        <v>7.3295565784882452E-3</v>
      </c>
      <c r="S477" s="53"/>
      <c r="T477" s="53"/>
      <c r="U477" s="53"/>
      <c r="V477" s="53"/>
      <c r="W477" s="53"/>
      <c r="X477" s="53"/>
      <c r="Y477" s="53"/>
      <c r="Z477" s="53"/>
      <c r="AA477" s="53"/>
      <c r="AB477" s="53"/>
      <c r="AC477" s="53"/>
      <c r="AD477" s="53"/>
      <c r="AE477" s="53"/>
      <c r="AF477" s="53"/>
      <c r="AG477" s="53"/>
      <c r="AH477" s="53"/>
      <c r="AI477" s="53"/>
    </row>
    <row r="478" spans="1:35" x14ac:dyDescent="0.2">
      <c r="A478" s="53"/>
      <c r="B478" s="53"/>
      <c r="C478" s="86"/>
      <c r="D478" s="87">
        <f t="shared" si="112"/>
        <v>0</v>
      </c>
      <c r="E478" s="87">
        <f t="shared" si="112"/>
        <v>0</v>
      </c>
      <c r="F478" s="79">
        <f t="shared" si="113"/>
        <v>0</v>
      </c>
      <c r="G478" s="79">
        <f t="shared" si="113"/>
        <v>0</v>
      </c>
      <c r="H478" s="79">
        <f t="shared" si="114"/>
        <v>0</v>
      </c>
      <c r="I478" s="79">
        <f t="shared" si="115"/>
        <v>0</v>
      </c>
      <c r="J478" s="79">
        <f t="shared" si="116"/>
        <v>0</v>
      </c>
      <c r="K478" s="79">
        <f t="shared" si="117"/>
        <v>0</v>
      </c>
      <c r="L478" s="79">
        <f t="shared" si="118"/>
        <v>0</v>
      </c>
      <c r="M478" s="79">
        <f t="shared" ca="1" si="123"/>
        <v>-7.3295565784882452E-3</v>
      </c>
      <c r="N478" s="79">
        <f t="shared" ca="1" si="119"/>
        <v>0</v>
      </c>
      <c r="O478" s="126">
        <f t="shared" ca="1" si="120"/>
        <v>0</v>
      </c>
      <c r="P478" s="79">
        <f t="shared" ca="1" si="121"/>
        <v>0</v>
      </c>
      <c r="Q478" s="79">
        <f t="shared" ca="1" si="122"/>
        <v>0</v>
      </c>
      <c r="R478" s="53">
        <f t="shared" ca="1" si="124"/>
        <v>7.3295565784882452E-3</v>
      </c>
      <c r="S478" s="53"/>
      <c r="T478" s="53"/>
      <c r="U478" s="53"/>
      <c r="V478" s="53"/>
      <c r="W478" s="53"/>
      <c r="X478" s="53"/>
      <c r="Y478" s="53"/>
      <c r="Z478" s="53"/>
      <c r="AA478" s="53"/>
      <c r="AB478" s="53"/>
      <c r="AC478" s="53"/>
      <c r="AD478" s="53"/>
      <c r="AE478" s="53"/>
      <c r="AF478" s="53"/>
      <c r="AG478" s="53"/>
      <c r="AH478" s="53"/>
      <c r="AI478" s="53"/>
    </row>
    <row r="479" spans="1:35" x14ac:dyDescent="0.2">
      <c r="A479" s="53"/>
      <c r="B479" s="53"/>
      <c r="C479" s="86"/>
      <c r="D479" s="87">
        <f t="shared" si="112"/>
        <v>0</v>
      </c>
      <c r="E479" s="87">
        <f t="shared" si="112"/>
        <v>0</v>
      </c>
      <c r="F479" s="79">
        <f t="shared" si="113"/>
        <v>0</v>
      </c>
      <c r="G479" s="79">
        <f t="shared" si="113"/>
        <v>0</v>
      </c>
      <c r="H479" s="79">
        <f t="shared" si="114"/>
        <v>0</v>
      </c>
      <c r="I479" s="79">
        <f t="shared" si="115"/>
        <v>0</v>
      </c>
      <c r="J479" s="79">
        <f t="shared" si="116"/>
        <v>0</v>
      </c>
      <c r="K479" s="79">
        <f t="shared" si="117"/>
        <v>0</v>
      </c>
      <c r="L479" s="79">
        <f t="shared" si="118"/>
        <v>0</v>
      </c>
      <c r="M479" s="79">
        <f t="shared" ca="1" si="123"/>
        <v>-7.3295565784882452E-3</v>
      </c>
      <c r="N479" s="79">
        <f t="shared" ca="1" si="119"/>
        <v>0</v>
      </c>
      <c r="O479" s="126">
        <f t="shared" ca="1" si="120"/>
        <v>0</v>
      </c>
      <c r="P479" s="79">
        <f t="shared" ca="1" si="121"/>
        <v>0</v>
      </c>
      <c r="Q479" s="79">
        <f t="shared" ca="1" si="122"/>
        <v>0</v>
      </c>
      <c r="R479" s="53">
        <f t="shared" ca="1" si="124"/>
        <v>7.3295565784882452E-3</v>
      </c>
      <c r="S479" s="53"/>
      <c r="T479" s="53"/>
      <c r="U479" s="53"/>
      <c r="V479" s="53"/>
      <c r="W479" s="53"/>
      <c r="X479" s="53"/>
      <c r="Y479" s="53"/>
      <c r="Z479" s="53"/>
      <c r="AA479" s="53"/>
      <c r="AB479" s="53"/>
      <c r="AC479" s="53"/>
      <c r="AD479" s="53"/>
      <c r="AE479" s="53"/>
      <c r="AF479" s="53"/>
      <c r="AG479" s="53"/>
      <c r="AH479" s="53"/>
      <c r="AI479" s="53"/>
    </row>
    <row r="480" spans="1:35" x14ac:dyDescent="0.2">
      <c r="A480" s="53"/>
      <c r="B480" s="53"/>
      <c r="C480" s="86"/>
      <c r="D480" s="87">
        <f t="shared" si="112"/>
        <v>0</v>
      </c>
      <c r="E480" s="87">
        <f t="shared" si="112"/>
        <v>0</v>
      </c>
      <c r="F480" s="79">
        <f t="shared" si="113"/>
        <v>0</v>
      </c>
      <c r="G480" s="79">
        <f t="shared" si="113"/>
        <v>0</v>
      </c>
      <c r="H480" s="79">
        <f t="shared" si="114"/>
        <v>0</v>
      </c>
      <c r="I480" s="79">
        <f t="shared" si="115"/>
        <v>0</v>
      </c>
      <c r="J480" s="79">
        <f t="shared" si="116"/>
        <v>0</v>
      </c>
      <c r="K480" s="79">
        <f t="shared" si="117"/>
        <v>0</v>
      </c>
      <c r="L480" s="79">
        <f t="shared" si="118"/>
        <v>0</v>
      </c>
      <c r="M480" s="79">
        <f t="shared" ca="1" si="123"/>
        <v>-7.3295565784882452E-3</v>
      </c>
      <c r="N480" s="79">
        <f t="shared" ca="1" si="119"/>
        <v>0</v>
      </c>
      <c r="O480" s="126">
        <f t="shared" ca="1" si="120"/>
        <v>0</v>
      </c>
      <c r="P480" s="79">
        <f t="shared" ca="1" si="121"/>
        <v>0</v>
      </c>
      <c r="Q480" s="79">
        <f t="shared" ca="1" si="122"/>
        <v>0</v>
      </c>
      <c r="R480" s="53">
        <f t="shared" ca="1" si="124"/>
        <v>7.3295565784882452E-3</v>
      </c>
      <c r="S480" s="53"/>
      <c r="T480" s="53"/>
      <c r="U480" s="53"/>
      <c r="V480" s="53"/>
      <c r="W480" s="53"/>
      <c r="X480" s="53"/>
      <c r="Y480" s="53"/>
      <c r="Z480" s="53"/>
      <c r="AA480" s="53"/>
      <c r="AB480" s="53"/>
      <c r="AC480" s="53"/>
      <c r="AD480" s="53"/>
      <c r="AE480" s="53"/>
      <c r="AF480" s="53"/>
      <c r="AG480" s="53"/>
      <c r="AH480" s="53"/>
      <c r="AI480" s="53"/>
    </row>
    <row r="481" spans="1:35" x14ac:dyDescent="0.2">
      <c r="A481" s="53"/>
      <c r="B481" s="53"/>
      <c r="C481" s="86"/>
      <c r="D481" s="87">
        <f t="shared" si="112"/>
        <v>0</v>
      </c>
      <c r="E481" s="87">
        <f t="shared" si="112"/>
        <v>0</v>
      </c>
      <c r="F481" s="79">
        <f t="shared" si="113"/>
        <v>0</v>
      </c>
      <c r="G481" s="79">
        <f t="shared" si="113"/>
        <v>0</v>
      </c>
      <c r="H481" s="79">
        <f t="shared" si="114"/>
        <v>0</v>
      </c>
      <c r="I481" s="79">
        <f t="shared" si="115"/>
        <v>0</v>
      </c>
      <c r="J481" s="79">
        <f t="shared" si="116"/>
        <v>0</v>
      </c>
      <c r="K481" s="79">
        <f t="shared" si="117"/>
        <v>0</v>
      </c>
      <c r="L481" s="79">
        <f t="shared" si="118"/>
        <v>0</v>
      </c>
      <c r="M481" s="79">
        <f t="shared" ca="1" si="123"/>
        <v>-7.3295565784882452E-3</v>
      </c>
      <c r="N481" s="79">
        <f t="shared" ca="1" si="119"/>
        <v>0</v>
      </c>
      <c r="O481" s="126">
        <f t="shared" ca="1" si="120"/>
        <v>0</v>
      </c>
      <c r="P481" s="79">
        <f t="shared" ca="1" si="121"/>
        <v>0</v>
      </c>
      <c r="Q481" s="79">
        <f t="shared" ca="1" si="122"/>
        <v>0</v>
      </c>
      <c r="R481" s="53">
        <f t="shared" ca="1" si="124"/>
        <v>7.3295565784882452E-3</v>
      </c>
      <c r="S481" s="53"/>
      <c r="T481" s="53"/>
      <c r="U481" s="53"/>
      <c r="V481" s="53"/>
      <c r="W481" s="53"/>
      <c r="X481" s="53"/>
      <c r="Y481" s="53"/>
      <c r="Z481" s="53"/>
      <c r="AA481" s="53"/>
      <c r="AB481" s="53"/>
      <c r="AC481" s="53"/>
      <c r="AD481" s="53"/>
      <c r="AE481" s="53"/>
      <c r="AF481" s="53"/>
      <c r="AG481" s="53"/>
      <c r="AH481" s="53"/>
      <c r="AI481" s="53"/>
    </row>
    <row r="482" spans="1:35" x14ac:dyDescent="0.2">
      <c r="A482" s="53"/>
      <c r="B482" s="53"/>
      <c r="C482" s="86"/>
      <c r="D482" s="87">
        <f t="shared" si="112"/>
        <v>0</v>
      </c>
      <c r="E482" s="87">
        <f t="shared" si="112"/>
        <v>0</v>
      </c>
      <c r="F482" s="79">
        <f t="shared" si="113"/>
        <v>0</v>
      </c>
      <c r="G482" s="79">
        <f t="shared" si="113"/>
        <v>0</v>
      </c>
      <c r="H482" s="79">
        <f t="shared" si="114"/>
        <v>0</v>
      </c>
      <c r="I482" s="79">
        <f t="shared" si="115"/>
        <v>0</v>
      </c>
      <c r="J482" s="79">
        <f t="shared" si="116"/>
        <v>0</v>
      </c>
      <c r="K482" s="79">
        <f t="shared" si="117"/>
        <v>0</v>
      </c>
      <c r="L482" s="79">
        <f t="shared" si="118"/>
        <v>0</v>
      </c>
      <c r="M482" s="79">
        <f t="shared" ca="1" si="123"/>
        <v>-7.3295565784882452E-3</v>
      </c>
      <c r="N482" s="79">
        <f t="shared" ca="1" si="119"/>
        <v>0</v>
      </c>
      <c r="O482" s="126">
        <f t="shared" ca="1" si="120"/>
        <v>0</v>
      </c>
      <c r="P482" s="79">
        <f t="shared" ca="1" si="121"/>
        <v>0</v>
      </c>
      <c r="Q482" s="79">
        <f t="shared" ca="1" si="122"/>
        <v>0</v>
      </c>
      <c r="R482" s="53">
        <f t="shared" ca="1" si="124"/>
        <v>7.3295565784882452E-3</v>
      </c>
      <c r="S482" s="53"/>
      <c r="T482" s="53"/>
      <c r="U482" s="53"/>
      <c r="V482" s="53"/>
      <c r="W482" s="53"/>
      <c r="X482" s="53"/>
      <c r="Y482" s="53"/>
      <c r="Z482" s="53"/>
      <c r="AA482" s="53"/>
      <c r="AB482" s="53"/>
      <c r="AC482" s="53"/>
      <c r="AD482" s="53"/>
      <c r="AE482" s="53"/>
      <c r="AF482" s="53"/>
      <c r="AG482" s="53"/>
      <c r="AH482" s="53"/>
      <c r="AI482" s="53"/>
    </row>
    <row r="483" spans="1:35" x14ac:dyDescent="0.2">
      <c r="A483" s="53"/>
      <c r="B483" s="53"/>
      <c r="C483" s="86"/>
      <c r="D483" s="87">
        <f t="shared" si="112"/>
        <v>0</v>
      </c>
      <c r="E483" s="87">
        <f t="shared" si="112"/>
        <v>0</v>
      </c>
      <c r="F483" s="79">
        <f t="shared" si="113"/>
        <v>0</v>
      </c>
      <c r="G483" s="79">
        <f t="shared" si="113"/>
        <v>0</v>
      </c>
      <c r="H483" s="79">
        <f t="shared" si="114"/>
        <v>0</v>
      </c>
      <c r="I483" s="79">
        <f t="shared" si="115"/>
        <v>0</v>
      </c>
      <c r="J483" s="79">
        <f t="shared" si="116"/>
        <v>0</v>
      </c>
      <c r="K483" s="79">
        <f t="shared" si="117"/>
        <v>0</v>
      </c>
      <c r="L483" s="79">
        <f t="shared" si="118"/>
        <v>0</v>
      </c>
      <c r="M483" s="79">
        <f t="shared" ca="1" si="123"/>
        <v>-7.3295565784882452E-3</v>
      </c>
      <c r="N483" s="79">
        <f t="shared" ca="1" si="119"/>
        <v>0</v>
      </c>
      <c r="O483" s="126">
        <f t="shared" ca="1" si="120"/>
        <v>0</v>
      </c>
      <c r="P483" s="79">
        <f t="shared" ca="1" si="121"/>
        <v>0</v>
      </c>
      <c r="Q483" s="79">
        <f t="shared" ca="1" si="122"/>
        <v>0</v>
      </c>
      <c r="R483" s="53">
        <f t="shared" ca="1" si="124"/>
        <v>7.3295565784882452E-3</v>
      </c>
      <c r="S483" s="53"/>
      <c r="T483" s="53"/>
      <c r="U483" s="53"/>
      <c r="V483" s="53"/>
      <c r="W483" s="53"/>
      <c r="X483" s="53"/>
      <c r="Y483" s="53"/>
      <c r="Z483" s="53"/>
      <c r="AA483" s="53"/>
      <c r="AB483" s="53"/>
      <c r="AC483" s="53"/>
      <c r="AD483" s="53"/>
      <c r="AE483" s="53"/>
      <c r="AF483" s="53"/>
      <c r="AG483" s="53"/>
      <c r="AH483" s="53"/>
      <c r="AI483" s="53"/>
    </row>
    <row r="484" spans="1:35" x14ac:dyDescent="0.2">
      <c r="A484" s="53"/>
      <c r="B484" s="53"/>
      <c r="C484" s="86"/>
      <c r="D484" s="87">
        <f t="shared" si="112"/>
        <v>0</v>
      </c>
      <c r="E484" s="87">
        <f t="shared" si="112"/>
        <v>0</v>
      </c>
      <c r="F484" s="79">
        <f t="shared" si="113"/>
        <v>0</v>
      </c>
      <c r="G484" s="79">
        <f t="shared" si="113"/>
        <v>0</v>
      </c>
      <c r="H484" s="79">
        <f t="shared" si="114"/>
        <v>0</v>
      </c>
      <c r="I484" s="79">
        <f t="shared" si="115"/>
        <v>0</v>
      </c>
      <c r="J484" s="79">
        <f t="shared" si="116"/>
        <v>0</v>
      </c>
      <c r="K484" s="79">
        <f t="shared" si="117"/>
        <v>0</v>
      </c>
      <c r="L484" s="79">
        <f t="shared" si="118"/>
        <v>0</v>
      </c>
      <c r="M484" s="79">
        <f t="shared" ca="1" si="123"/>
        <v>-7.3295565784882452E-3</v>
      </c>
      <c r="N484" s="79">
        <f t="shared" ca="1" si="119"/>
        <v>0</v>
      </c>
      <c r="O484" s="126">
        <f t="shared" ca="1" si="120"/>
        <v>0</v>
      </c>
      <c r="P484" s="79">
        <f t="shared" ca="1" si="121"/>
        <v>0</v>
      </c>
      <c r="Q484" s="79">
        <f t="shared" ca="1" si="122"/>
        <v>0</v>
      </c>
      <c r="R484" s="53">
        <f t="shared" ca="1" si="124"/>
        <v>7.3295565784882452E-3</v>
      </c>
      <c r="S484" s="53"/>
      <c r="T484" s="53"/>
      <c r="U484" s="53"/>
      <c r="V484" s="53"/>
      <c r="W484" s="53"/>
      <c r="X484" s="53"/>
      <c r="Y484" s="53"/>
      <c r="Z484" s="53"/>
      <c r="AA484" s="53"/>
      <c r="AB484" s="53"/>
      <c r="AC484" s="53"/>
      <c r="AD484" s="53"/>
      <c r="AE484" s="53"/>
      <c r="AF484" s="53"/>
      <c r="AG484" s="53"/>
      <c r="AH484" s="53"/>
      <c r="AI484" s="53"/>
    </row>
    <row r="485" spans="1:35" x14ac:dyDescent="0.2">
      <c r="A485" s="53"/>
      <c r="B485" s="53"/>
      <c r="C485" s="86"/>
      <c r="D485" s="87">
        <f t="shared" si="112"/>
        <v>0</v>
      </c>
      <c r="E485" s="87">
        <f t="shared" si="112"/>
        <v>0</v>
      </c>
      <c r="F485" s="79">
        <f t="shared" si="113"/>
        <v>0</v>
      </c>
      <c r="G485" s="79">
        <f t="shared" si="113"/>
        <v>0</v>
      </c>
      <c r="H485" s="79">
        <f t="shared" si="114"/>
        <v>0</v>
      </c>
      <c r="I485" s="79">
        <f t="shared" si="115"/>
        <v>0</v>
      </c>
      <c r="J485" s="79">
        <f t="shared" si="116"/>
        <v>0</v>
      </c>
      <c r="K485" s="79">
        <f t="shared" si="117"/>
        <v>0</v>
      </c>
      <c r="L485" s="79">
        <f t="shared" si="118"/>
        <v>0</v>
      </c>
      <c r="M485" s="79">
        <f t="shared" ca="1" si="123"/>
        <v>-7.3295565784882452E-3</v>
      </c>
      <c r="N485" s="79">
        <f t="shared" ca="1" si="119"/>
        <v>0</v>
      </c>
      <c r="O485" s="126">
        <f t="shared" ca="1" si="120"/>
        <v>0</v>
      </c>
      <c r="P485" s="79">
        <f t="shared" ca="1" si="121"/>
        <v>0</v>
      </c>
      <c r="Q485" s="79">
        <f t="shared" ca="1" si="122"/>
        <v>0</v>
      </c>
      <c r="R485" s="53">
        <f t="shared" ca="1" si="124"/>
        <v>7.3295565784882452E-3</v>
      </c>
      <c r="S485" s="53"/>
      <c r="T485" s="53"/>
      <c r="U485" s="53"/>
      <c r="V485" s="53"/>
      <c r="W485" s="53"/>
      <c r="X485" s="53"/>
      <c r="Y485" s="53"/>
      <c r="Z485" s="53"/>
      <c r="AA485" s="53"/>
      <c r="AB485" s="53"/>
      <c r="AC485" s="53"/>
      <c r="AD485" s="53"/>
      <c r="AE485" s="53"/>
      <c r="AF485" s="53"/>
      <c r="AG485" s="53"/>
      <c r="AH485" s="53"/>
      <c r="AI485" s="53"/>
    </row>
    <row r="486" spans="1:35" x14ac:dyDescent="0.2">
      <c r="A486" s="53"/>
      <c r="B486" s="53"/>
      <c r="C486" s="86"/>
      <c r="D486" s="87">
        <f t="shared" si="112"/>
        <v>0</v>
      </c>
      <c r="E486" s="87">
        <f t="shared" si="112"/>
        <v>0</v>
      </c>
      <c r="F486" s="79">
        <f t="shared" si="113"/>
        <v>0</v>
      </c>
      <c r="G486" s="79">
        <f t="shared" si="113"/>
        <v>0</v>
      </c>
      <c r="H486" s="79">
        <f t="shared" si="114"/>
        <v>0</v>
      </c>
      <c r="I486" s="79">
        <f t="shared" si="115"/>
        <v>0</v>
      </c>
      <c r="J486" s="79">
        <f t="shared" si="116"/>
        <v>0</v>
      </c>
      <c r="K486" s="79">
        <f t="shared" si="117"/>
        <v>0</v>
      </c>
      <c r="L486" s="79">
        <f t="shared" si="118"/>
        <v>0</v>
      </c>
      <c r="M486" s="79">
        <f t="shared" ca="1" si="123"/>
        <v>-7.3295565784882452E-3</v>
      </c>
      <c r="N486" s="79">
        <f t="shared" ca="1" si="119"/>
        <v>0</v>
      </c>
      <c r="O486" s="126">
        <f t="shared" ca="1" si="120"/>
        <v>0</v>
      </c>
      <c r="P486" s="79">
        <f t="shared" ca="1" si="121"/>
        <v>0</v>
      </c>
      <c r="Q486" s="79">
        <f t="shared" ca="1" si="122"/>
        <v>0</v>
      </c>
      <c r="R486" s="53">
        <f t="shared" ca="1" si="124"/>
        <v>7.3295565784882452E-3</v>
      </c>
      <c r="S486" s="53"/>
      <c r="T486" s="53"/>
      <c r="U486" s="53"/>
      <c r="V486" s="53"/>
      <c r="W486" s="53"/>
      <c r="X486" s="53"/>
      <c r="Y486" s="53"/>
      <c r="Z486" s="53"/>
      <c r="AA486" s="53"/>
      <c r="AB486" s="53"/>
      <c r="AC486" s="53"/>
      <c r="AD486" s="53"/>
      <c r="AE486" s="53"/>
      <c r="AF486" s="53"/>
      <c r="AG486" s="53"/>
      <c r="AH486" s="53"/>
      <c r="AI486" s="53"/>
    </row>
    <row r="487" spans="1:35" x14ac:dyDescent="0.2">
      <c r="A487" s="53"/>
      <c r="B487" s="53"/>
      <c r="C487" s="86"/>
      <c r="D487" s="87">
        <f t="shared" si="112"/>
        <v>0</v>
      </c>
      <c r="E487" s="87">
        <f t="shared" si="112"/>
        <v>0</v>
      </c>
      <c r="F487" s="79">
        <f t="shared" si="113"/>
        <v>0</v>
      </c>
      <c r="G487" s="79">
        <f t="shared" si="113"/>
        <v>0</v>
      </c>
      <c r="H487" s="79">
        <f t="shared" si="114"/>
        <v>0</v>
      </c>
      <c r="I487" s="79">
        <f t="shared" si="115"/>
        <v>0</v>
      </c>
      <c r="J487" s="79">
        <f t="shared" si="116"/>
        <v>0</v>
      </c>
      <c r="K487" s="79">
        <f t="shared" si="117"/>
        <v>0</v>
      </c>
      <c r="L487" s="79">
        <f t="shared" si="118"/>
        <v>0</v>
      </c>
      <c r="M487" s="79">
        <f t="shared" ca="1" si="123"/>
        <v>-7.3295565784882452E-3</v>
      </c>
      <c r="N487" s="79">
        <f t="shared" ca="1" si="119"/>
        <v>0</v>
      </c>
      <c r="O487" s="126">
        <f t="shared" ca="1" si="120"/>
        <v>0</v>
      </c>
      <c r="P487" s="79">
        <f t="shared" ca="1" si="121"/>
        <v>0</v>
      </c>
      <c r="Q487" s="79">
        <f t="shared" ca="1" si="122"/>
        <v>0</v>
      </c>
      <c r="R487" s="53">
        <f t="shared" ca="1" si="124"/>
        <v>7.3295565784882452E-3</v>
      </c>
      <c r="S487" s="53"/>
      <c r="T487" s="53"/>
      <c r="U487" s="53"/>
      <c r="V487" s="53"/>
      <c r="W487" s="53"/>
      <c r="X487" s="53"/>
      <c r="Y487" s="53"/>
      <c r="Z487" s="53"/>
      <c r="AA487" s="53"/>
      <c r="AB487" s="53"/>
      <c r="AC487" s="53"/>
      <c r="AD487" s="53"/>
      <c r="AE487" s="53"/>
      <c r="AF487" s="53"/>
      <c r="AG487" s="53"/>
      <c r="AH487" s="53"/>
      <c r="AI487" s="53"/>
    </row>
    <row r="488" spans="1:35" x14ac:dyDescent="0.2">
      <c r="A488" s="53"/>
      <c r="B488" s="53"/>
      <c r="C488" s="86"/>
      <c r="D488" s="87">
        <f t="shared" si="112"/>
        <v>0</v>
      </c>
      <c r="E488" s="87">
        <f t="shared" si="112"/>
        <v>0</v>
      </c>
      <c r="F488" s="79">
        <f t="shared" si="113"/>
        <v>0</v>
      </c>
      <c r="G488" s="79">
        <f t="shared" si="113"/>
        <v>0</v>
      </c>
      <c r="H488" s="79">
        <f t="shared" si="114"/>
        <v>0</v>
      </c>
      <c r="I488" s="79">
        <f t="shared" si="115"/>
        <v>0</v>
      </c>
      <c r="J488" s="79">
        <f t="shared" si="116"/>
        <v>0</v>
      </c>
      <c r="K488" s="79">
        <f t="shared" si="117"/>
        <v>0</v>
      </c>
      <c r="L488" s="79">
        <f t="shared" si="118"/>
        <v>0</v>
      </c>
      <c r="M488" s="79">
        <f t="shared" ca="1" si="123"/>
        <v>-7.3295565784882452E-3</v>
      </c>
      <c r="N488" s="79">
        <f t="shared" ca="1" si="119"/>
        <v>0</v>
      </c>
      <c r="O488" s="126">
        <f t="shared" ca="1" si="120"/>
        <v>0</v>
      </c>
      <c r="P488" s="79">
        <f t="shared" ca="1" si="121"/>
        <v>0</v>
      </c>
      <c r="Q488" s="79">
        <f t="shared" ca="1" si="122"/>
        <v>0</v>
      </c>
      <c r="R488" s="53">
        <f t="shared" ca="1" si="124"/>
        <v>7.3295565784882452E-3</v>
      </c>
      <c r="S488" s="53"/>
      <c r="T488" s="53"/>
      <c r="U488" s="53"/>
      <c r="V488" s="53"/>
      <c r="W488" s="53"/>
      <c r="X488" s="53"/>
      <c r="Y488" s="53"/>
      <c r="Z488" s="53"/>
      <c r="AA488" s="53"/>
      <c r="AB488" s="53"/>
      <c r="AC488" s="53"/>
      <c r="AD488" s="53"/>
      <c r="AE488" s="53"/>
      <c r="AF488" s="53"/>
      <c r="AG488" s="53"/>
      <c r="AH488" s="53"/>
      <c r="AI488" s="53"/>
    </row>
    <row r="489" spans="1:35" x14ac:dyDescent="0.2">
      <c r="A489" s="53"/>
      <c r="B489" s="53"/>
      <c r="C489" s="86"/>
      <c r="D489" s="87">
        <f t="shared" si="112"/>
        <v>0</v>
      </c>
      <c r="E489" s="87">
        <f t="shared" si="112"/>
        <v>0</v>
      </c>
      <c r="F489" s="79">
        <f t="shared" si="113"/>
        <v>0</v>
      </c>
      <c r="G489" s="79">
        <f t="shared" si="113"/>
        <v>0</v>
      </c>
      <c r="H489" s="79">
        <f t="shared" si="114"/>
        <v>0</v>
      </c>
      <c r="I489" s="79">
        <f t="shared" si="115"/>
        <v>0</v>
      </c>
      <c r="J489" s="79">
        <f t="shared" si="116"/>
        <v>0</v>
      </c>
      <c r="K489" s="79">
        <f t="shared" si="117"/>
        <v>0</v>
      </c>
      <c r="L489" s="79">
        <f t="shared" si="118"/>
        <v>0</v>
      </c>
      <c r="M489" s="79">
        <f t="shared" ca="1" si="123"/>
        <v>-7.3295565784882452E-3</v>
      </c>
      <c r="N489" s="79">
        <f t="shared" ca="1" si="119"/>
        <v>0</v>
      </c>
      <c r="O489" s="126">
        <f t="shared" ca="1" si="120"/>
        <v>0</v>
      </c>
      <c r="P489" s="79">
        <f t="shared" ca="1" si="121"/>
        <v>0</v>
      </c>
      <c r="Q489" s="79">
        <f t="shared" ca="1" si="122"/>
        <v>0</v>
      </c>
      <c r="R489" s="53">
        <f t="shared" ca="1" si="124"/>
        <v>7.3295565784882452E-3</v>
      </c>
      <c r="S489" s="53"/>
      <c r="T489" s="53"/>
      <c r="U489" s="53"/>
      <c r="V489" s="53"/>
      <c r="W489" s="53"/>
      <c r="X489" s="53"/>
      <c r="Y489" s="53"/>
      <c r="Z489" s="53"/>
      <c r="AA489" s="53"/>
      <c r="AB489" s="53"/>
      <c r="AC489" s="53"/>
      <c r="AD489" s="53"/>
      <c r="AE489" s="53"/>
      <c r="AF489" s="53"/>
      <c r="AG489" s="53"/>
      <c r="AH489" s="53"/>
      <c r="AI489" s="53"/>
    </row>
    <row r="490" spans="1:35" x14ac:dyDescent="0.2">
      <c r="A490" s="53"/>
      <c r="B490" s="53"/>
      <c r="C490" s="86"/>
      <c r="D490" s="87">
        <f t="shared" si="112"/>
        <v>0</v>
      </c>
      <c r="E490" s="87">
        <f t="shared" si="112"/>
        <v>0</v>
      </c>
      <c r="F490" s="79">
        <f t="shared" si="113"/>
        <v>0</v>
      </c>
      <c r="G490" s="79">
        <f t="shared" si="113"/>
        <v>0</v>
      </c>
      <c r="H490" s="79">
        <f t="shared" si="114"/>
        <v>0</v>
      </c>
      <c r="I490" s="79">
        <f t="shared" si="115"/>
        <v>0</v>
      </c>
      <c r="J490" s="79">
        <f t="shared" si="116"/>
        <v>0</v>
      </c>
      <c r="K490" s="79">
        <f t="shared" si="117"/>
        <v>0</v>
      </c>
      <c r="L490" s="79">
        <f t="shared" si="118"/>
        <v>0</v>
      </c>
      <c r="M490" s="79">
        <f t="shared" ca="1" si="123"/>
        <v>-7.3295565784882452E-3</v>
      </c>
      <c r="N490" s="79">
        <f t="shared" ca="1" si="119"/>
        <v>0</v>
      </c>
      <c r="O490" s="126">
        <f t="shared" ca="1" si="120"/>
        <v>0</v>
      </c>
      <c r="P490" s="79">
        <f t="shared" ca="1" si="121"/>
        <v>0</v>
      </c>
      <c r="Q490" s="79">
        <f t="shared" ca="1" si="122"/>
        <v>0</v>
      </c>
      <c r="R490" s="53">
        <f t="shared" ca="1" si="124"/>
        <v>7.3295565784882452E-3</v>
      </c>
      <c r="S490" s="53"/>
      <c r="T490" s="53"/>
      <c r="U490" s="53"/>
      <c r="V490" s="53"/>
      <c r="W490" s="53"/>
      <c r="X490" s="53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</row>
    <row r="491" spans="1:35" x14ac:dyDescent="0.2">
      <c r="A491" s="53"/>
      <c r="B491" s="53"/>
      <c r="C491" s="86"/>
      <c r="D491" s="87">
        <f t="shared" si="112"/>
        <v>0</v>
      </c>
      <c r="E491" s="87">
        <f t="shared" si="112"/>
        <v>0</v>
      </c>
      <c r="F491" s="79">
        <f t="shared" si="113"/>
        <v>0</v>
      </c>
      <c r="G491" s="79">
        <f t="shared" si="113"/>
        <v>0</v>
      </c>
      <c r="H491" s="79">
        <f t="shared" si="114"/>
        <v>0</v>
      </c>
      <c r="I491" s="79">
        <f t="shared" si="115"/>
        <v>0</v>
      </c>
      <c r="J491" s="79">
        <f t="shared" si="116"/>
        <v>0</v>
      </c>
      <c r="K491" s="79">
        <f t="shared" si="117"/>
        <v>0</v>
      </c>
      <c r="L491" s="79">
        <f t="shared" si="118"/>
        <v>0</v>
      </c>
      <c r="M491" s="79">
        <f t="shared" ca="1" si="123"/>
        <v>-7.3295565784882452E-3</v>
      </c>
      <c r="N491" s="79">
        <f t="shared" ca="1" si="119"/>
        <v>0</v>
      </c>
      <c r="O491" s="126">
        <f t="shared" ca="1" si="120"/>
        <v>0</v>
      </c>
      <c r="P491" s="79">
        <f t="shared" ca="1" si="121"/>
        <v>0</v>
      </c>
      <c r="Q491" s="79">
        <f t="shared" ca="1" si="122"/>
        <v>0</v>
      </c>
      <c r="R491" s="53">
        <f t="shared" ca="1" si="124"/>
        <v>7.3295565784882452E-3</v>
      </c>
      <c r="S491" s="53"/>
      <c r="T491" s="53"/>
      <c r="U491" s="53"/>
      <c r="V491" s="53"/>
      <c r="W491" s="53"/>
      <c r="X491" s="53"/>
      <c r="Y491" s="53"/>
      <c r="Z491" s="53"/>
      <c r="AA491" s="53"/>
      <c r="AB491" s="53"/>
      <c r="AC491" s="53"/>
      <c r="AD491" s="53"/>
      <c r="AE491" s="53"/>
      <c r="AF491" s="53"/>
      <c r="AG491" s="53"/>
      <c r="AH491" s="53"/>
      <c r="AI491" s="53"/>
    </row>
    <row r="492" spans="1:35" x14ac:dyDescent="0.2">
      <c r="A492" s="53"/>
      <c r="B492" s="53"/>
      <c r="C492" s="86"/>
      <c r="D492" s="87">
        <f t="shared" si="112"/>
        <v>0</v>
      </c>
      <c r="E492" s="87">
        <f t="shared" si="112"/>
        <v>0</v>
      </c>
      <c r="F492" s="79">
        <f t="shared" si="113"/>
        <v>0</v>
      </c>
      <c r="G492" s="79">
        <f t="shared" si="113"/>
        <v>0</v>
      </c>
      <c r="H492" s="79">
        <f t="shared" si="114"/>
        <v>0</v>
      </c>
      <c r="I492" s="79">
        <f t="shared" si="115"/>
        <v>0</v>
      </c>
      <c r="J492" s="79">
        <f t="shared" si="116"/>
        <v>0</v>
      </c>
      <c r="K492" s="79">
        <f t="shared" si="117"/>
        <v>0</v>
      </c>
      <c r="L492" s="79">
        <f t="shared" si="118"/>
        <v>0</v>
      </c>
      <c r="M492" s="79">
        <f t="shared" ca="1" si="123"/>
        <v>-7.3295565784882452E-3</v>
      </c>
      <c r="N492" s="79">
        <f t="shared" ca="1" si="119"/>
        <v>0</v>
      </c>
      <c r="O492" s="126">
        <f t="shared" ca="1" si="120"/>
        <v>0</v>
      </c>
      <c r="P492" s="79">
        <f t="shared" ca="1" si="121"/>
        <v>0</v>
      </c>
      <c r="Q492" s="79">
        <f t="shared" ca="1" si="122"/>
        <v>0</v>
      </c>
      <c r="R492" s="53">
        <f t="shared" ca="1" si="124"/>
        <v>7.3295565784882452E-3</v>
      </c>
      <c r="S492" s="53"/>
      <c r="T492" s="53"/>
      <c r="U492" s="53"/>
      <c r="V492" s="53"/>
      <c r="W492" s="53"/>
      <c r="X492" s="53"/>
      <c r="Y492" s="53"/>
      <c r="Z492" s="53"/>
      <c r="AA492" s="53"/>
      <c r="AB492" s="53"/>
      <c r="AC492" s="53"/>
      <c r="AD492" s="53"/>
      <c r="AE492" s="53"/>
      <c r="AF492" s="53"/>
      <c r="AG492" s="53"/>
      <c r="AH492" s="53"/>
      <c r="AI492" s="53"/>
    </row>
    <row r="493" spans="1:35" x14ac:dyDescent="0.2">
      <c r="A493" s="53"/>
      <c r="B493" s="53"/>
      <c r="C493" s="86"/>
      <c r="D493" s="87">
        <f t="shared" si="112"/>
        <v>0</v>
      </c>
      <c r="E493" s="87">
        <f t="shared" si="112"/>
        <v>0</v>
      </c>
      <c r="F493" s="79">
        <f t="shared" si="113"/>
        <v>0</v>
      </c>
      <c r="G493" s="79">
        <f t="shared" si="113"/>
        <v>0</v>
      </c>
      <c r="H493" s="79">
        <f t="shared" si="114"/>
        <v>0</v>
      </c>
      <c r="I493" s="79">
        <f t="shared" si="115"/>
        <v>0</v>
      </c>
      <c r="J493" s="79">
        <f t="shared" si="116"/>
        <v>0</v>
      </c>
      <c r="K493" s="79">
        <f t="shared" si="117"/>
        <v>0</v>
      </c>
      <c r="L493" s="79">
        <f t="shared" si="118"/>
        <v>0</v>
      </c>
      <c r="M493" s="79">
        <f t="shared" ca="1" si="123"/>
        <v>-7.3295565784882452E-3</v>
      </c>
      <c r="N493" s="79">
        <f t="shared" ca="1" si="119"/>
        <v>0</v>
      </c>
      <c r="O493" s="126">
        <f t="shared" ca="1" si="120"/>
        <v>0</v>
      </c>
      <c r="P493" s="79">
        <f t="shared" ca="1" si="121"/>
        <v>0</v>
      </c>
      <c r="Q493" s="79">
        <f t="shared" ca="1" si="122"/>
        <v>0</v>
      </c>
      <c r="R493" s="53">
        <f t="shared" ca="1" si="124"/>
        <v>7.3295565784882452E-3</v>
      </c>
      <c r="S493" s="53"/>
      <c r="T493" s="53"/>
      <c r="U493" s="53"/>
      <c r="V493" s="53"/>
      <c r="W493" s="53"/>
      <c r="X493" s="53"/>
      <c r="Y493" s="53"/>
      <c r="Z493" s="53"/>
      <c r="AA493" s="53"/>
      <c r="AB493" s="53"/>
      <c r="AC493" s="53"/>
      <c r="AD493" s="53"/>
      <c r="AE493" s="53"/>
      <c r="AF493" s="53"/>
      <c r="AG493" s="53"/>
      <c r="AH493" s="53"/>
      <c r="AI493" s="53"/>
    </row>
    <row r="494" spans="1:35" x14ac:dyDescent="0.2">
      <c r="A494" s="53"/>
      <c r="B494" s="53"/>
      <c r="C494" s="86"/>
      <c r="D494" s="87">
        <f t="shared" si="112"/>
        <v>0</v>
      </c>
      <c r="E494" s="87">
        <f t="shared" si="112"/>
        <v>0</v>
      </c>
      <c r="F494" s="79">
        <f t="shared" si="113"/>
        <v>0</v>
      </c>
      <c r="G494" s="79">
        <f t="shared" si="113"/>
        <v>0</v>
      </c>
      <c r="H494" s="79">
        <f t="shared" si="114"/>
        <v>0</v>
      </c>
      <c r="I494" s="79">
        <f t="shared" si="115"/>
        <v>0</v>
      </c>
      <c r="J494" s="79">
        <f t="shared" si="116"/>
        <v>0</v>
      </c>
      <c r="K494" s="79">
        <f t="shared" si="117"/>
        <v>0</v>
      </c>
      <c r="L494" s="79">
        <f t="shared" si="118"/>
        <v>0</v>
      </c>
      <c r="M494" s="79">
        <f t="shared" ca="1" si="123"/>
        <v>-7.3295565784882452E-3</v>
      </c>
      <c r="N494" s="79">
        <f t="shared" ca="1" si="119"/>
        <v>0</v>
      </c>
      <c r="O494" s="126">
        <f t="shared" ca="1" si="120"/>
        <v>0</v>
      </c>
      <c r="P494" s="79">
        <f t="shared" ca="1" si="121"/>
        <v>0</v>
      </c>
      <c r="Q494" s="79">
        <f t="shared" ca="1" si="122"/>
        <v>0</v>
      </c>
      <c r="R494" s="53">
        <f t="shared" ca="1" si="124"/>
        <v>7.3295565784882452E-3</v>
      </c>
      <c r="S494" s="53"/>
      <c r="T494" s="53"/>
      <c r="U494" s="53"/>
      <c r="V494" s="53"/>
      <c r="W494" s="53"/>
      <c r="X494" s="53"/>
      <c r="Y494" s="53"/>
      <c r="Z494" s="53"/>
      <c r="AA494" s="53"/>
      <c r="AB494" s="53"/>
      <c r="AC494" s="53"/>
      <c r="AD494" s="53"/>
      <c r="AE494" s="53"/>
      <c r="AF494" s="53"/>
      <c r="AG494" s="53"/>
      <c r="AH494" s="53"/>
      <c r="AI494" s="53"/>
    </row>
    <row r="495" spans="1:35" x14ac:dyDescent="0.2">
      <c r="A495" s="53"/>
      <c r="B495" s="53"/>
      <c r="C495" s="86"/>
      <c r="D495" s="87">
        <f t="shared" si="112"/>
        <v>0</v>
      </c>
      <c r="E495" s="87">
        <f t="shared" si="112"/>
        <v>0</v>
      </c>
      <c r="F495" s="79">
        <f t="shared" si="113"/>
        <v>0</v>
      </c>
      <c r="G495" s="79">
        <f t="shared" si="113"/>
        <v>0</v>
      </c>
      <c r="H495" s="79">
        <f t="shared" si="114"/>
        <v>0</v>
      </c>
      <c r="I495" s="79">
        <f t="shared" si="115"/>
        <v>0</v>
      </c>
      <c r="J495" s="79">
        <f t="shared" si="116"/>
        <v>0</v>
      </c>
      <c r="K495" s="79">
        <f t="shared" si="117"/>
        <v>0</v>
      </c>
      <c r="L495" s="79">
        <f t="shared" si="118"/>
        <v>0</v>
      </c>
      <c r="M495" s="79">
        <f t="shared" ca="1" si="123"/>
        <v>-7.3295565784882452E-3</v>
      </c>
      <c r="N495" s="79">
        <f t="shared" ca="1" si="119"/>
        <v>0</v>
      </c>
      <c r="O495" s="126">
        <f t="shared" ca="1" si="120"/>
        <v>0</v>
      </c>
      <c r="P495" s="79">
        <f t="shared" ca="1" si="121"/>
        <v>0</v>
      </c>
      <c r="Q495" s="79">
        <f t="shared" ca="1" si="122"/>
        <v>0</v>
      </c>
      <c r="R495" s="53">
        <f t="shared" ca="1" si="124"/>
        <v>7.3295565784882452E-3</v>
      </c>
      <c r="S495" s="53"/>
      <c r="T495" s="53"/>
      <c r="U495" s="53"/>
      <c r="V495" s="53"/>
      <c r="W495" s="53"/>
      <c r="X495" s="53"/>
      <c r="Y495" s="53"/>
      <c r="Z495" s="53"/>
      <c r="AA495" s="53"/>
      <c r="AB495" s="53"/>
      <c r="AC495" s="53"/>
      <c r="AD495" s="53"/>
      <c r="AE495" s="53"/>
      <c r="AF495" s="53"/>
      <c r="AG495" s="53"/>
      <c r="AH495" s="53"/>
      <c r="AI495" s="53"/>
    </row>
    <row r="496" spans="1:35" x14ac:dyDescent="0.2">
      <c r="A496" s="53"/>
      <c r="B496" s="53"/>
      <c r="C496" s="86"/>
      <c r="D496" s="87">
        <f t="shared" si="112"/>
        <v>0</v>
      </c>
      <c r="E496" s="87">
        <f t="shared" si="112"/>
        <v>0</v>
      </c>
      <c r="F496" s="79">
        <f t="shared" si="113"/>
        <v>0</v>
      </c>
      <c r="G496" s="79">
        <f t="shared" si="113"/>
        <v>0</v>
      </c>
      <c r="H496" s="79">
        <f t="shared" si="114"/>
        <v>0</v>
      </c>
      <c r="I496" s="79">
        <f t="shared" si="115"/>
        <v>0</v>
      </c>
      <c r="J496" s="79">
        <f t="shared" si="116"/>
        <v>0</v>
      </c>
      <c r="K496" s="79">
        <f t="shared" si="117"/>
        <v>0</v>
      </c>
      <c r="L496" s="79">
        <f t="shared" si="118"/>
        <v>0</v>
      </c>
      <c r="M496" s="79">
        <f t="shared" ca="1" si="123"/>
        <v>-7.3295565784882452E-3</v>
      </c>
      <c r="N496" s="79">
        <f t="shared" ca="1" si="119"/>
        <v>0</v>
      </c>
      <c r="O496" s="126">
        <f t="shared" ca="1" si="120"/>
        <v>0</v>
      </c>
      <c r="P496" s="79">
        <f t="shared" ca="1" si="121"/>
        <v>0</v>
      </c>
      <c r="Q496" s="79">
        <f t="shared" ca="1" si="122"/>
        <v>0</v>
      </c>
      <c r="R496" s="53">
        <f t="shared" ca="1" si="124"/>
        <v>7.3295565784882452E-3</v>
      </c>
      <c r="S496" s="53"/>
      <c r="T496" s="53"/>
      <c r="U496" s="53"/>
      <c r="V496" s="53"/>
      <c r="W496" s="53"/>
      <c r="X496" s="53"/>
      <c r="Y496" s="53"/>
      <c r="Z496" s="53"/>
      <c r="AA496" s="53"/>
      <c r="AB496" s="53"/>
      <c r="AC496" s="53"/>
      <c r="AD496" s="53"/>
      <c r="AE496" s="53"/>
      <c r="AF496" s="53"/>
      <c r="AG496" s="53"/>
      <c r="AH496" s="53"/>
      <c r="AI496" s="53"/>
    </row>
    <row r="497" spans="1:35" x14ac:dyDescent="0.2">
      <c r="A497" s="53"/>
      <c r="B497" s="53"/>
      <c r="C497" s="86"/>
      <c r="D497" s="87">
        <f t="shared" si="112"/>
        <v>0</v>
      </c>
      <c r="E497" s="87">
        <f t="shared" si="112"/>
        <v>0</v>
      </c>
      <c r="F497" s="79">
        <f t="shared" si="113"/>
        <v>0</v>
      </c>
      <c r="G497" s="79">
        <f t="shared" si="113"/>
        <v>0</v>
      </c>
      <c r="H497" s="79">
        <f t="shared" si="114"/>
        <v>0</v>
      </c>
      <c r="I497" s="79">
        <f t="shared" si="115"/>
        <v>0</v>
      </c>
      <c r="J497" s="79">
        <f t="shared" si="116"/>
        <v>0</v>
      </c>
      <c r="K497" s="79">
        <f t="shared" si="117"/>
        <v>0</v>
      </c>
      <c r="L497" s="79">
        <f t="shared" si="118"/>
        <v>0</v>
      </c>
      <c r="M497" s="79">
        <f t="shared" ca="1" si="123"/>
        <v>-7.3295565784882452E-3</v>
      </c>
      <c r="N497" s="79">
        <f t="shared" ca="1" si="119"/>
        <v>0</v>
      </c>
      <c r="O497" s="126">
        <f t="shared" ca="1" si="120"/>
        <v>0</v>
      </c>
      <c r="P497" s="79">
        <f t="shared" ca="1" si="121"/>
        <v>0</v>
      </c>
      <c r="Q497" s="79">
        <f t="shared" ca="1" si="122"/>
        <v>0</v>
      </c>
      <c r="R497" s="53">
        <f t="shared" ca="1" si="124"/>
        <v>7.3295565784882452E-3</v>
      </c>
      <c r="S497" s="53"/>
      <c r="T497" s="53"/>
      <c r="U497" s="53"/>
      <c r="V497" s="53"/>
      <c r="W497" s="53"/>
      <c r="X497" s="53"/>
      <c r="Y497" s="53"/>
      <c r="Z497" s="53"/>
      <c r="AA497" s="53"/>
      <c r="AB497" s="53"/>
      <c r="AC497" s="53"/>
      <c r="AD497" s="53"/>
      <c r="AE497" s="53"/>
      <c r="AF497" s="53"/>
      <c r="AG497" s="53"/>
      <c r="AH497" s="53"/>
      <c r="AI497" s="53"/>
    </row>
    <row r="498" spans="1:35" x14ac:dyDescent="0.2">
      <c r="A498" s="53"/>
      <c r="B498" s="53"/>
      <c r="C498" s="86"/>
      <c r="D498" s="87">
        <f t="shared" si="112"/>
        <v>0</v>
      </c>
      <c r="E498" s="87">
        <f t="shared" si="112"/>
        <v>0</v>
      </c>
      <c r="F498" s="79">
        <f t="shared" si="113"/>
        <v>0</v>
      </c>
      <c r="G498" s="79">
        <f t="shared" si="113"/>
        <v>0</v>
      </c>
      <c r="H498" s="79">
        <f t="shared" si="114"/>
        <v>0</v>
      </c>
      <c r="I498" s="79">
        <f t="shared" si="115"/>
        <v>0</v>
      </c>
      <c r="J498" s="79">
        <f t="shared" si="116"/>
        <v>0</v>
      </c>
      <c r="K498" s="79">
        <f t="shared" si="117"/>
        <v>0</v>
      </c>
      <c r="L498" s="79">
        <f t="shared" si="118"/>
        <v>0</v>
      </c>
      <c r="M498" s="79">
        <f t="shared" ca="1" si="123"/>
        <v>-7.3295565784882452E-3</v>
      </c>
      <c r="N498" s="79">
        <f t="shared" ca="1" si="119"/>
        <v>0</v>
      </c>
      <c r="O498" s="126">
        <f t="shared" ca="1" si="120"/>
        <v>0</v>
      </c>
      <c r="P498" s="79">
        <f t="shared" ca="1" si="121"/>
        <v>0</v>
      </c>
      <c r="Q498" s="79">
        <f t="shared" ca="1" si="122"/>
        <v>0</v>
      </c>
      <c r="R498" s="53">
        <f t="shared" ca="1" si="124"/>
        <v>7.3295565784882452E-3</v>
      </c>
      <c r="S498" s="53"/>
      <c r="T498" s="53"/>
      <c r="U498" s="53"/>
      <c r="V498" s="53"/>
      <c r="W498" s="53"/>
      <c r="X498" s="53"/>
      <c r="Y498" s="53"/>
      <c r="Z498" s="53"/>
      <c r="AA498" s="53"/>
      <c r="AB498" s="53"/>
      <c r="AC498" s="53"/>
      <c r="AD498" s="53"/>
      <c r="AE498" s="53"/>
      <c r="AF498" s="53"/>
      <c r="AG498" s="53"/>
      <c r="AH498" s="53"/>
      <c r="AI498" s="53"/>
    </row>
    <row r="499" spans="1:35" x14ac:dyDescent="0.2">
      <c r="A499" s="53"/>
      <c r="B499" s="53"/>
      <c r="C499" s="86"/>
      <c r="D499" s="87">
        <f t="shared" si="112"/>
        <v>0</v>
      </c>
      <c r="E499" s="87">
        <f t="shared" si="112"/>
        <v>0</v>
      </c>
      <c r="F499" s="79">
        <f t="shared" si="113"/>
        <v>0</v>
      </c>
      <c r="G499" s="79">
        <f t="shared" si="113"/>
        <v>0</v>
      </c>
      <c r="H499" s="79">
        <f t="shared" si="114"/>
        <v>0</v>
      </c>
      <c r="I499" s="79">
        <f t="shared" si="115"/>
        <v>0</v>
      </c>
      <c r="J499" s="79">
        <f t="shared" si="116"/>
        <v>0</v>
      </c>
      <c r="K499" s="79">
        <f t="shared" si="117"/>
        <v>0</v>
      </c>
      <c r="L499" s="79">
        <f t="shared" si="118"/>
        <v>0</v>
      </c>
      <c r="M499" s="79">
        <f t="shared" ca="1" si="123"/>
        <v>-7.3295565784882452E-3</v>
      </c>
      <c r="N499" s="79">
        <f t="shared" ca="1" si="119"/>
        <v>0</v>
      </c>
      <c r="O499" s="126">
        <f t="shared" ca="1" si="120"/>
        <v>0</v>
      </c>
      <c r="P499" s="79">
        <f t="shared" ca="1" si="121"/>
        <v>0</v>
      </c>
      <c r="Q499" s="79">
        <f t="shared" ca="1" si="122"/>
        <v>0</v>
      </c>
      <c r="R499" s="53">
        <f t="shared" ca="1" si="124"/>
        <v>7.3295565784882452E-3</v>
      </c>
      <c r="S499" s="53"/>
      <c r="T499" s="53"/>
      <c r="U499" s="53"/>
      <c r="V499" s="53"/>
      <c r="W499" s="53"/>
      <c r="X499" s="53"/>
      <c r="Y499" s="53"/>
      <c r="Z499" s="53"/>
      <c r="AA499" s="53"/>
      <c r="AB499" s="53"/>
      <c r="AC499" s="53"/>
      <c r="AD499" s="53"/>
      <c r="AE499" s="53"/>
      <c r="AF499" s="53"/>
      <c r="AG499" s="53"/>
      <c r="AH499" s="53"/>
      <c r="AI499" s="53"/>
    </row>
    <row r="500" spans="1:35" x14ac:dyDescent="0.2">
      <c r="A500" s="53"/>
      <c r="B500" s="53"/>
      <c r="C500" s="86"/>
      <c r="D500" s="87">
        <f t="shared" si="112"/>
        <v>0</v>
      </c>
      <c r="E500" s="87">
        <f t="shared" si="112"/>
        <v>0</v>
      </c>
      <c r="F500" s="79">
        <f t="shared" si="113"/>
        <v>0</v>
      </c>
      <c r="G500" s="79">
        <f t="shared" si="113"/>
        <v>0</v>
      </c>
      <c r="H500" s="79">
        <f t="shared" si="114"/>
        <v>0</v>
      </c>
      <c r="I500" s="79">
        <f t="shared" si="115"/>
        <v>0</v>
      </c>
      <c r="J500" s="79">
        <f t="shared" si="116"/>
        <v>0</v>
      </c>
      <c r="K500" s="79">
        <f t="shared" si="117"/>
        <v>0</v>
      </c>
      <c r="L500" s="79">
        <f t="shared" si="118"/>
        <v>0</v>
      </c>
      <c r="M500" s="79">
        <f t="shared" ca="1" si="123"/>
        <v>-7.3295565784882452E-3</v>
      </c>
      <c r="N500" s="79">
        <f t="shared" ca="1" si="119"/>
        <v>0</v>
      </c>
      <c r="O500" s="126">
        <f t="shared" ca="1" si="120"/>
        <v>0</v>
      </c>
      <c r="P500" s="79">
        <f t="shared" ca="1" si="121"/>
        <v>0</v>
      </c>
      <c r="Q500" s="79">
        <f t="shared" ca="1" si="122"/>
        <v>0</v>
      </c>
      <c r="R500" s="53">
        <f t="shared" ca="1" si="124"/>
        <v>7.3295565784882452E-3</v>
      </c>
      <c r="S500" s="53"/>
      <c r="T500" s="53"/>
      <c r="U500" s="53"/>
      <c r="V500" s="53"/>
      <c r="W500" s="53"/>
      <c r="X500" s="53"/>
      <c r="Y500" s="53"/>
      <c r="Z500" s="53"/>
      <c r="AA500" s="53"/>
      <c r="AB500" s="53"/>
      <c r="AC500" s="53"/>
      <c r="AD500" s="53"/>
      <c r="AE500" s="53"/>
      <c r="AF500" s="53"/>
      <c r="AG500" s="53"/>
      <c r="AH500" s="53"/>
      <c r="AI500" s="53"/>
    </row>
    <row r="501" spans="1:35" x14ac:dyDescent="0.2">
      <c r="A501" s="53"/>
      <c r="B501" s="53"/>
      <c r="C501" s="86"/>
      <c r="D501" s="87">
        <f t="shared" si="112"/>
        <v>0</v>
      </c>
      <c r="E501" s="87">
        <f t="shared" si="112"/>
        <v>0</v>
      </c>
      <c r="F501" s="79">
        <f t="shared" si="113"/>
        <v>0</v>
      </c>
      <c r="G501" s="79">
        <f t="shared" si="113"/>
        <v>0</v>
      </c>
      <c r="H501" s="79">
        <f t="shared" si="114"/>
        <v>0</v>
      </c>
      <c r="I501" s="79">
        <f t="shared" si="115"/>
        <v>0</v>
      </c>
      <c r="J501" s="79">
        <f t="shared" si="116"/>
        <v>0</v>
      </c>
      <c r="K501" s="79">
        <f t="shared" si="117"/>
        <v>0</v>
      </c>
      <c r="L501" s="79">
        <f t="shared" si="118"/>
        <v>0</v>
      </c>
      <c r="M501" s="79">
        <f t="shared" ca="1" si="123"/>
        <v>-7.3295565784882452E-3</v>
      </c>
      <c r="N501" s="79">
        <f t="shared" ca="1" si="119"/>
        <v>0</v>
      </c>
      <c r="O501" s="126">
        <f t="shared" ca="1" si="120"/>
        <v>0</v>
      </c>
      <c r="P501" s="79">
        <f t="shared" ca="1" si="121"/>
        <v>0</v>
      </c>
      <c r="Q501" s="79">
        <f t="shared" ca="1" si="122"/>
        <v>0</v>
      </c>
      <c r="R501" s="53">
        <f t="shared" ca="1" si="124"/>
        <v>7.3295565784882452E-3</v>
      </c>
      <c r="S501" s="53"/>
      <c r="T501" s="53"/>
      <c r="U501" s="53"/>
      <c r="V501" s="53"/>
      <c r="W501" s="53"/>
      <c r="X501" s="53"/>
      <c r="Y501" s="53"/>
      <c r="Z501" s="53"/>
      <c r="AA501" s="53"/>
      <c r="AB501" s="53"/>
      <c r="AC501" s="53"/>
      <c r="AD501" s="53"/>
      <c r="AE501" s="53"/>
      <c r="AF501" s="53"/>
      <c r="AG501" s="53"/>
      <c r="AH501" s="53"/>
      <c r="AI501" s="53"/>
    </row>
    <row r="502" spans="1:35" x14ac:dyDescent="0.2">
      <c r="A502" s="53"/>
      <c r="B502" s="53"/>
      <c r="C502" s="86"/>
      <c r="D502" s="87">
        <f t="shared" si="112"/>
        <v>0</v>
      </c>
      <c r="E502" s="87">
        <f t="shared" si="112"/>
        <v>0</v>
      </c>
      <c r="F502" s="79">
        <f t="shared" si="113"/>
        <v>0</v>
      </c>
      <c r="G502" s="79">
        <f t="shared" si="113"/>
        <v>0</v>
      </c>
      <c r="H502" s="79">
        <f t="shared" si="114"/>
        <v>0</v>
      </c>
      <c r="I502" s="79">
        <f t="shared" si="115"/>
        <v>0</v>
      </c>
      <c r="J502" s="79">
        <f t="shared" si="116"/>
        <v>0</v>
      </c>
      <c r="K502" s="79">
        <f t="shared" si="117"/>
        <v>0</v>
      </c>
      <c r="L502" s="79">
        <f t="shared" si="118"/>
        <v>0</v>
      </c>
      <c r="M502" s="79">
        <f t="shared" ca="1" si="123"/>
        <v>-7.3295565784882452E-3</v>
      </c>
      <c r="N502" s="79">
        <f t="shared" ca="1" si="119"/>
        <v>0</v>
      </c>
      <c r="O502" s="126">
        <f t="shared" ca="1" si="120"/>
        <v>0</v>
      </c>
      <c r="P502" s="79">
        <f t="shared" ca="1" si="121"/>
        <v>0</v>
      </c>
      <c r="Q502" s="79">
        <f t="shared" ca="1" si="122"/>
        <v>0</v>
      </c>
      <c r="R502" s="53">
        <f t="shared" ca="1" si="124"/>
        <v>7.3295565784882452E-3</v>
      </c>
      <c r="S502" s="53"/>
      <c r="T502" s="53"/>
      <c r="U502" s="53"/>
      <c r="V502" s="53"/>
      <c r="W502" s="53"/>
      <c r="X502" s="53"/>
      <c r="Y502" s="53"/>
      <c r="Z502" s="53"/>
      <c r="AA502" s="53"/>
      <c r="AB502" s="53"/>
      <c r="AC502" s="53"/>
      <c r="AD502" s="53"/>
      <c r="AE502" s="53"/>
      <c r="AF502" s="53"/>
      <c r="AG502" s="53"/>
      <c r="AH502" s="53"/>
      <c r="AI502" s="53"/>
    </row>
    <row r="503" spans="1:35" x14ac:dyDescent="0.2">
      <c r="A503" s="53"/>
      <c r="B503" s="53"/>
      <c r="C503" s="86"/>
      <c r="D503" s="87">
        <f t="shared" si="112"/>
        <v>0</v>
      </c>
      <c r="E503" s="87">
        <f t="shared" si="112"/>
        <v>0</v>
      </c>
      <c r="F503" s="79">
        <f t="shared" si="113"/>
        <v>0</v>
      </c>
      <c r="G503" s="79">
        <f t="shared" si="113"/>
        <v>0</v>
      </c>
      <c r="H503" s="79">
        <f t="shared" si="114"/>
        <v>0</v>
      </c>
      <c r="I503" s="79">
        <f t="shared" si="115"/>
        <v>0</v>
      </c>
      <c r="J503" s="79">
        <f t="shared" si="116"/>
        <v>0</v>
      </c>
      <c r="K503" s="79">
        <f t="shared" si="117"/>
        <v>0</v>
      </c>
      <c r="L503" s="79">
        <f t="shared" si="118"/>
        <v>0</v>
      </c>
      <c r="M503" s="79">
        <f t="shared" ca="1" si="123"/>
        <v>-7.3295565784882452E-3</v>
      </c>
      <c r="N503" s="79">
        <f t="shared" ca="1" si="119"/>
        <v>0</v>
      </c>
      <c r="O503" s="126">
        <f t="shared" ca="1" si="120"/>
        <v>0</v>
      </c>
      <c r="P503" s="79">
        <f t="shared" ca="1" si="121"/>
        <v>0</v>
      </c>
      <c r="Q503" s="79">
        <f t="shared" ca="1" si="122"/>
        <v>0</v>
      </c>
      <c r="R503" s="53">
        <f t="shared" ca="1" si="124"/>
        <v>7.3295565784882452E-3</v>
      </c>
      <c r="S503" s="53"/>
      <c r="T503" s="53"/>
      <c r="U503" s="53"/>
      <c r="V503" s="53"/>
      <c r="W503" s="53"/>
      <c r="X503" s="53"/>
      <c r="Y503" s="53"/>
      <c r="Z503" s="53"/>
      <c r="AA503" s="53"/>
      <c r="AB503" s="53"/>
      <c r="AC503" s="53"/>
      <c r="AD503" s="53"/>
      <c r="AE503" s="53"/>
      <c r="AF503" s="53"/>
      <c r="AG503" s="53"/>
      <c r="AH503" s="53"/>
      <c r="AI503" s="53"/>
    </row>
    <row r="504" spans="1:35" x14ac:dyDescent="0.2">
      <c r="A504" s="53"/>
      <c r="B504" s="53"/>
      <c r="C504" s="86"/>
      <c r="D504" s="87">
        <f t="shared" si="112"/>
        <v>0</v>
      </c>
      <c r="E504" s="87">
        <f t="shared" si="112"/>
        <v>0</v>
      </c>
      <c r="F504" s="79">
        <f t="shared" si="113"/>
        <v>0</v>
      </c>
      <c r="G504" s="79">
        <f t="shared" si="113"/>
        <v>0</v>
      </c>
      <c r="H504" s="79">
        <f t="shared" si="114"/>
        <v>0</v>
      </c>
      <c r="I504" s="79">
        <f t="shared" si="115"/>
        <v>0</v>
      </c>
      <c r="J504" s="79">
        <f t="shared" si="116"/>
        <v>0</v>
      </c>
      <c r="K504" s="79">
        <f t="shared" si="117"/>
        <v>0</v>
      </c>
      <c r="L504" s="79">
        <f t="shared" si="118"/>
        <v>0</v>
      </c>
      <c r="M504" s="79">
        <f t="shared" ca="1" si="123"/>
        <v>-7.3295565784882452E-3</v>
      </c>
      <c r="N504" s="79">
        <f t="shared" ca="1" si="119"/>
        <v>0</v>
      </c>
      <c r="O504" s="126">
        <f t="shared" ca="1" si="120"/>
        <v>0</v>
      </c>
      <c r="P504" s="79">
        <f t="shared" ca="1" si="121"/>
        <v>0</v>
      </c>
      <c r="Q504" s="79">
        <f t="shared" ca="1" si="122"/>
        <v>0</v>
      </c>
      <c r="R504" s="53">
        <f t="shared" ca="1" si="124"/>
        <v>7.3295565784882452E-3</v>
      </c>
      <c r="S504" s="53"/>
      <c r="T504" s="53"/>
      <c r="U504" s="53"/>
      <c r="V504" s="53"/>
      <c r="W504" s="53"/>
      <c r="X504" s="53"/>
      <c r="Y504" s="53"/>
      <c r="Z504" s="53"/>
      <c r="AA504" s="53"/>
      <c r="AB504" s="53"/>
      <c r="AC504" s="53"/>
      <c r="AD504" s="53"/>
      <c r="AE504" s="53"/>
      <c r="AF504" s="53"/>
      <c r="AG504" s="53"/>
      <c r="AH504" s="53"/>
      <c r="AI504" s="53"/>
    </row>
    <row r="505" spans="1:35" x14ac:dyDescent="0.2">
      <c r="A505" s="53"/>
      <c r="B505" s="53"/>
      <c r="C505" s="86"/>
      <c r="D505" s="87">
        <f t="shared" si="112"/>
        <v>0</v>
      </c>
      <c r="E505" s="87">
        <f t="shared" si="112"/>
        <v>0</v>
      </c>
      <c r="F505" s="79">
        <f t="shared" si="113"/>
        <v>0</v>
      </c>
      <c r="G505" s="79">
        <f t="shared" si="113"/>
        <v>0</v>
      </c>
      <c r="H505" s="79">
        <f t="shared" si="114"/>
        <v>0</v>
      </c>
      <c r="I505" s="79">
        <f t="shared" si="115"/>
        <v>0</v>
      </c>
      <c r="J505" s="79">
        <f t="shared" si="116"/>
        <v>0</v>
      </c>
      <c r="K505" s="79">
        <f t="shared" si="117"/>
        <v>0</v>
      </c>
      <c r="L505" s="79">
        <f t="shared" si="118"/>
        <v>0</v>
      </c>
      <c r="M505" s="79">
        <f t="shared" ca="1" si="123"/>
        <v>-7.3295565784882452E-3</v>
      </c>
      <c r="N505" s="79">
        <f t="shared" ca="1" si="119"/>
        <v>0</v>
      </c>
      <c r="O505" s="126">
        <f t="shared" ca="1" si="120"/>
        <v>0</v>
      </c>
      <c r="P505" s="79">
        <f t="shared" ca="1" si="121"/>
        <v>0</v>
      </c>
      <c r="Q505" s="79">
        <f t="shared" ca="1" si="122"/>
        <v>0</v>
      </c>
      <c r="R505" s="53">
        <f t="shared" ca="1" si="124"/>
        <v>7.3295565784882452E-3</v>
      </c>
      <c r="S505" s="53"/>
      <c r="T505" s="53"/>
      <c r="U505" s="53"/>
      <c r="V505" s="53"/>
      <c r="W505" s="53"/>
      <c r="X505" s="53"/>
      <c r="Y505" s="53"/>
      <c r="Z505" s="53"/>
      <c r="AA505" s="53"/>
      <c r="AB505" s="53"/>
      <c r="AC505" s="53"/>
      <c r="AD505" s="53"/>
      <c r="AE505" s="53"/>
      <c r="AF505" s="53"/>
      <c r="AG505" s="53"/>
      <c r="AH505" s="53"/>
      <c r="AI505" s="53"/>
    </row>
    <row r="506" spans="1:35" x14ac:dyDescent="0.2">
      <c r="A506" s="53"/>
      <c r="B506" s="53"/>
      <c r="C506" s="86"/>
      <c r="D506" s="87">
        <f t="shared" si="112"/>
        <v>0</v>
      </c>
      <c r="E506" s="87">
        <f t="shared" si="112"/>
        <v>0</v>
      </c>
      <c r="F506" s="79">
        <f t="shared" si="113"/>
        <v>0</v>
      </c>
      <c r="G506" s="79">
        <f t="shared" si="113"/>
        <v>0</v>
      </c>
      <c r="H506" s="79">
        <f t="shared" si="114"/>
        <v>0</v>
      </c>
      <c r="I506" s="79">
        <f t="shared" si="115"/>
        <v>0</v>
      </c>
      <c r="J506" s="79">
        <f t="shared" si="116"/>
        <v>0</v>
      </c>
      <c r="K506" s="79">
        <f t="shared" si="117"/>
        <v>0</v>
      </c>
      <c r="L506" s="79">
        <f t="shared" si="118"/>
        <v>0</v>
      </c>
      <c r="M506" s="79">
        <f t="shared" ca="1" si="123"/>
        <v>-7.3295565784882452E-3</v>
      </c>
      <c r="N506" s="79">
        <f t="shared" ca="1" si="119"/>
        <v>0</v>
      </c>
      <c r="O506" s="126">
        <f t="shared" ca="1" si="120"/>
        <v>0</v>
      </c>
      <c r="P506" s="79">
        <f t="shared" ca="1" si="121"/>
        <v>0</v>
      </c>
      <c r="Q506" s="79">
        <f t="shared" ca="1" si="122"/>
        <v>0</v>
      </c>
      <c r="R506" s="53">
        <f t="shared" ca="1" si="124"/>
        <v>7.3295565784882452E-3</v>
      </c>
      <c r="S506" s="53"/>
      <c r="T506" s="53"/>
      <c r="U506" s="53"/>
      <c r="V506" s="53"/>
      <c r="W506" s="53"/>
      <c r="X506" s="53"/>
      <c r="Y506" s="53"/>
      <c r="Z506" s="53"/>
      <c r="AA506" s="53"/>
      <c r="AB506" s="53"/>
      <c r="AC506" s="53"/>
      <c r="AD506" s="53"/>
      <c r="AE506" s="53"/>
      <c r="AF506" s="53"/>
      <c r="AG506" s="53"/>
      <c r="AH506" s="53"/>
      <c r="AI506" s="53"/>
    </row>
    <row r="507" spans="1:35" x14ac:dyDescent="0.2">
      <c r="A507" s="53"/>
      <c r="B507" s="53"/>
      <c r="C507" s="86"/>
      <c r="D507" s="87">
        <f t="shared" si="112"/>
        <v>0</v>
      </c>
      <c r="E507" s="87">
        <f t="shared" si="112"/>
        <v>0</v>
      </c>
      <c r="F507" s="79">
        <f t="shared" si="113"/>
        <v>0</v>
      </c>
      <c r="G507" s="79">
        <f t="shared" si="113"/>
        <v>0</v>
      </c>
      <c r="H507" s="79">
        <f t="shared" si="114"/>
        <v>0</v>
      </c>
      <c r="I507" s="79">
        <f t="shared" si="115"/>
        <v>0</v>
      </c>
      <c r="J507" s="79">
        <f t="shared" si="116"/>
        <v>0</v>
      </c>
      <c r="K507" s="79">
        <f t="shared" si="117"/>
        <v>0</v>
      </c>
      <c r="L507" s="79">
        <f t="shared" si="118"/>
        <v>0</v>
      </c>
      <c r="M507" s="79">
        <f t="shared" ca="1" si="123"/>
        <v>-7.3295565784882452E-3</v>
      </c>
      <c r="N507" s="79">
        <f t="shared" ca="1" si="119"/>
        <v>0</v>
      </c>
      <c r="O507" s="126">
        <f t="shared" ca="1" si="120"/>
        <v>0</v>
      </c>
      <c r="P507" s="79">
        <f t="shared" ca="1" si="121"/>
        <v>0</v>
      </c>
      <c r="Q507" s="79">
        <f t="shared" ca="1" si="122"/>
        <v>0</v>
      </c>
      <c r="R507" s="53">
        <f t="shared" ca="1" si="124"/>
        <v>7.3295565784882452E-3</v>
      </c>
      <c r="S507" s="53"/>
      <c r="T507" s="53"/>
      <c r="U507" s="53"/>
      <c r="V507" s="53"/>
      <c r="W507" s="53"/>
      <c r="X507" s="53"/>
      <c r="Y507" s="53"/>
      <c r="Z507" s="53"/>
      <c r="AA507" s="53"/>
      <c r="AB507" s="53"/>
      <c r="AC507" s="53"/>
      <c r="AD507" s="53"/>
      <c r="AE507" s="53"/>
      <c r="AF507" s="53"/>
      <c r="AG507" s="53"/>
      <c r="AH507" s="53"/>
      <c r="AI507" s="53"/>
    </row>
    <row r="508" spans="1:35" x14ac:dyDescent="0.2">
      <c r="A508" s="53"/>
      <c r="B508" s="53"/>
      <c r="C508" s="86"/>
      <c r="D508" s="87">
        <f t="shared" si="112"/>
        <v>0</v>
      </c>
      <c r="E508" s="87">
        <f t="shared" si="112"/>
        <v>0</v>
      </c>
      <c r="F508" s="79">
        <f t="shared" si="113"/>
        <v>0</v>
      </c>
      <c r="G508" s="79">
        <f t="shared" si="113"/>
        <v>0</v>
      </c>
      <c r="H508" s="79">
        <f t="shared" si="114"/>
        <v>0</v>
      </c>
      <c r="I508" s="79">
        <f t="shared" si="115"/>
        <v>0</v>
      </c>
      <c r="J508" s="79">
        <f t="shared" si="116"/>
        <v>0</v>
      </c>
      <c r="K508" s="79">
        <f t="shared" si="117"/>
        <v>0</v>
      </c>
      <c r="L508" s="79">
        <f t="shared" si="118"/>
        <v>0</v>
      </c>
      <c r="M508" s="79">
        <f t="shared" ca="1" si="123"/>
        <v>-7.3295565784882452E-3</v>
      </c>
      <c r="N508" s="79">
        <f t="shared" ca="1" si="119"/>
        <v>0</v>
      </c>
      <c r="O508" s="126">
        <f t="shared" ca="1" si="120"/>
        <v>0</v>
      </c>
      <c r="P508" s="79">
        <f t="shared" ca="1" si="121"/>
        <v>0</v>
      </c>
      <c r="Q508" s="79">
        <f t="shared" ca="1" si="122"/>
        <v>0</v>
      </c>
      <c r="R508" s="53">
        <f t="shared" ca="1" si="124"/>
        <v>7.3295565784882452E-3</v>
      </c>
      <c r="S508" s="53"/>
      <c r="T508" s="53"/>
      <c r="U508" s="53"/>
      <c r="V508" s="53"/>
      <c r="W508" s="53"/>
      <c r="X508" s="53"/>
      <c r="Y508" s="53"/>
      <c r="Z508" s="53"/>
      <c r="AA508" s="53"/>
      <c r="AB508" s="53"/>
      <c r="AC508" s="53"/>
      <c r="AD508" s="53"/>
      <c r="AE508" s="53"/>
      <c r="AF508" s="53"/>
      <c r="AG508" s="53"/>
      <c r="AH508" s="53"/>
      <c r="AI508" s="53"/>
    </row>
    <row r="509" spans="1:35" x14ac:dyDescent="0.2">
      <c r="A509" s="53"/>
      <c r="B509" s="53"/>
      <c r="C509" s="86"/>
      <c r="D509" s="87">
        <f t="shared" si="112"/>
        <v>0</v>
      </c>
      <c r="E509" s="87">
        <f t="shared" si="112"/>
        <v>0</v>
      </c>
      <c r="F509" s="79">
        <f t="shared" si="113"/>
        <v>0</v>
      </c>
      <c r="G509" s="79">
        <f t="shared" si="113"/>
        <v>0</v>
      </c>
      <c r="H509" s="79">
        <f t="shared" si="114"/>
        <v>0</v>
      </c>
      <c r="I509" s="79">
        <f t="shared" si="115"/>
        <v>0</v>
      </c>
      <c r="J509" s="79">
        <f t="shared" si="116"/>
        <v>0</v>
      </c>
      <c r="K509" s="79">
        <f t="shared" si="117"/>
        <v>0</v>
      </c>
      <c r="L509" s="79">
        <f t="shared" si="118"/>
        <v>0</v>
      </c>
      <c r="M509" s="79">
        <f t="shared" ca="1" si="123"/>
        <v>-7.3295565784882452E-3</v>
      </c>
      <c r="N509" s="79">
        <f t="shared" ca="1" si="119"/>
        <v>0</v>
      </c>
      <c r="O509" s="126">
        <f t="shared" ca="1" si="120"/>
        <v>0</v>
      </c>
      <c r="P509" s="79">
        <f t="shared" ca="1" si="121"/>
        <v>0</v>
      </c>
      <c r="Q509" s="79">
        <f t="shared" ca="1" si="122"/>
        <v>0</v>
      </c>
      <c r="R509" s="53">
        <f t="shared" ca="1" si="124"/>
        <v>7.3295565784882452E-3</v>
      </c>
      <c r="S509" s="53"/>
      <c r="T509" s="53"/>
      <c r="U509" s="53"/>
      <c r="V509" s="53"/>
      <c r="W509" s="53"/>
      <c r="X509" s="53"/>
      <c r="Y509" s="53"/>
      <c r="Z509" s="53"/>
      <c r="AA509" s="53"/>
      <c r="AB509" s="53"/>
      <c r="AC509" s="53"/>
      <c r="AD509" s="53"/>
      <c r="AE509" s="53"/>
      <c r="AF509" s="53"/>
      <c r="AG509" s="53"/>
      <c r="AH509" s="53"/>
      <c r="AI509" s="53"/>
    </row>
    <row r="510" spans="1:35" x14ac:dyDescent="0.2">
      <c r="A510" s="53"/>
      <c r="B510" s="53"/>
      <c r="C510" s="86"/>
      <c r="D510" s="87">
        <f t="shared" si="112"/>
        <v>0</v>
      </c>
      <c r="E510" s="87">
        <f t="shared" si="112"/>
        <v>0</v>
      </c>
      <c r="F510" s="79">
        <f t="shared" si="113"/>
        <v>0</v>
      </c>
      <c r="G510" s="79">
        <f t="shared" si="113"/>
        <v>0</v>
      </c>
      <c r="H510" s="79">
        <f t="shared" si="114"/>
        <v>0</v>
      </c>
      <c r="I510" s="79">
        <f t="shared" si="115"/>
        <v>0</v>
      </c>
      <c r="J510" s="79">
        <f t="shared" si="116"/>
        <v>0</v>
      </c>
      <c r="K510" s="79">
        <f t="shared" si="117"/>
        <v>0</v>
      </c>
      <c r="L510" s="79">
        <f t="shared" si="118"/>
        <v>0</v>
      </c>
      <c r="M510" s="79">
        <f t="shared" ca="1" si="123"/>
        <v>-7.3295565784882452E-3</v>
      </c>
      <c r="N510" s="79">
        <f t="shared" ca="1" si="119"/>
        <v>0</v>
      </c>
      <c r="O510" s="126">
        <f t="shared" ca="1" si="120"/>
        <v>0</v>
      </c>
      <c r="P510" s="79">
        <f t="shared" ca="1" si="121"/>
        <v>0</v>
      </c>
      <c r="Q510" s="79">
        <f t="shared" ca="1" si="122"/>
        <v>0</v>
      </c>
      <c r="R510" s="53">
        <f t="shared" ca="1" si="124"/>
        <v>7.3295565784882452E-3</v>
      </c>
      <c r="S510" s="53"/>
      <c r="T510" s="53"/>
      <c r="U510" s="53"/>
      <c r="V510" s="53"/>
      <c r="W510" s="53"/>
      <c r="X510" s="53"/>
      <c r="Y510" s="53"/>
      <c r="Z510" s="53"/>
      <c r="AA510" s="53"/>
      <c r="AB510" s="53"/>
      <c r="AC510" s="53"/>
      <c r="AD510" s="53"/>
      <c r="AE510" s="53"/>
      <c r="AF510" s="53"/>
      <c r="AG510" s="53"/>
      <c r="AH510" s="53"/>
      <c r="AI510" s="53"/>
    </row>
    <row r="511" spans="1:35" x14ac:dyDescent="0.2">
      <c r="A511" s="53"/>
      <c r="B511" s="53"/>
      <c r="C511" s="86"/>
      <c r="D511" s="87">
        <f t="shared" si="112"/>
        <v>0</v>
      </c>
      <c r="E511" s="87">
        <f t="shared" si="112"/>
        <v>0</v>
      </c>
      <c r="F511" s="79">
        <f t="shared" si="113"/>
        <v>0</v>
      </c>
      <c r="G511" s="79">
        <f t="shared" si="113"/>
        <v>0</v>
      </c>
      <c r="H511" s="79">
        <f t="shared" si="114"/>
        <v>0</v>
      </c>
      <c r="I511" s="79">
        <f t="shared" si="115"/>
        <v>0</v>
      </c>
      <c r="J511" s="79">
        <f t="shared" si="116"/>
        <v>0</v>
      </c>
      <c r="K511" s="79">
        <f t="shared" si="117"/>
        <v>0</v>
      </c>
      <c r="L511" s="79">
        <f t="shared" si="118"/>
        <v>0</v>
      </c>
      <c r="M511" s="79">
        <f t="shared" ca="1" si="123"/>
        <v>-7.3295565784882452E-3</v>
      </c>
      <c r="N511" s="79">
        <f t="shared" ca="1" si="119"/>
        <v>0</v>
      </c>
      <c r="O511" s="126">
        <f t="shared" ca="1" si="120"/>
        <v>0</v>
      </c>
      <c r="P511" s="79">
        <f t="shared" ca="1" si="121"/>
        <v>0</v>
      </c>
      <c r="Q511" s="79">
        <f t="shared" ca="1" si="122"/>
        <v>0</v>
      </c>
      <c r="R511" s="53">
        <f t="shared" ca="1" si="124"/>
        <v>7.3295565784882452E-3</v>
      </c>
      <c r="S511" s="53"/>
      <c r="T511" s="53"/>
      <c r="U511" s="53"/>
      <c r="V511" s="53"/>
      <c r="W511" s="53"/>
      <c r="X511" s="53"/>
      <c r="Y511" s="53"/>
      <c r="Z511" s="53"/>
      <c r="AA511" s="53"/>
      <c r="AB511" s="53"/>
      <c r="AC511" s="53"/>
      <c r="AD511" s="53"/>
      <c r="AE511" s="53"/>
      <c r="AF511" s="53"/>
      <c r="AG511" s="53"/>
      <c r="AH511" s="53"/>
      <c r="AI511" s="53"/>
    </row>
    <row r="512" spans="1:35" x14ac:dyDescent="0.2">
      <c r="A512" s="53"/>
      <c r="B512" s="53"/>
      <c r="C512" s="86"/>
      <c r="D512" s="87">
        <f t="shared" si="112"/>
        <v>0</v>
      </c>
      <c r="E512" s="87">
        <f t="shared" si="112"/>
        <v>0</v>
      </c>
      <c r="F512" s="79">
        <f t="shared" si="113"/>
        <v>0</v>
      </c>
      <c r="G512" s="79">
        <f t="shared" si="113"/>
        <v>0</v>
      </c>
      <c r="H512" s="79">
        <f t="shared" si="114"/>
        <v>0</v>
      </c>
      <c r="I512" s="79">
        <f t="shared" si="115"/>
        <v>0</v>
      </c>
      <c r="J512" s="79">
        <f t="shared" si="116"/>
        <v>0</v>
      </c>
      <c r="K512" s="79">
        <f t="shared" si="117"/>
        <v>0</v>
      </c>
      <c r="L512" s="79">
        <f t="shared" si="118"/>
        <v>0</v>
      </c>
      <c r="M512" s="79">
        <f t="shared" ca="1" si="123"/>
        <v>-7.3295565784882452E-3</v>
      </c>
      <c r="N512" s="79">
        <f t="shared" ca="1" si="119"/>
        <v>0</v>
      </c>
      <c r="O512" s="126">
        <f t="shared" ca="1" si="120"/>
        <v>0</v>
      </c>
      <c r="P512" s="79">
        <f t="shared" ca="1" si="121"/>
        <v>0</v>
      </c>
      <c r="Q512" s="79">
        <f t="shared" ca="1" si="122"/>
        <v>0</v>
      </c>
      <c r="R512" s="53">
        <f t="shared" ca="1" si="124"/>
        <v>7.3295565784882452E-3</v>
      </c>
      <c r="S512" s="53"/>
      <c r="T512" s="53"/>
      <c r="U512" s="53"/>
      <c r="V512" s="53"/>
      <c r="W512" s="53"/>
      <c r="X512" s="53"/>
      <c r="Y512" s="53"/>
      <c r="Z512" s="53"/>
      <c r="AA512" s="53"/>
      <c r="AB512" s="53"/>
      <c r="AC512" s="53"/>
      <c r="AD512" s="53"/>
      <c r="AE512" s="53"/>
      <c r="AF512" s="53"/>
      <c r="AG512" s="53"/>
      <c r="AH512" s="53"/>
      <c r="AI512" s="53"/>
    </row>
    <row r="513" spans="1:35" x14ac:dyDescent="0.2">
      <c r="A513" s="53"/>
      <c r="B513" s="53"/>
      <c r="C513" s="86"/>
      <c r="D513" s="87">
        <f t="shared" si="112"/>
        <v>0</v>
      </c>
      <c r="E513" s="87">
        <f t="shared" si="112"/>
        <v>0</v>
      </c>
      <c r="F513" s="79">
        <f t="shared" si="113"/>
        <v>0</v>
      </c>
      <c r="G513" s="79">
        <f t="shared" si="113"/>
        <v>0</v>
      </c>
      <c r="H513" s="79">
        <f t="shared" si="114"/>
        <v>0</v>
      </c>
      <c r="I513" s="79">
        <f t="shared" si="115"/>
        <v>0</v>
      </c>
      <c r="J513" s="79">
        <f t="shared" si="116"/>
        <v>0</v>
      </c>
      <c r="K513" s="79">
        <f t="shared" si="117"/>
        <v>0</v>
      </c>
      <c r="L513" s="79">
        <f t="shared" si="118"/>
        <v>0</v>
      </c>
      <c r="M513" s="79">
        <f t="shared" ca="1" si="123"/>
        <v>-7.3295565784882452E-3</v>
      </c>
      <c r="N513" s="79">
        <f t="shared" ca="1" si="119"/>
        <v>0</v>
      </c>
      <c r="O513" s="126">
        <f t="shared" ca="1" si="120"/>
        <v>0</v>
      </c>
      <c r="P513" s="79">
        <f t="shared" ca="1" si="121"/>
        <v>0</v>
      </c>
      <c r="Q513" s="79">
        <f t="shared" ca="1" si="122"/>
        <v>0</v>
      </c>
      <c r="R513" s="53">
        <f t="shared" ca="1" si="124"/>
        <v>7.3295565784882452E-3</v>
      </c>
      <c r="S513" s="53"/>
      <c r="T513" s="53"/>
      <c r="U513" s="53"/>
      <c r="V513" s="53"/>
      <c r="W513" s="53"/>
      <c r="X513" s="53"/>
      <c r="Y513" s="53"/>
      <c r="Z513" s="53"/>
      <c r="AA513" s="53"/>
      <c r="AB513" s="53"/>
      <c r="AC513" s="53"/>
      <c r="AD513" s="53"/>
      <c r="AE513" s="53"/>
      <c r="AF513" s="53"/>
      <c r="AG513" s="53"/>
      <c r="AH513" s="53"/>
      <c r="AI513" s="53"/>
    </row>
    <row r="514" spans="1:35" x14ac:dyDescent="0.2">
      <c r="A514" s="53"/>
      <c r="B514" s="53"/>
      <c r="C514" s="86"/>
      <c r="D514" s="87">
        <f t="shared" si="112"/>
        <v>0</v>
      </c>
      <c r="E514" s="87">
        <f t="shared" si="112"/>
        <v>0</v>
      </c>
      <c r="F514" s="79">
        <f t="shared" si="113"/>
        <v>0</v>
      </c>
      <c r="G514" s="79">
        <f t="shared" si="113"/>
        <v>0</v>
      </c>
      <c r="H514" s="79">
        <f t="shared" si="114"/>
        <v>0</v>
      </c>
      <c r="I514" s="79">
        <f t="shared" si="115"/>
        <v>0</v>
      </c>
      <c r="J514" s="79">
        <f t="shared" si="116"/>
        <v>0</v>
      </c>
      <c r="K514" s="79">
        <f t="shared" si="117"/>
        <v>0</v>
      </c>
      <c r="L514" s="79">
        <f t="shared" si="118"/>
        <v>0</v>
      </c>
      <c r="M514" s="79">
        <f t="shared" ca="1" si="123"/>
        <v>-7.3295565784882452E-3</v>
      </c>
      <c r="N514" s="79">
        <f t="shared" ca="1" si="119"/>
        <v>0</v>
      </c>
      <c r="O514" s="126">
        <f t="shared" ca="1" si="120"/>
        <v>0</v>
      </c>
      <c r="P514" s="79">
        <f t="shared" ca="1" si="121"/>
        <v>0</v>
      </c>
      <c r="Q514" s="79">
        <f t="shared" ca="1" si="122"/>
        <v>0</v>
      </c>
      <c r="R514" s="53">
        <f t="shared" ca="1" si="124"/>
        <v>7.3295565784882452E-3</v>
      </c>
      <c r="S514" s="53"/>
      <c r="T514" s="53"/>
      <c r="U514" s="53"/>
      <c r="V514" s="53"/>
      <c r="W514" s="53"/>
      <c r="X514" s="53"/>
      <c r="Y514" s="53"/>
      <c r="Z514" s="53"/>
      <c r="AA514" s="53"/>
      <c r="AB514" s="53"/>
      <c r="AC514" s="53"/>
      <c r="AD514" s="53"/>
      <c r="AE514" s="53"/>
      <c r="AF514" s="53"/>
      <c r="AG514" s="53"/>
      <c r="AH514" s="53"/>
      <c r="AI514" s="53"/>
    </row>
    <row r="515" spans="1:35" x14ac:dyDescent="0.2">
      <c r="A515" s="53"/>
      <c r="B515" s="53"/>
      <c r="C515" s="86"/>
      <c r="D515" s="87">
        <f t="shared" si="112"/>
        <v>0</v>
      </c>
      <c r="E515" s="87">
        <f t="shared" si="112"/>
        <v>0</v>
      </c>
      <c r="F515" s="79">
        <f t="shared" si="113"/>
        <v>0</v>
      </c>
      <c r="G515" s="79">
        <f t="shared" si="113"/>
        <v>0</v>
      </c>
      <c r="H515" s="79">
        <f t="shared" si="114"/>
        <v>0</v>
      </c>
      <c r="I515" s="79">
        <f t="shared" si="115"/>
        <v>0</v>
      </c>
      <c r="J515" s="79">
        <f t="shared" si="116"/>
        <v>0</v>
      </c>
      <c r="K515" s="79">
        <f t="shared" si="117"/>
        <v>0</v>
      </c>
      <c r="L515" s="79">
        <f t="shared" si="118"/>
        <v>0</v>
      </c>
      <c r="M515" s="79">
        <f t="shared" ca="1" si="123"/>
        <v>-7.3295565784882452E-3</v>
      </c>
      <c r="N515" s="79">
        <f t="shared" ca="1" si="119"/>
        <v>0</v>
      </c>
      <c r="O515" s="126">
        <f t="shared" ca="1" si="120"/>
        <v>0</v>
      </c>
      <c r="P515" s="79">
        <f t="shared" ca="1" si="121"/>
        <v>0</v>
      </c>
      <c r="Q515" s="79">
        <f t="shared" ca="1" si="122"/>
        <v>0</v>
      </c>
      <c r="R515" s="53">
        <f t="shared" ca="1" si="124"/>
        <v>7.3295565784882452E-3</v>
      </c>
      <c r="S515" s="53"/>
      <c r="T515" s="53"/>
      <c r="U515" s="53"/>
      <c r="V515" s="53"/>
      <c r="W515" s="53"/>
      <c r="X515" s="53"/>
      <c r="Y515" s="53"/>
      <c r="Z515" s="53"/>
      <c r="AA515" s="53"/>
      <c r="AB515" s="53"/>
      <c r="AC515" s="53"/>
      <c r="AD515" s="53"/>
      <c r="AE515" s="53"/>
      <c r="AF515" s="53"/>
      <c r="AG515" s="53"/>
      <c r="AH515" s="53"/>
      <c r="AI515" s="53"/>
    </row>
    <row r="516" spans="1:35" x14ac:dyDescent="0.2">
      <c r="A516" s="53"/>
      <c r="B516" s="53"/>
      <c r="C516" s="86"/>
      <c r="D516" s="87">
        <f t="shared" si="112"/>
        <v>0</v>
      </c>
      <c r="E516" s="87">
        <f t="shared" si="112"/>
        <v>0</v>
      </c>
      <c r="F516" s="79">
        <f t="shared" si="113"/>
        <v>0</v>
      </c>
      <c r="G516" s="79">
        <f t="shared" si="113"/>
        <v>0</v>
      </c>
      <c r="H516" s="79">
        <f t="shared" si="114"/>
        <v>0</v>
      </c>
      <c r="I516" s="79">
        <f t="shared" si="115"/>
        <v>0</v>
      </c>
      <c r="J516" s="79">
        <f t="shared" si="116"/>
        <v>0</v>
      </c>
      <c r="K516" s="79">
        <f t="shared" si="117"/>
        <v>0</v>
      </c>
      <c r="L516" s="79">
        <f t="shared" si="118"/>
        <v>0</v>
      </c>
      <c r="M516" s="79">
        <f t="shared" ca="1" si="123"/>
        <v>-7.3295565784882452E-3</v>
      </c>
      <c r="N516" s="79">
        <f t="shared" ca="1" si="119"/>
        <v>0</v>
      </c>
      <c r="O516" s="126">
        <f t="shared" ca="1" si="120"/>
        <v>0</v>
      </c>
      <c r="P516" s="79">
        <f t="shared" ca="1" si="121"/>
        <v>0</v>
      </c>
      <c r="Q516" s="79">
        <f t="shared" ca="1" si="122"/>
        <v>0</v>
      </c>
      <c r="R516" s="53">
        <f t="shared" ca="1" si="124"/>
        <v>7.3295565784882452E-3</v>
      </c>
      <c r="S516" s="53"/>
      <c r="T516" s="53"/>
      <c r="U516" s="53"/>
      <c r="V516" s="53"/>
      <c r="W516" s="53"/>
      <c r="X516" s="53"/>
      <c r="Y516" s="53"/>
      <c r="Z516" s="53"/>
      <c r="AA516" s="53"/>
      <c r="AB516" s="53"/>
      <c r="AC516" s="53"/>
      <c r="AD516" s="53"/>
      <c r="AE516" s="53"/>
      <c r="AF516" s="53"/>
      <c r="AG516" s="53"/>
      <c r="AH516" s="53"/>
      <c r="AI516" s="53"/>
    </row>
    <row r="517" spans="1:35" x14ac:dyDescent="0.2">
      <c r="A517" s="53"/>
      <c r="B517" s="53"/>
      <c r="C517" s="86"/>
      <c r="D517" s="87">
        <f t="shared" si="112"/>
        <v>0</v>
      </c>
      <c r="E517" s="87">
        <f t="shared" si="112"/>
        <v>0</v>
      </c>
      <c r="F517" s="79">
        <f t="shared" si="113"/>
        <v>0</v>
      </c>
      <c r="G517" s="79">
        <f t="shared" si="113"/>
        <v>0</v>
      </c>
      <c r="H517" s="79">
        <f t="shared" si="114"/>
        <v>0</v>
      </c>
      <c r="I517" s="79">
        <f t="shared" si="115"/>
        <v>0</v>
      </c>
      <c r="J517" s="79">
        <f t="shared" si="116"/>
        <v>0</v>
      </c>
      <c r="K517" s="79">
        <f t="shared" si="117"/>
        <v>0</v>
      </c>
      <c r="L517" s="79">
        <f t="shared" si="118"/>
        <v>0</v>
      </c>
      <c r="M517" s="79">
        <f t="shared" ca="1" si="123"/>
        <v>-7.3295565784882452E-3</v>
      </c>
      <c r="N517" s="79">
        <f t="shared" ca="1" si="119"/>
        <v>0</v>
      </c>
      <c r="O517" s="126">
        <f t="shared" ca="1" si="120"/>
        <v>0</v>
      </c>
      <c r="P517" s="79">
        <f t="shared" ca="1" si="121"/>
        <v>0</v>
      </c>
      <c r="Q517" s="79">
        <f t="shared" ca="1" si="122"/>
        <v>0</v>
      </c>
      <c r="R517" s="53">
        <f t="shared" ca="1" si="124"/>
        <v>7.3295565784882452E-3</v>
      </c>
      <c r="S517" s="53"/>
      <c r="T517" s="53"/>
      <c r="U517" s="53"/>
      <c r="V517" s="53"/>
      <c r="W517" s="53"/>
      <c r="X517" s="53"/>
      <c r="Y517" s="53"/>
      <c r="Z517" s="53"/>
      <c r="AA517" s="53"/>
      <c r="AB517" s="53"/>
      <c r="AC517" s="53"/>
      <c r="AD517" s="53"/>
      <c r="AE517" s="53"/>
      <c r="AF517" s="53"/>
      <c r="AG517" s="53"/>
      <c r="AH517" s="53"/>
      <c r="AI517" s="53"/>
    </row>
    <row r="518" spans="1:35" x14ac:dyDescent="0.2">
      <c r="A518" s="53"/>
      <c r="B518" s="53"/>
      <c r="C518" s="86"/>
      <c r="D518" s="87">
        <f t="shared" si="112"/>
        <v>0</v>
      </c>
      <c r="E518" s="87">
        <f t="shared" si="112"/>
        <v>0</v>
      </c>
      <c r="F518" s="79">
        <f t="shared" si="113"/>
        <v>0</v>
      </c>
      <c r="G518" s="79">
        <f t="shared" si="113"/>
        <v>0</v>
      </c>
      <c r="H518" s="79">
        <f t="shared" si="114"/>
        <v>0</v>
      </c>
      <c r="I518" s="79">
        <f t="shared" si="115"/>
        <v>0</v>
      </c>
      <c r="J518" s="79">
        <f t="shared" si="116"/>
        <v>0</v>
      </c>
      <c r="K518" s="79">
        <f t="shared" si="117"/>
        <v>0</v>
      </c>
      <c r="L518" s="79">
        <f t="shared" si="118"/>
        <v>0</v>
      </c>
      <c r="M518" s="79">
        <f t="shared" ca="1" si="123"/>
        <v>-7.3295565784882452E-3</v>
      </c>
      <c r="N518" s="79">
        <f t="shared" ca="1" si="119"/>
        <v>0</v>
      </c>
      <c r="O518" s="126">
        <f t="shared" ca="1" si="120"/>
        <v>0</v>
      </c>
      <c r="P518" s="79">
        <f t="shared" ca="1" si="121"/>
        <v>0</v>
      </c>
      <c r="Q518" s="79">
        <f t="shared" ca="1" si="122"/>
        <v>0</v>
      </c>
      <c r="R518" s="53">
        <f t="shared" ca="1" si="124"/>
        <v>7.3295565784882452E-3</v>
      </c>
      <c r="S518" s="53"/>
      <c r="T518" s="53"/>
      <c r="U518" s="53"/>
      <c r="V518" s="53"/>
      <c r="W518" s="53"/>
      <c r="X518" s="53"/>
      <c r="Y518" s="53"/>
      <c r="Z518" s="53"/>
      <c r="AA518" s="53"/>
      <c r="AB518" s="53"/>
      <c r="AC518" s="53"/>
      <c r="AD518" s="53"/>
      <c r="AE518" s="53"/>
      <c r="AF518" s="53"/>
      <c r="AG518" s="53"/>
      <c r="AH518" s="53"/>
      <c r="AI518" s="53"/>
    </row>
    <row r="519" spans="1:35" x14ac:dyDescent="0.2">
      <c r="A519" s="53"/>
      <c r="B519" s="53"/>
      <c r="C519" s="86"/>
      <c r="D519" s="87">
        <f t="shared" si="112"/>
        <v>0</v>
      </c>
      <c r="E519" s="87">
        <f t="shared" si="112"/>
        <v>0</v>
      </c>
      <c r="F519" s="79">
        <f t="shared" si="113"/>
        <v>0</v>
      </c>
      <c r="G519" s="79">
        <f t="shared" si="113"/>
        <v>0</v>
      </c>
      <c r="H519" s="79">
        <f t="shared" si="114"/>
        <v>0</v>
      </c>
      <c r="I519" s="79">
        <f t="shared" si="115"/>
        <v>0</v>
      </c>
      <c r="J519" s="79">
        <f t="shared" si="116"/>
        <v>0</v>
      </c>
      <c r="K519" s="79">
        <f t="shared" si="117"/>
        <v>0</v>
      </c>
      <c r="L519" s="79">
        <f t="shared" si="118"/>
        <v>0</v>
      </c>
      <c r="M519" s="79">
        <f t="shared" ca="1" si="123"/>
        <v>-7.3295565784882452E-3</v>
      </c>
      <c r="N519" s="79">
        <f t="shared" ca="1" si="119"/>
        <v>0</v>
      </c>
      <c r="O519" s="126">
        <f t="shared" ca="1" si="120"/>
        <v>0</v>
      </c>
      <c r="P519" s="79">
        <f t="shared" ca="1" si="121"/>
        <v>0</v>
      </c>
      <c r="Q519" s="79">
        <f t="shared" ca="1" si="122"/>
        <v>0</v>
      </c>
      <c r="R519" s="53">
        <f t="shared" ca="1" si="124"/>
        <v>7.3295565784882452E-3</v>
      </c>
      <c r="S519" s="53"/>
      <c r="T519" s="53"/>
      <c r="U519" s="53"/>
      <c r="V519" s="53"/>
      <c r="W519" s="53"/>
      <c r="X519" s="53"/>
      <c r="Y519" s="53"/>
      <c r="Z519" s="53"/>
      <c r="AA519" s="53"/>
      <c r="AB519" s="53"/>
      <c r="AC519" s="53"/>
      <c r="AD519" s="53"/>
      <c r="AE519" s="53"/>
      <c r="AF519" s="53"/>
      <c r="AG519" s="53"/>
      <c r="AH519" s="53"/>
      <c r="AI519" s="53"/>
    </row>
    <row r="520" spans="1:35" x14ac:dyDescent="0.2">
      <c r="A520" s="53"/>
      <c r="B520" s="53"/>
      <c r="C520" s="86"/>
      <c r="D520" s="87">
        <f t="shared" si="112"/>
        <v>0</v>
      </c>
      <c r="E520" s="87">
        <f t="shared" si="112"/>
        <v>0</v>
      </c>
      <c r="F520" s="79">
        <f t="shared" si="113"/>
        <v>0</v>
      </c>
      <c r="G520" s="79">
        <f t="shared" si="113"/>
        <v>0</v>
      </c>
      <c r="H520" s="79">
        <f t="shared" si="114"/>
        <v>0</v>
      </c>
      <c r="I520" s="79">
        <f t="shared" si="115"/>
        <v>0</v>
      </c>
      <c r="J520" s="79">
        <f t="shared" si="116"/>
        <v>0</v>
      </c>
      <c r="K520" s="79">
        <f t="shared" si="117"/>
        <v>0</v>
      </c>
      <c r="L520" s="79">
        <f t="shared" si="118"/>
        <v>0</v>
      </c>
      <c r="M520" s="79">
        <f t="shared" ca="1" si="123"/>
        <v>-7.3295565784882452E-3</v>
      </c>
      <c r="N520" s="79">
        <f t="shared" ca="1" si="119"/>
        <v>0</v>
      </c>
      <c r="O520" s="126">
        <f t="shared" ca="1" si="120"/>
        <v>0</v>
      </c>
      <c r="P520" s="79">
        <f t="shared" ca="1" si="121"/>
        <v>0</v>
      </c>
      <c r="Q520" s="79">
        <f t="shared" ca="1" si="122"/>
        <v>0</v>
      </c>
      <c r="R520" s="53">
        <f t="shared" ca="1" si="124"/>
        <v>7.3295565784882452E-3</v>
      </c>
      <c r="S520" s="53"/>
      <c r="T520" s="53"/>
      <c r="U520" s="53"/>
      <c r="V520" s="53"/>
      <c r="W520" s="53"/>
      <c r="X520" s="53"/>
      <c r="Y520" s="53"/>
      <c r="Z520" s="53"/>
      <c r="AA520" s="53"/>
      <c r="AB520" s="53"/>
      <c r="AC520" s="53"/>
      <c r="AD520" s="53"/>
      <c r="AE520" s="53"/>
      <c r="AF520" s="53"/>
      <c r="AG520" s="53"/>
      <c r="AH520" s="53"/>
      <c r="AI520" s="53"/>
    </row>
    <row r="521" spans="1:35" x14ac:dyDescent="0.2">
      <c r="A521" s="53"/>
      <c r="B521" s="53"/>
      <c r="C521" s="86"/>
      <c r="D521" s="87">
        <f t="shared" si="112"/>
        <v>0</v>
      </c>
      <c r="E521" s="87">
        <f t="shared" si="112"/>
        <v>0</v>
      </c>
      <c r="F521" s="79">
        <f t="shared" si="113"/>
        <v>0</v>
      </c>
      <c r="G521" s="79">
        <f t="shared" si="113"/>
        <v>0</v>
      </c>
      <c r="H521" s="79">
        <f t="shared" si="114"/>
        <v>0</v>
      </c>
      <c r="I521" s="79">
        <f t="shared" si="115"/>
        <v>0</v>
      </c>
      <c r="J521" s="79">
        <f t="shared" si="116"/>
        <v>0</v>
      </c>
      <c r="K521" s="79">
        <f t="shared" si="117"/>
        <v>0</v>
      </c>
      <c r="L521" s="79">
        <f t="shared" si="118"/>
        <v>0</v>
      </c>
      <c r="M521" s="79">
        <f t="shared" ca="1" si="123"/>
        <v>-7.3295565784882452E-3</v>
      </c>
      <c r="N521" s="79">
        <f t="shared" ca="1" si="119"/>
        <v>0</v>
      </c>
      <c r="O521" s="126">
        <f t="shared" ca="1" si="120"/>
        <v>0</v>
      </c>
      <c r="P521" s="79">
        <f t="shared" ca="1" si="121"/>
        <v>0</v>
      </c>
      <c r="Q521" s="79">
        <f t="shared" ca="1" si="122"/>
        <v>0</v>
      </c>
      <c r="R521" s="53">
        <f t="shared" ca="1" si="124"/>
        <v>7.3295565784882452E-3</v>
      </c>
      <c r="S521" s="53"/>
      <c r="T521" s="53"/>
      <c r="U521" s="53"/>
      <c r="V521" s="53"/>
      <c r="W521" s="53"/>
      <c r="X521" s="53"/>
      <c r="Y521" s="53"/>
      <c r="Z521" s="53"/>
      <c r="AA521" s="53"/>
      <c r="AB521" s="53"/>
      <c r="AC521" s="53"/>
      <c r="AD521" s="53"/>
      <c r="AE521" s="53"/>
      <c r="AF521" s="53"/>
      <c r="AG521" s="53"/>
      <c r="AH521" s="53"/>
      <c r="AI521" s="53"/>
    </row>
    <row r="522" spans="1:35" x14ac:dyDescent="0.2">
      <c r="A522" s="53"/>
      <c r="B522" s="53"/>
      <c r="C522" s="86"/>
      <c r="D522" s="87">
        <f t="shared" si="112"/>
        <v>0</v>
      </c>
      <c r="E522" s="87">
        <f t="shared" si="112"/>
        <v>0</v>
      </c>
      <c r="F522" s="79">
        <f t="shared" si="113"/>
        <v>0</v>
      </c>
      <c r="G522" s="79">
        <f t="shared" si="113"/>
        <v>0</v>
      </c>
      <c r="H522" s="79">
        <f t="shared" si="114"/>
        <v>0</v>
      </c>
      <c r="I522" s="79">
        <f t="shared" si="115"/>
        <v>0</v>
      </c>
      <c r="J522" s="79">
        <f t="shared" si="116"/>
        <v>0</v>
      </c>
      <c r="K522" s="79">
        <f t="shared" si="117"/>
        <v>0</v>
      </c>
      <c r="L522" s="79">
        <f t="shared" si="118"/>
        <v>0</v>
      </c>
      <c r="M522" s="79">
        <f t="shared" ca="1" si="123"/>
        <v>-7.3295565784882452E-3</v>
      </c>
      <c r="N522" s="79">
        <f t="shared" ca="1" si="119"/>
        <v>0</v>
      </c>
      <c r="O522" s="126">
        <f t="shared" ca="1" si="120"/>
        <v>0</v>
      </c>
      <c r="P522" s="79">
        <f t="shared" ca="1" si="121"/>
        <v>0</v>
      </c>
      <c r="Q522" s="79">
        <f t="shared" ca="1" si="122"/>
        <v>0</v>
      </c>
      <c r="R522" s="53">
        <f t="shared" ca="1" si="124"/>
        <v>7.3295565784882452E-3</v>
      </c>
      <c r="S522" s="53"/>
      <c r="T522" s="53"/>
      <c r="U522" s="53"/>
      <c r="V522" s="53"/>
      <c r="W522" s="53"/>
      <c r="X522" s="53"/>
      <c r="Y522" s="53"/>
      <c r="Z522" s="53"/>
      <c r="AA522" s="53"/>
      <c r="AB522" s="53"/>
      <c r="AC522" s="53"/>
      <c r="AD522" s="53"/>
      <c r="AE522" s="53"/>
      <c r="AF522" s="53"/>
      <c r="AG522" s="53"/>
      <c r="AH522" s="53"/>
      <c r="AI522" s="53"/>
    </row>
    <row r="523" spans="1:35" x14ac:dyDescent="0.2">
      <c r="A523" s="53"/>
      <c r="B523" s="53"/>
      <c r="C523" s="86"/>
      <c r="D523" s="87">
        <f t="shared" si="112"/>
        <v>0</v>
      </c>
      <c r="E523" s="87">
        <f t="shared" si="112"/>
        <v>0</v>
      </c>
      <c r="F523" s="79">
        <f t="shared" si="113"/>
        <v>0</v>
      </c>
      <c r="G523" s="79">
        <f t="shared" si="113"/>
        <v>0</v>
      </c>
      <c r="H523" s="79">
        <f t="shared" si="114"/>
        <v>0</v>
      </c>
      <c r="I523" s="79">
        <f t="shared" si="115"/>
        <v>0</v>
      </c>
      <c r="J523" s="79">
        <f t="shared" si="116"/>
        <v>0</v>
      </c>
      <c r="K523" s="79">
        <f t="shared" si="117"/>
        <v>0</v>
      </c>
      <c r="L523" s="79">
        <f t="shared" si="118"/>
        <v>0</v>
      </c>
      <c r="M523" s="79">
        <f t="shared" ca="1" si="123"/>
        <v>-7.3295565784882452E-3</v>
      </c>
      <c r="N523" s="79">
        <f t="shared" ca="1" si="119"/>
        <v>0</v>
      </c>
      <c r="O523" s="126">
        <f t="shared" ca="1" si="120"/>
        <v>0</v>
      </c>
      <c r="P523" s="79">
        <f t="shared" ca="1" si="121"/>
        <v>0</v>
      </c>
      <c r="Q523" s="79">
        <f t="shared" ca="1" si="122"/>
        <v>0</v>
      </c>
      <c r="R523" s="53">
        <f t="shared" ca="1" si="124"/>
        <v>7.3295565784882452E-3</v>
      </c>
      <c r="S523" s="53"/>
      <c r="T523" s="53"/>
      <c r="U523" s="53"/>
      <c r="V523" s="53"/>
      <c r="W523" s="53"/>
      <c r="X523" s="53"/>
      <c r="Y523" s="53"/>
      <c r="Z523" s="53"/>
      <c r="AA523" s="53"/>
      <c r="AB523" s="53"/>
      <c r="AC523" s="53"/>
      <c r="AD523" s="53"/>
      <c r="AE523" s="53"/>
      <c r="AF523" s="53"/>
      <c r="AG523" s="53"/>
      <c r="AH523" s="53"/>
      <c r="AI523" s="53"/>
    </row>
    <row r="524" spans="1:35" x14ac:dyDescent="0.2">
      <c r="A524" s="53"/>
      <c r="B524" s="53"/>
      <c r="C524" s="86"/>
      <c r="D524" s="87">
        <f t="shared" si="112"/>
        <v>0</v>
      </c>
      <c r="E524" s="87">
        <f t="shared" si="112"/>
        <v>0</v>
      </c>
      <c r="F524" s="79">
        <f t="shared" si="113"/>
        <v>0</v>
      </c>
      <c r="G524" s="79">
        <f t="shared" si="113"/>
        <v>0</v>
      </c>
      <c r="H524" s="79">
        <f t="shared" si="114"/>
        <v>0</v>
      </c>
      <c r="I524" s="79">
        <f t="shared" si="115"/>
        <v>0</v>
      </c>
      <c r="J524" s="79">
        <f t="shared" si="116"/>
        <v>0</v>
      </c>
      <c r="K524" s="79">
        <f t="shared" si="117"/>
        <v>0</v>
      </c>
      <c r="L524" s="79">
        <f t="shared" si="118"/>
        <v>0</v>
      </c>
      <c r="M524" s="79">
        <f t="shared" ca="1" si="123"/>
        <v>-7.3295565784882452E-3</v>
      </c>
      <c r="N524" s="79">
        <f t="shared" ca="1" si="119"/>
        <v>0</v>
      </c>
      <c r="O524" s="126">
        <f t="shared" ca="1" si="120"/>
        <v>0</v>
      </c>
      <c r="P524" s="79">
        <f t="shared" ca="1" si="121"/>
        <v>0</v>
      </c>
      <c r="Q524" s="79">
        <f t="shared" ca="1" si="122"/>
        <v>0</v>
      </c>
      <c r="R524" s="53">
        <f t="shared" ca="1" si="124"/>
        <v>7.3295565784882452E-3</v>
      </c>
      <c r="S524" s="53"/>
      <c r="T524" s="53"/>
      <c r="U524" s="53"/>
      <c r="V524" s="53"/>
      <c r="W524" s="53"/>
      <c r="X524" s="53"/>
      <c r="Y524" s="53"/>
      <c r="Z524" s="53"/>
      <c r="AA524" s="53"/>
      <c r="AB524" s="53"/>
      <c r="AC524" s="53"/>
      <c r="AD524" s="53"/>
      <c r="AE524" s="53"/>
      <c r="AF524" s="53"/>
      <c r="AG524" s="53"/>
      <c r="AH524" s="53"/>
      <c r="AI524" s="53"/>
    </row>
    <row r="525" spans="1:35" x14ac:dyDescent="0.2">
      <c r="A525" s="53"/>
      <c r="B525" s="53"/>
      <c r="C525" s="86"/>
      <c r="D525" s="87">
        <f t="shared" si="112"/>
        <v>0</v>
      </c>
      <c r="E525" s="87">
        <f t="shared" si="112"/>
        <v>0</v>
      </c>
      <c r="F525" s="79">
        <f t="shared" si="113"/>
        <v>0</v>
      </c>
      <c r="G525" s="79">
        <f t="shared" si="113"/>
        <v>0</v>
      </c>
      <c r="H525" s="79">
        <f t="shared" si="114"/>
        <v>0</v>
      </c>
      <c r="I525" s="79">
        <f t="shared" si="115"/>
        <v>0</v>
      </c>
      <c r="J525" s="79">
        <f t="shared" si="116"/>
        <v>0</v>
      </c>
      <c r="K525" s="79">
        <f t="shared" si="117"/>
        <v>0</v>
      </c>
      <c r="L525" s="79">
        <f t="shared" si="118"/>
        <v>0</v>
      </c>
      <c r="M525" s="79">
        <f t="shared" ca="1" si="123"/>
        <v>-7.3295565784882452E-3</v>
      </c>
      <c r="N525" s="79">
        <f t="shared" ca="1" si="119"/>
        <v>0</v>
      </c>
      <c r="O525" s="126">
        <f t="shared" ca="1" si="120"/>
        <v>0</v>
      </c>
      <c r="P525" s="79">
        <f t="shared" ca="1" si="121"/>
        <v>0</v>
      </c>
      <c r="Q525" s="79">
        <f t="shared" ca="1" si="122"/>
        <v>0</v>
      </c>
      <c r="R525" s="53">
        <f t="shared" ca="1" si="124"/>
        <v>7.3295565784882452E-3</v>
      </c>
      <c r="S525" s="53"/>
      <c r="T525" s="53"/>
      <c r="U525" s="53"/>
      <c r="V525" s="53"/>
      <c r="W525" s="53"/>
      <c r="X525" s="53"/>
      <c r="Y525" s="53"/>
      <c r="Z525" s="53"/>
      <c r="AA525" s="53"/>
      <c r="AB525" s="53"/>
      <c r="AC525" s="53"/>
      <c r="AD525" s="53"/>
      <c r="AE525" s="53"/>
      <c r="AF525" s="53"/>
      <c r="AG525" s="53"/>
      <c r="AH525" s="53"/>
      <c r="AI525" s="53"/>
    </row>
    <row r="526" spans="1:35" x14ac:dyDescent="0.2">
      <c r="A526" s="53"/>
      <c r="B526" s="53"/>
      <c r="C526" s="86"/>
      <c r="D526" s="87">
        <f t="shared" si="112"/>
        <v>0</v>
      </c>
      <c r="E526" s="87">
        <f t="shared" si="112"/>
        <v>0</v>
      </c>
      <c r="F526" s="79">
        <f t="shared" si="113"/>
        <v>0</v>
      </c>
      <c r="G526" s="79">
        <f t="shared" si="113"/>
        <v>0</v>
      </c>
      <c r="H526" s="79">
        <f t="shared" si="114"/>
        <v>0</v>
      </c>
      <c r="I526" s="79">
        <f t="shared" si="115"/>
        <v>0</v>
      </c>
      <c r="J526" s="79">
        <f t="shared" si="116"/>
        <v>0</v>
      </c>
      <c r="K526" s="79">
        <f t="shared" si="117"/>
        <v>0</v>
      </c>
      <c r="L526" s="79">
        <f t="shared" si="118"/>
        <v>0</v>
      </c>
      <c r="M526" s="79">
        <f t="shared" ca="1" si="123"/>
        <v>-7.3295565784882452E-3</v>
      </c>
      <c r="N526" s="79">
        <f t="shared" ca="1" si="119"/>
        <v>0</v>
      </c>
      <c r="O526" s="126">
        <f t="shared" ca="1" si="120"/>
        <v>0</v>
      </c>
      <c r="P526" s="79">
        <f t="shared" ca="1" si="121"/>
        <v>0</v>
      </c>
      <c r="Q526" s="79">
        <f t="shared" ca="1" si="122"/>
        <v>0</v>
      </c>
      <c r="R526" s="53">
        <f t="shared" ca="1" si="124"/>
        <v>7.3295565784882452E-3</v>
      </c>
      <c r="S526" s="53"/>
      <c r="T526" s="53"/>
      <c r="U526" s="53"/>
      <c r="V526" s="53"/>
      <c r="W526" s="53"/>
      <c r="X526" s="53"/>
      <c r="Y526" s="53"/>
      <c r="Z526" s="53"/>
      <c r="AA526" s="53"/>
      <c r="AB526" s="53"/>
      <c r="AC526" s="53"/>
      <c r="AD526" s="53"/>
      <c r="AE526" s="53"/>
      <c r="AF526" s="53"/>
      <c r="AG526" s="53"/>
      <c r="AH526" s="53"/>
      <c r="AI526" s="53"/>
    </row>
    <row r="527" spans="1:35" x14ac:dyDescent="0.2">
      <c r="A527" s="53"/>
      <c r="B527" s="53"/>
      <c r="C527" s="86"/>
      <c r="D527" s="87">
        <f t="shared" ref="D527:E590" si="125">A527/A$18</f>
        <v>0</v>
      </c>
      <c r="E527" s="87">
        <f t="shared" si="125"/>
        <v>0</v>
      </c>
      <c r="F527" s="79">
        <f t="shared" ref="F527:G590" si="126">$C527*D527</f>
        <v>0</v>
      </c>
      <c r="G527" s="79">
        <f t="shared" si="126"/>
        <v>0</v>
      </c>
      <c r="H527" s="79">
        <f t="shared" si="114"/>
        <v>0</v>
      </c>
      <c r="I527" s="79">
        <f t="shared" si="115"/>
        <v>0</v>
      </c>
      <c r="J527" s="79">
        <f t="shared" si="116"/>
        <v>0</v>
      </c>
      <c r="K527" s="79">
        <f t="shared" si="117"/>
        <v>0</v>
      </c>
      <c r="L527" s="79">
        <f t="shared" si="118"/>
        <v>0</v>
      </c>
      <c r="M527" s="79">
        <f t="shared" ca="1" si="123"/>
        <v>-7.3295565784882452E-3</v>
      </c>
      <c r="N527" s="79">
        <f t="shared" ca="1" si="119"/>
        <v>0</v>
      </c>
      <c r="O527" s="126">
        <f t="shared" ca="1" si="120"/>
        <v>0</v>
      </c>
      <c r="P527" s="79">
        <f t="shared" ca="1" si="121"/>
        <v>0</v>
      </c>
      <c r="Q527" s="79">
        <f t="shared" ca="1" si="122"/>
        <v>0</v>
      </c>
      <c r="R527" s="53">
        <f t="shared" ca="1" si="124"/>
        <v>7.3295565784882452E-3</v>
      </c>
      <c r="S527" s="53"/>
      <c r="T527" s="53"/>
      <c r="U527" s="53"/>
      <c r="V527" s="53"/>
      <c r="W527" s="53"/>
      <c r="X527" s="53"/>
      <c r="Y527" s="53"/>
      <c r="Z527" s="53"/>
      <c r="AA527" s="53"/>
      <c r="AB527" s="53"/>
      <c r="AC527" s="53"/>
      <c r="AD527" s="53"/>
      <c r="AE527" s="53"/>
      <c r="AF527" s="53"/>
      <c r="AG527" s="53"/>
      <c r="AH527" s="53"/>
      <c r="AI527" s="53"/>
    </row>
    <row r="528" spans="1:35" x14ac:dyDescent="0.2">
      <c r="A528" s="53"/>
      <c r="B528" s="53"/>
      <c r="C528" s="86"/>
      <c r="D528" s="87">
        <f t="shared" si="125"/>
        <v>0</v>
      </c>
      <c r="E528" s="87">
        <f t="shared" si="125"/>
        <v>0</v>
      </c>
      <c r="F528" s="79">
        <f t="shared" si="126"/>
        <v>0</v>
      </c>
      <c r="G528" s="79">
        <f t="shared" si="126"/>
        <v>0</v>
      </c>
      <c r="H528" s="79">
        <f t="shared" ref="H528:H591" si="127">C528*D528*D528</f>
        <v>0</v>
      </c>
      <c r="I528" s="79">
        <f t="shared" ref="I528:I591" si="128">C528*D528*D528*D528</f>
        <v>0</v>
      </c>
      <c r="J528" s="79">
        <f t="shared" ref="J528:J591" si="129">C528*D528*D528*D528*D528</f>
        <v>0</v>
      </c>
      <c r="K528" s="79">
        <f t="shared" ref="K528:K591" si="130">C528*E528*D528</f>
        <v>0</v>
      </c>
      <c r="L528" s="79">
        <f t="shared" ref="L528:L591" si="131">C528*E528*D528*D528</f>
        <v>0</v>
      </c>
      <c r="M528" s="79">
        <f t="shared" ca="1" si="123"/>
        <v>-7.3295565784882452E-3</v>
      </c>
      <c r="N528" s="79">
        <f t="shared" ref="N528:N591" ca="1" si="132">C528*(M528-E528)^2</f>
        <v>0</v>
      </c>
      <c r="O528" s="126">
        <f t="shared" ref="O528:O591" ca="1" si="133">(C528*O$1-O$2*F528+O$3*H528)^2</f>
        <v>0</v>
      </c>
      <c r="P528" s="79">
        <f t="shared" ref="P528:P591" ca="1" si="134">(-C528*O$2+O$4*F528-O$5*H528)^2</f>
        <v>0</v>
      </c>
      <c r="Q528" s="79">
        <f t="shared" ref="Q528:Q591" ca="1" si="135">+(C528*O$3-F528*O$5+H528*O$6)^2</f>
        <v>0</v>
      </c>
      <c r="R528" s="53">
        <f t="shared" ca="1" si="124"/>
        <v>7.3295565784882452E-3</v>
      </c>
      <c r="S528" s="53"/>
      <c r="T528" s="53"/>
      <c r="U528" s="53"/>
      <c r="V528" s="53"/>
      <c r="W528" s="53"/>
      <c r="X528" s="53"/>
      <c r="Y528" s="53"/>
      <c r="Z528" s="53"/>
      <c r="AA528" s="53"/>
      <c r="AB528" s="53"/>
      <c r="AC528" s="53"/>
      <c r="AD528" s="53"/>
      <c r="AE528" s="53"/>
      <c r="AF528" s="53"/>
      <c r="AG528" s="53"/>
      <c r="AH528" s="53"/>
      <c r="AI528" s="53"/>
    </row>
    <row r="529" spans="1:35" x14ac:dyDescent="0.2">
      <c r="A529" s="53"/>
      <c r="B529" s="53"/>
      <c r="C529" s="86"/>
      <c r="D529" s="87">
        <f t="shared" si="125"/>
        <v>0</v>
      </c>
      <c r="E529" s="87">
        <f t="shared" si="125"/>
        <v>0</v>
      </c>
      <c r="F529" s="79">
        <f t="shared" si="126"/>
        <v>0</v>
      </c>
      <c r="G529" s="79">
        <f t="shared" si="126"/>
        <v>0</v>
      </c>
      <c r="H529" s="79">
        <f t="shared" si="127"/>
        <v>0</v>
      </c>
      <c r="I529" s="79">
        <f t="shared" si="128"/>
        <v>0</v>
      </c>
      <c r="J529" s="79">
        <f t="shared" si="129"/>
        <v>0</v>
      </c>
      <c r="K529" s="79">
        <f t="shared" si="130"/>
        <v>0</v>
      </c>
      <c r="L529" s="79">
        <f t="shared" si="131"/>
        <v>0</v>
      </c>
      <c r="M529" s="79">
        <f t="shared" ca="1" si="123"/>
        <v>-7.3295565784882452E-3</v>
      </c>
      <c r="N529" s="79">
        <f t="shared" ca="1" si="132"/>
        <v>0</v>
      </c>
      <c r="O529" s="126">
        <f t="shared" ca="1" si="133"/>
        <v>0</v>
      </c>
      <c r="P529" s="79">
        <f t="shared" ca="1" si="134"/>
        <v>0</v>
      </c>
      <c r="Q529" s="79">
        <f t="shared" ca="1" si="135"/>
        <v>0</v>
      </c>
      <c r="R529" s="53">
        <f t="shared" ca="1" si="124"/>
        <v>7.3295565784882452E-3</v>
      </c>
      <c r="S529" s="53"/>
      <c r="T529" s="53"/>
      <c r="U529" s="53"/>
      <c r="V529" s="53"/>
      <c r="W529" s="53"/>
      <c r="X529" s="53"/>
      <c r="Y529" s="53"/>
      <c r="Z529" s="53"/>
      <c r="AA529" s="53"/>
      <c r="AB529" s="53"/>
      <c r="AC529" s="53"/>
      <c r="AD529" s="53"/>
      <c r="AE529" s="53"/>
      <c r="AF529" s="53"/>
      <c r="AG529" s="53"/>
      <c r="AH529" s="53"/>
      <c r="AI529" s="53"/>
    </row>
    <row r="530" spans="1:35" x14ac:dyDescent="0.2">
      <c r="A530" s="53"/>
      <c r="B530" s="53"/>
      <c r="C530" s="86"/>
      <c r="D530" s="87">
        <f t="shared" si="125"/>
        <v>0</v>
      </c>
      <c r="E530" s="87">
        <f t="shared" si="125"/>
        <v>0</v>
      </c>
      <c r="F530" s="79">
        <f t="shared" si="126"/>
        <v>0</v>
      </c>
      <c r="G530" s="79">
        <f t="shared" si="126"/>
        <v>0</v>
      </c>
      <c r="H530" s="79">
        <f t="shared" si="127"/>
        <v>0</v>
      </c>
      <c r="I530" s="79">
        <f t="shared" si="128"/>
        <v>0</v>
      </c>
      <c r="J530" s="79">
        <f t="shared" si="129"/>
        <v>0</v>
      </c>
      <c r="K530" s="79">
        <f t="shared" si="130"/>
        <v>0</v>
      </c>
      <c r="L530" s="79">
        <f t="shared" si="131"/>
        <v>0</v>
      </c>
      <c r="M530" s="79">
        <f t="shared" ca="1" si="123"/>
        <v>-7.3295565784882452E-3</v>
      </c>
      <c r="N530" s="79">
        <f t="shared" ca="1" si="132"/>
        <v>0</v>
      </c>
      <c r="O530" s="126">
        <f t="shared" ca="1" si="133"/>
        <v>0</v>
      </c>
      <c r="P530" s="79">
        <f t="shared" ca="1" si="134"/>
        <v>0</v>
      </c>
      <c r="Q530" s="79">
        <f t="shared" ca="1" si="135"/>
        <v>0</v>
      </c>
      <c r="R530" s="53">
        <f t="shared" ca="1" si="124"/>
        <v>7.3295565784882452E-3</v>
      </c>
      <c r="S530" s="53"/>
      <c r="T530" s="53"/>
      <c r="U530" s="53"/>
      <c r="V530" s="53"/>
      <c r="W530" s="53"/>
      <c r="X530" s="53"/>
      <c r="Y530" s="53"/>
      <c r="Z530" s="53"/>
      <c r="AA530" s="53"/>
      <c r="AB530" s="53"/>
      <c r="AC530" s="53"/>
      <c r="AD530" s="53"/>
      <c r="AE530" s="53"/>
      <c r="AF530" s="53"/>
      <c r="AG530" s="53"/>
      <c r="AH530" s="53"/>
      <c r="AI530" s="53"/>
    </row>
    <row r="531" spans="1:35" x14ac:dyDescent="0.2">
      <c r="A531" s="53"/>
      <c r="B531" s="53"/>
      <c r="C531" s="86"/>
      <c r="D531" s="87">
        <f t="shared" si="125"/>
        <v>0</v>
      </c>
      <c r="E531" s="87">
        <f t="shared" si="125"/>
        <v>0</v>
      </c>
      <c r="F531" s="79">
        <f t="shared" si="126"/>
        <v>0</v>
      </c>
      <c r="G531" s="79">
        <f t="shared" si="126"/>
        <v>0</v>
      </c>
      <c r="H531" s="79">
        <f t="shared" si="127"/>
        <v>0</v>
      </c>
      <c r="I531" s="79">
        <f t="shared" si="128"/>
        <v>0</v>
      </c>
      <c r="J531" s="79">
        <f t="shared" si="129"/>
        <v>0</v>
      </c>
      <c r="K531" s="79">
        <f t="shared" si="130"/>
        <v>0</v>
      </c>
      <c r="L531" s="79">
        <f t="shared" si="131"/>
        <v>0</v>
      </c>
      <c r="M531" s="79">
        <f t="shared" ca="1" si="123"/>
        <v>-7.3295565784882452E-3</v>
      </c>
      <c r="N531" s="79">
        <f t="shared" ca="1" si="132"/>
        <v>0</v>
      </c>
      <c r="O531" s="126">
        <f t="shared" ca="1" si="133"/>
        <v>0</v>
      </c>
      <c r="P531" s="79">
        <f t="shared" ca="1" si="134"/>
        <v>0</v>
      </c>
      <c r="Q531" s="79">
        <f t="shared" ca="1" si="135"/>
        <v>0</v>
      </c>
      <c r="R531" s="53">
        <f t="shared" ca="1" si="124"/>
        <v>7.3295565784882452E-3</v>
      </c>
      <c r="S531" s="53"/>
      <c r="T531" s="53"/>
      <c r="U531" s="53"/>
      <c r="V531" s="53"/>
      <c r="W531" s="53"/>
      <c r="X531" s="53"/>
      <c r="Y531" s="53"/>
      <c r="Z531" s="53"/>
      <c r="AA531" s="53"/>
      <c r="AB531" s="53"/>
      <c r="AC531" s="53"/>
      <c r="AD531" s="53"/>
      <c r="AE531" s="53"/>
      <c r="AF531" s="53"/>
      <c r="AG531" s="53"/>
      <c r="AH531" s="53"/>
      <c r="AI531" s="53"/>
    </row>
    <row r="532" spans="1:35" x14ac:dyDescent="0.2">
      <c r="A532" s="53"/>
      <c r="B532" s="53"/>
      <c r="C532" s="86"/>
      <c r="D532" s="87">
        <f t="shared" si="125"/>
        <v>0</v>
      </c>
      <c r="E532" s="87">
        <f t="shared" si="125"/>
        <v>0</v>
      </c>
      <c r="F532" s="79">
        <f t="shared" si="126"/>
        <v>0</v>
      </c>
      <c r="G532" s="79">
        <f t="shared" si="126"/>
        <v>0</v>
      </c>
      <c r="H532" s="79">
        <f t="shared" si="127"/>
        <v>0</v>
      </c>
      <c r="I532" s="79">
        <f t="shared" si="128"/>
        <v>0</v>
      </c>
      <c r="J532" s="79">
        <f t="shared" si="129"/>
        <v>0</v>
      </c>
      <c r="K532" s="79">
        <f t="shared" si="130"/>
        <v>0</v>
      </c>
      <c r="L532" s="79">
        <f t="shared" si="131"/>
        <v>0</v>
      </c>
      <c r="M532" s="79">
        <f t="shared" ca="1" si="123"/>
        <v>-7.3295565784882452E-3</v>
      </c>
      <c r="N532" s="79">
        <f t="shared" ca="1" si="132"/>
        <v>0</v>
      </c>
      <c r="O532" s="126">
        <f t="shared" ca="1" si="133"/>
        <v>0</v>
      </c>
      <c r="P532" s="79">
        <f t="shared" ca="1" si="134"/>
        <v>0</v>
      </c>
      <c r="Q532" s="79">
        <f t="shared" ca="1" si="135"/>
        <v>0</v>
      </c>
      <c r="R532" s="53">
        <f t="shared" ca="1" si="124"/>
        <v>7.3295565784882452E-3</v>
      </c>
      <c r="S532" s="53"/>
      <c r="T532" s="53"/>
      <c r="U532" s="53"/>
      <c r="V532" s="53"/>
      <c r="W532" s="53"/>
      <c r="X532" s="53"/>
      <c r="Y532" s="53"/>
      <c r="Z532" s="53"/>
      <c r="AA532" s="53"/>
      <c r="AB532" s="53"/>
      <c r="AC532" s="53"/>
      <c r="AD532" s="53"/>
      <c r="AE532" s="53"/>
      <c r="AF532" s="53"/>
      <c r="AG532" s="53"/>
      <c r="AH532" s="53"/>
      <c r="AI532" s="53"/>
    </row>
    <row r="533" spans="1:35" x14ac:dyDescent="0.2">
      <c r="A533" s="53"/>
      <c r="B533" s="53"/>
      <c r="C533" s="86"/>
      <c r="D533" s="87">
        <f t="shared" si="125"/>
        <v>0</v>
      </c>
      <c r="E533" s="87">
        <f t="shared" si="125"/>
        <v>0</v>
      </c>
      <c r="F533" s="79">
        <f t="shared" si="126"/>
        <v>0</v>
      </c>
      <c r="G533" s="79">
        <f t="shared" si="126"/>
        <v>0</v>
      </c>
      <c r="H533" s="79">
        <f t="shared" si="127"/>
        <v>0</v>
      </c>
      <c r="I533" s="79">
        <f t="shared" si="128"/>
        <v>0</v>
      </c>
      <c r="J533" s="79">
        <f t="shared" si="129"/>
        <v>0</v>
      </c>
      <c r="K533" s="79">
        <f t="shared" si="130"/>
        <v>0</v>
      </c>
      <c r="L533" s="79">
        <f t="shared" si="131"/>
        <v>0</v>
      </c>
      <c r="M533" s="79">
        <f t="shared" ref="M533:M596" ca="1" si="136">+E$4+E$5*D533+E$6*D533^2</f>
        <v>-7.3295565784882452E-3</v>
      </c>
      <c r="N533" s="79">
        <f t="shared" ca="1" si="132"/>
        <v>0</v>
      </c>
      <c r="O533" s="126">
        <f t="shared" ca="1" si="133"/>
        <v>0</v>
      </c>
      <c r="P533" s="79">
        <f t="shared" ca="1" si="134"/>
        <v>0</v>
      </c>
      <c r="Q533" s="79">
        <f t="shared" ca="1" si="135"/>
        <v>0</v>
      </c>
      <c r="R533" s="53">
        <f t="shared" ref="R533:R596" ca="1" si="137">+E533-M533</f>
        <v>7.3295565784882452E-3</v>
      </c>
      <c r="S533" s="53"/>
      <c r="T533" s="53"/>
      <c r="U533" s="53"/>
      <c r="V533" s="53"/>
      <c r="W533" s="53"/>
      <c r="X533" s="53"/>
      <c r="Y533" s="53"/>
      <c r="Z533" s="53"/>
      <c r="AA533" s="53"/>
      <c r="AB533" s="53"/>
      <c r="AC533" s="53"/>
      <c r="AD533" s="53"/>
      <c r="AE533" s="53"/>
      <c r="AF533" s="53"/>
      <c r="AG533" s="53"/>
      <c r="AH533" s="53"/>
      <c r="AI533" s="53"/>
    </row>
    <row r="534" spans="1:35" x14ac:dyDescent="0.2">
      <c r="A534" s="53"/>
      <c r="B534" s="53"/>
      <c r="C534" s="86"/>
      <c r="D534" s="87">
        <f t="shared" si="125"/>
        <v>0</v>
      </c>
      <c r="E534" s="87">
        <f t="shared" si="125"/>
        <v>0</v>
      </c>
      <c r="F534" s="79">
        <f t="shared" si="126"/>
        <v>0</v>
      </c>
      <c r="G534" s="79">
        <f t="shared" si="126"/>
        <v>0</v>
      </c>
      <c r="H534" s="79">
        <f t="shared" si="127"/>
        <v>0</v>
      </c>
      <c r="I534" s="79">
        <f t="shared" si="128"/>
        <v>0</v>
      </c>
      <c r="J534" s="79">
        <f t="shared" si="129"/>
        <v>0</v>
      </c>
      <c r="K534" s="79">
        <f t="shared" si="130"/>
        <v>0</v>
      </c>
      <c r="L534" s="79">
        <f t="shared" si="131"/>
        <v>0</v>
      </c>
      <c r="M534" s="79">
        <f t="shared" ca="1" si="136"/>
        <v>-7.3295565784882452E-3</v>
      </c>
      <c r="N534" s="79">
        <f t="shared" ca="1" si="132"/>
        <v>0</v>
      </c>
      <c r="O534" s="126">
        <f t="shared" ca="1" si="133"/>
        <v>0</v>
      </c>
      <c r="P534" s="79">
        <f t="shared" ca="1" si="134"/>
        <v>0</v>
      </c>
      <c r="Q534" s="79">
        <f t="shared" ca="1" si="135"/>
        <v>0</v>
      </c>
      <c r="R534" s="53">
        <f t="shared" ca="1" si="137"/>
        <v>7.3295565784882452E-3</v>
      </c>
      <c r="S534" s="53"/>
      <c r="T534" s="53"/>
      <c r="U534" s="53"/>
      <c r="V534" s="53"/>
      <c r="W534" s="53"/>
      <c r="X534" s="53"/>
      <c r="Y534" s="53"/>
      <c r="Z534" s="53"/>
      <c r="AA534" s="53"/>
      <c r="AB534" s="53"/>
      <c r="AC534" s="53"/>
      <c r="AD534" s="53"/>
      <c r="AE534" s="53"/>
      <c r="AF534" s="53"/>
      <c r="AG534" s="53"/>
      <c r="AH534" s="53"/>
      <c r="AI534" s="53"/>
    </row>
    <row r="535" spans="1:35" x14ac:dyDescent="0.2">
      <c r="A535" s="53"/>
      <c r="B535" s="53"/>
      <c r="C535" s="86"/>
      <c r="D535" s="87">
        <f t="shared" si="125"/>
        <v>0</v>
      </c>
      <c r="E535" s="87">
        <f t="shared" si="125"/>
        <v>0</v>
      </c>
      <c r="F535" s="79">
        <f t="shared" si="126"/>
        <v>0</v>
      </c>
      <c r="G535" s="79">
        <f t="shared" si="126"/>
        <v>0</v>
      </c>
      <c r="H535" s="79">
        <f t="shared" si="127"/>
        <v>0</v>
      </c>
      <c r="I535" s="79">
        <f t="shared" si="128"/>
        <v>0</v>
      </c>
      <c r="J535" s="79">
        <f t="shared" si="129"/>
        <v>0</v>
      </c>
      <c r="K535" s="79">
        <f t="shared" si="130"/>
        <v>0</v>
      </c>
      <c r="L535" s="79">
        <f t="shared" si="131"/>
        <v>0</v>
      </c>
      <c r="M535" s="79">
        <f t="shared" ca="1" si="136"/>
        <v>-7.3295565784882452E-3</v>
      </c>
      <c r="N535" s="79">
        <f t="shared" ca="1" si="132"/>
        <v>0</v>
      </c>
      <c r="O535" s="126">
        <f t="shared" ca="1" si="133"/>
        <v>0</v>
      </c>
      <c r="P535" s="79">
        <f t="shared" ca="1" si="134"/>
        <v>0</v>
      </c>
      <c r="Q535" s="79">
        <f t="shared" ca="1" si="135"/>
        <v>0</v>
      </c>
      <c r="R535" s="53">
        <f t="shared" ca="1" si="137"/>
        <v>7.3295565784882452E-3</v>
      </c>
      <c r="S535" s="53"/>
      <c r="T535" s="53"/>
      <c r="U535" s="53"/>
      <c r="V535" s="53"/>
      <c r="W535" s="53"/>
      <c r="X535" s="53"/>
      <c r="Y535" s="53"/>
      <c r="Z535" s="53"/>
      <c r="AA535" s="53"/>
      <c r="AB535" s="53"/>
      <c r="AC535" s="53"/>
      <c r="AD535" s="53"/>
      <c r="AE535" s="53"/>
      <c r="AF535" s="53"/>
      <c r="AG535" s="53"/>
      <c r="AH535" s="53"/>
      <c r="AI535" s="53"/>
    </row>
    <row r="536" spans="1:35" x14ac:dyDescent="0.2">
      <c r="A536" s="53"/>
      <c r="B536" s="53"/>
      <c r="C536" s="86"/>
      <c r="D536" s="87">
        <f t="shared" si="125"/>
        <v>0</v>
      </c>
      <c r="E536" s="87">
        <f t="shared" si="125"/>
        <v>0</v>
      </c>
      <c r="F536" s="79">
        <f t="shared" si="126"/>
        <v>0</v>
      </c>
      <c r="G536" s="79">
        <f t="shared" si="126"/>
        <v>0</v>
      </c>
      <c r="H536" s="79">
        <f t="shared" si="127"/>
        <v>0</v>
      </c>
      <c r="I536" s="79">
        <f t="shared" si="128"/>
        <v>0</v>
      </c>
      <c r="J536" s="79">
        <f t="shared" si="129"/>
        <v>0</v>
      </c>
      <c r="K536" s="79">
        <f t="shared" si="130"/>
        <v>0</v>
      </c>
      <c r="L536" s="79">
        <f t="shared" si="131"/>
        <v>0</v>
      </c>
      <c r="M536" s="79">
        <f t="shared" ca="1" si="136"/>
        <v>-7.3295565784882452E-3</v>
      </c>
      <c r="N536" s="79">
        <f t="shared" ca="1" si="132"/>
        <v>0</v>
      </c>
      <c r="O536" s="126">
        <f t="shared" ca="1" si="133"/>
        <v>0</v>
      </c>
      <c r="P536" s="79">
        <f t="shared" ca="1" si="134"/>
        <v>0</v>
      </c>
      <c r="Q536" s="79">
        <f t="shared" ca="1" si="135"/>
        <v>0</v>
      </c>
      <c r="R536" s="53">
        <f t="shared" ca="1" si="137"/>
        <v>7.3295565784882452E-3</v>
      </c>
      <c r="S536" s="53"/>
      <c r="T536" s="53"/>
      <c r="U536" s="53"/>
      <c r="V536" s="53"/>
      <c r="W536" s="53"/>
      <c r="X536" s="53"/>
      <c r="Y536" s="53"/>
      <c r="Z536" s="53"/>
      <c r="AA536" s="53"/>
      <c r="AB536" s="53"/>
      <c r="AC536" s="53"/>
      <c r="AD536" s="53"/>
      <c r="AE536" s="53"/>
      <c r="AF536" s="53"/>
      <c r="AG536" s="53"/>
      <c r="AH536" s="53"/>
      <c r="AI536" s="53"/>
    </row>
    <row r="537" spans="1:35" x14ac:dyDescent="0.2">
      <c r="A537" s="53"/>
      <c r="B537" s="53"/>
      <c r="C537" s="86"/>
      <c r="D537" s="87">
        <f t="shared" si="125"/>
        <v>0</v>
      </c>
      <c r="E537" s="87">
        <f t="shared" si="125"/>
        <v>0</v>
      </c>
      <c r="F537" s="79">
        <f t="shared" si="126"/>
        <v>0</v>
      </c>
      <c r="G537" s="79">
        <f t="shared" si="126"/>
        <v>0</v>
      </c>
      <c r="H537" s="79">
        <f t="shared" si="127"/>
        <v>0</v>
      </c>
      <c r="I537" s="79">
        <f t="shared" si="128"/>
        <v>0</v>
      </c>
      <c r="J537" s="79">
        <f t="shared" si="129"/>
        <v>0</v>
      </c>
      <c r="K537" s="79">
        <f t="shared" si="130"/>
        <v>0</v>
      </c>
      <c r="L537" s="79">
        <f t="shared" si="131"/>
        <v>0</v>
      </c>
      <c r="M537" s="79">
        <f t="shared" ca="1" si="136"/>
        <v>-7.3295565784882452E-3</v>
      </c>
      <c r="N537" s="79">
        <f t="shared" ca="1" si="132"/>
        <v>0</v>
      </c>
      <c r="O537" s="126">
        <f t="shared" ca="1" si="133"/>
        <v>0</v>
      </c>
      <c r="P537" s="79">
        <f t="shared" ca="1" si="134"/>
        <v>0</v>
      </c>
      <c r="Q537" s="79">
        <f t="shared" ca="1" si="135"/>
        <v>0</v>
      </c>
      <c r="R537" s="53">
        <f t="shared" ca="1" si="137"/>
        <v>7.3295565784882452E-3</v>
      </c>
      <c r="S537" s="53"/>
      <c r="T537" s="53"/>
      <c r="U537" s="53"/>
      <c r="V537" s="53"/>
      <c r="W537" s="53"/>
      <c r="X537" s="53"/>
      <c r="Y537" s="53"/>
      <c r="Z537" s="53"/>
      <c r="AA537" s="53"/>
      <c r="AB537" s="53"/>
      <c r="AC537" s="53"/>
      <c r="AD537" s="53"/>
      <c r="AE537" s="53"/>
      <c r="AF537" s="53"/>
      <c r="AG537" s="53"/>
      <c r="AH537" s="53"/>
      <c r="AI537" s="53"/>
    </row>
    <row r="538" spans="1:35" x14ac:dyDescent="0.2">
      <c r="A538" s="53"/>
      <c r="B538" s="53"/>
      <c r="C538" s="86"/>
      <c r="D538" s="87">
        <f t="shared" si="125"/>
        <v>0</v>
      </c>
      <c r="E538" s="87">
        <f t="shared" si="125"/>
        <v>0</v>
      </c>
      <c r="F538" s="79">
        <f t="shared" si="126"/>
        <v>0</v>
      </c>
      <c r="G538" s="79">
        <f t="shared" si="126"/>
        <v>0</v>
      </c>
      <c r="H538" s="79">
        <f t="shared" si="127"/>
        <v>0</v>
      </c>
      <c r="I538" s="79">
        <f t="shared" si="128"/>
        <v>0</v>
      </c>
      <c r="J538" s="79">
        <f t="shared" si="129"/>
        <v>0</v>
      </c>
      <c r="K538" s="79">
        <f t="shared" si="130"/>
        <v>0</v>
      </c>
      <c r="L538" s="79">
        <f t="shared" si="131"/>
        <v>0</v>
      </c>
      <c r="M538" s="79">
        <f t="shared" ca="1" si="136"/>
        <v>-7.3295565784882452E-3</v>
      </c>
      <c r="N538" s="79">
        <f t="shared" ca="1" si="132"/>
        <v>0</v>
      </c>
      <c r="O538" s="126">
        <f t="shared" ca="1" si="133"/>
        <v>0</v>
      </c>
      <c r="P538" s="79">
        <f t="shared" ca="1" si="134"/>
        <v>0</v>
      </c>
      <c r="Q538" s="79">
        <f t="shared" ca="1" si="135"/>
        <v>0</v>
      </c>
      <c r="R538" s="53">
        <f t="shared" ca="1" si="137"/>
        <v>7.3295565784882452E-3</v>
      </c>
      <c r="S538" s="53"/>
      <c r="T538" s="53"/>
      <c r="U538" s="53"/>
      <c r="V538" s="53"/>
      <c r="W538" s="53"/>
      <c r="X538" s="53"/>
      <c r="Y538" s="53"/>
      <c r="Z538" s="53"/>
      <c r="AA538" s="53"/>
      <c r="AB538" s="53"/>
      <c r="AC538" s="53"/>
      <c r="AD538" s="53"/>
      <c r="AE538" s="53"/>
      <c r="AF538" s="53"/>
      <c r="AG538" s="53"/>
      <c r="AH538" s="53"/>
      <c r="AI538" s="53"/>
    </row>
    <row r="539" spans="1:35" x14ac:dyDescent="0.2">
      <c r="A539" s="53"/>
      <c r="B539" s="53"/>
      <c r="C539" s="86"/>
      <c r="D539" s="87">
        <f t="shared" si="125"/>
        <v>0</v>
      </c>
      <c r="E539" s="87">
        <f t="shared" si="125"/>
        <v>0</v>
      </c>
      <c r="F539" s="79">
        <f t="shared" si="126"/>
        <v>0</v>
      </c>
      <c r="G539" s="79">
        <f t="shared" si="126"/>
        <v>0</v>
      </c>
      <c r="H539" s="79">
        <f t="shared" si="127"/>
        <v>0</v>
      </c>
      <c r="I539" s="79">
        <f t="shared" si="128"/>
        <v>0</v>
      </c>
      <c r="J539" s="79">
        <f t="shared" si="129"/>
        <v>0</v>
      </c>
      <c r="K539" s="79">
        <f t="shared" si="130"/>
        <v>0</v>
      </c>
      <c r="L539" s="79">
        <f t="shared" si="131"/>
        <v>0</v>
      </c>
      <c r="M539" s="79">
        <f t="shared" ca="1" si="136"/>
        <v>-7.3295565784882452E-3</v>
      </c>
      <c r="N539" s="79">
        <f t="shared" ca="1" si="132"/>
        <v>0</v>
      </c>
      <c r="O539" s="126">
        <f t="shared" ca="1" si="133"/>
        <v>0</v>
      </c>
      <c r="P539" s="79">
        <f t="shared" ca="1" si="134"/>
        <v>0</v>
      </c>
      <c r="Q539" s="79">
        <f t="shared" ca="1" si="135"/>
        <v>0</v>
      </c>
      <c r="R539" s="53">
        <f t="shared" ca="1" si="137"/>
        <v>7.3295565784882452E-3</v>
      </c>
      <c r="S539" s="53"/>
      <c r="T539" s="53"/>
      <c r="U539" s="53"/>
      <c r="V539" s="53"/>
      <c r="W539" s="53"/>
      <c r="X539" s="53"/>
      <c r="Y539" s="53"/>
      <c r="Z539" s="53"/>
      <c r="AA539" s="53"/>
      <c r="AB539" s="53"/>
      <c r="AC539" s="53"/>
      <c r="AD539" s="53"/>
      <c r="AE539" s="53"/>
      <c r="AF539" s="53"/>
      <c r="AG539" s="53"/>
      <c r="AH539" s="53"/>
      <c r="AI539" s="53"/>
    </row>
    <row r="540" spans="1:35" x14ac:dyDescent="0.2">
      <c r="A540" s="53"/>
      <c r="B540" s="53"/>
      <c r="C540" s="86"/>
      <c r="D540" s="87">
        <f t="shared" si="125"/>
        <v>0</v>
      </c>
      <c r="E540" s="87">
        <f t="shared" si="125"/>
        <v>0</v>
      </c>
      <c r="F540" s="79">
        <f t="shared" si="126"/>
        <v>0</v>
      </c>
      <c r="G540" s="79">
        <f t="shared" si="126"/>
        <v>0</v>
      </c>
      <c r="H540" s="79">
        <f t="shared" si="127"/>
        <v>0</v>
      </c>
      <c r="I540" s="79">
        <f t="shared" si="128"/>
        <v>0</v>
      </c>
      <c r="J540" s="79">
        <f t="shared" si="129"/>
        <v>0</v>
      </c>
      <c r="K540" s="79">
        <f t="shared" si="130"/>
        <v>0</v>
      </c>
      <c r="L540" s="79">
        <f t="shared" si="131"/>
        <v>0</v>
      </c>
      <c r="M540" s="79">
        <f t="shared" ca="1" si="136"/>
        <v>-7.3295565784882452E-3</v>
      </c>
      <c r="N540" s="79">
        <f t="shared" ca="1" si="132"/>
        <v>0</v>
      </c>
      <c r="O540" s="126">
        <f t="shared" ca="1" si="133"/>
        <v>0</v>
      </c>
      <c r="P540" s="79">
        <f t="shared" ca="1" si="134"/>
        <v>0</v>
      </c>
      <c r="Q540" s="79">
        <f t="shared" ca="1" si="135"/>
        <v>0</v>
      </c>
      <c r="R540" s="53">
        <f t="shared" ca="1" si="137"/>
        <v>7.3295565784882452E-3</v>
      </c>
      <c r="S540" s="53"/>
      <c r="T540" s="53"/>
      <c r="U540" s="53"/>
      <c r="V540" s="53"/>
      <c r="W540" s="53"/>
      <c r="X540" s="53"/>
      <c r="Y540" s="53"/>
      <c r="Z540" s="53"/>
      <c r="AA540" s="53"/>
      <c r="AB540" s="53"/>
      <c r="AC540" s="53"/>
      <c r="AD540" s="53"/>
      <c r="AE540" s="53"/>
      <c r="AF540" s="53"/>
      <c r="AG540" s="53"/>
      <c r="AH540" s="53"/>
      <c r="AI540" s="53"/>
    </row>
    <row r="541" spans="1:35" x14ac:dyDescent="0.2">
      <c r="A541" s="53"/>
      <c r="B541" s="53"/>
      <c r="C541" s="86"/>
      <c r="D541" s="87">
        <f t="shared" si="125"/>
        <v>0</v>
      </c>
      <c r="E541" s="87">
        <f t="shared" si="125"/>
        <v>0</v>
      </c>
      <c r="F541" s="79">
        <f t="shared" si="126"/>
        <v>0</v>
      </c>
      <c r="G541" s="79">
        <f t="shared" si="126"/>
        <v>0</v>
      </c>
      <c r="H541" s="79">
        <f t="shared" si="127"/>
        <v>0</v>
      </c>
      <c r="I541" s="79">
        <f t="shared" si="128"/>
        <v>0</v>
      </c>
      <c r="J541" s="79">
        <f t="shared" si="129"/>
        <v>0</v>
      </c>
      <c r="K541" s="79">
        <f t="shared" si="130"/>
        <v>0</v>
      </c>
      <c r="L541" s="79">
        <f t="shared" si="131"/>
        <v>0</v>
      </c>
      <c r="M541" s="79">
        <f t="shared" ca="1" si="136"/>
        <v>-7.3295565784882452E-3</v>
      </c>
      <c r="N541" s="79">
        <f t="shared" ca="1" si="132"/>
        <v>0</v>
      </c>
      <c r="O541" s="126">
        <f t="shared" ca="1" si="133"/>
        <v>0</v>
      </c>
      <c r="P541" s="79">
        <f t="shared" ca="1" si="134"/>
        <v>0</v>
      </c>
      <c r="Q541" s="79">
        <f t="shared" ca="1" si="135"/>
        <v>0</v>
      </c>
      <c r="R541" s="53">
        <f t="shared" ca="1" si="137"/>
        <v>7.3295565784882452E-3</v>
      </c>
      <c r="S541" s="53"/>
      <c r="T541" s="53"/>
      <c r="U541" s="53"/>
      <c r="V541" s="53"/>
      <c r="W541" s="53"/>
      <c r="X541" s="53"/>
      <c r="Y541" s="53"/>
      <c r="Z541" s="53"/>
      <c r="AA541" s="53"/>
      <c r="AB541" s="53"/>
      <c r="AC541" s="53"/>
      <c r="AD541" s="53"/>
      <c r="AE541" s="53"/>
      <c r="AF541" s="53"/>
      <c r="AG541" s="53"/>
      <c r="AH541" s="53"/>
      <c r="AI541" s="53"/>
    </row>
    <row r="542" spans="1:35" x14ac:dyDescent="0.2">
      <c r="A542" s="53"/>
      <c r="B542" s="53"/>
      <c r="C542" s="86"/>
      <c r="D542" s="87">
        <f t="shared" si="125"/>
        <v>0</v>
      </c>
      <c r="E542" s="87">
        <f t="shared" si="125"/>
        <v>0</v>
      </c>
      <c r="F542" s="79">
        <f t="shared" si="126"/>
        <v>0</v>
      </c>
      <c r="G542" s="79">
        <f t="shared" si="126"/>
        <v>0</v>
      </c>
      <c r="H542" s="79">
        <f t="shared" si="127"/>
        <v>0</v>
      </c>
      <c r="I542" s="79">
        <f t="shared" si="128"/>
        <v>0</v>
      </c>
      <c r="J542" s="79">
        <f t="shared" si="129"/>
        <v>0</v>
      </c>
      <c r="K542" s="79">
        <f t="shared" si="130"/>
        <v>0</v>
      </c>
      <c r="L542" s="79">
        <f t="shared" si="131"/>
        <v>0</v>
      </c>
      <c r="M542" s="79">
        <f t="shared" ca="1" si="136"/>
        <v>-7.3295565784882452E-3</v>
      </c>
      <c r="N542" s="79">
        <f t="shared" ca="1" si="132"/>
        <v>0</v>
      </c>
      <c r="O542" s="126">
        <f t="shared" ca="1" si="133"/>
        <v>0</v>
      </c>
      <c r="P542" s="79">
        <f t="shared" ca="1" si="134"/>
        <v>0</v>
      </c>
      <c r="Q542" s="79">
        <f t="shared" ca="1" si="135"/>
        <v>0</v>
      </c>
      <c r="R542" s="53">
        <f t="shared" ca="1" si="137"/>
        <v>7.3295565784882452E-3</v>
      </c>
      <c r="S542" s="53"/>
      <c r="T542" s="53"/>
      <c r="U542" s="53"/>
      <c r="V542" s="53"/>
      <c r="W542" s="53"/>
      <c r="X542" s="53"/>
      <c r="Y542" s="53"/>
      <c r="Z542" s="53"/>
      <c r="AA542" s="53"/>
      <c r="AB542" s="53"/>
      <c r="AC542" s="53"/>
      <c r="AD542" s="53"/>
      <c r="AE542" s="53"/>
      <c r="AF542" s="53"/>
      <c r="AG542" s="53"/>
      <c r="AH542" s="53"/>
      <c r="AI542" s="53"/>
    </row>
    <row r="543" spans="1:35" x14ac:dyDescent="0.2">
      <c r="A543" s="53"/>
      <c r="B543" s="53"/>
      <c r="C543" s="86"/>
      <c r="D543" s="87">
        <f t="shared" si="125"/>
        <v>0</v>
      </c>
      <c r="E543" s="87">
        <f t="shared" si="125"/>
        <v>0</v>
      </c>
      <c r="F543" s="79">
        <f t="shared" si="126"/>
        <v>0</v>
      </c>
      <c r="G543" s="79">
        <f t="shared" si="126"/>
        <v>0</v>
      </c>
      <c r="H543" s="79">
        <f t="shared" si="127"/>
        <v>0</v>
      </c>
      <c r="I543" s="79">
        <f t="shared" si="128"/>
        <v>0</v>
      </c>
      <c r="J543" s="79">
        <f t="shared" si="129"/>
        <v>0</v>
      </c>
      <c r="K543" s="79">
        <f t="shared" si="130"/>
        <v>0</v>
      </c>
      <c r="L543" s="79">
        <f t="shared" si="131"/>
        <v>0</v>
      </c>
      <c r="M543" s="79">
        <f t="shared" ca="1" si="136"/>
        <v>-7.3295565784882452E-3</v>
      </c>
      <c r="N543" s="79">
        <f t="shared" ca="1" si="132"/>
        <v>0</v>
      </c>
      <c r="O543" s="126">
        <f t="shared" ca="1" si="133"/>
        <v>0</v>
      </c>
      <c r="P543" s="79">
        <f t="shared" ca="1" si="134"/>
        <v>0</v>
      </c>
      <c r="Q543" s="79">
        <f t="shared" ca="1" si="135"/>
        <v>0</v>
      </c>
      <c r="R543" s="53">
        <f t="shared" ca="1" si="137"/>
        <v>7.3295565784882452E-3</v>
      </c>
      <c r="S543" s="53"/>
      <c r="T543" s="53"/>
      <c r="U543" s="53"/>
      <c r="V543" s="53"/>
      <c r="W543" s="53"/>
      <c r="X543" s="53"/>
      <c r="Y543" s="53"/>
      <c r="Z543" s="53"/>
      <c r="AA543" s="53"/>
      <c r="AB543" s="53"/>
      <c r="AC543" s="53"/>
      <c r="AD543" s="53"/>
      <c r="AE543" s="53"/>
      <c r="AF543" s="53"/>
      <c r="AG543" s="53"/>
      <c r="AH543" s="53"/>
      <c r="AI543" s="53"/>
    </row>
    <row r="544" spans="1:35" x14ac:dyDescent="0.2">
      <c r="A544" s="53"/>
      <c r="B544" s="53"/>
      <c r="C544" s="86"/>
      <c r="D544" s="87">
        <f t="shared" si="125"/>
        <v>0</v>
      </c>
      <c r="E544" s="87">
        <f t="shared" si="125"/>
        <v>0</v>
      </c>
      <c r="F544" s="79">
        <f t="shared" si="126"/>
        <v>0</v>
      </c>
      <c r="G544" s="79">
        <f t="shared" si="126"/>
        <v>0</v>
      </c>
      <c r="H544" s="79">
        <f t="shared" si="127"/>
        <v>0</v>
      </c>
      <c r="I544" s="79">
        <f t="shared" si="128"/>
        <v>0</v>
      </c>
      <c r="J544" s="79">
        <f t="shared" si="129"/>
        <v>0</v>
      </c>
      <c r="K544" s="79">
        <f t="shared" si="130"/>
        <v>0</v>
      </c>
      <c r="L544" s="79">
        <f t="shared" si="131"/>
        <v>0</v>
      </c>
      <c r="M544" s="79">
        <f t="shared" ca="1" si="136"/>
        <v>-7.3295565784882452E-3</v>
      </c>
      <c r="N544" s="79">
        <f t="shared" ca="1" si="132"/>
        <v>0</v>
      </c>
      <c r="O544" s="126">
        <f t="shared" ca="1" si="133"/>
        <v>0</v>
      </c>
      <c r="P544" s="79">
        <f t="shared" ca="1" si="134"/>
        <v>0</v>
      </c>
      <c r="Q544" s="79">
        <f t="shared" ca="1" si="135"/>
        <v>0</v>
      </c>
      <c r="R544" s="53">
        <f t="shared" ca="1" si="137"/>
        <v>7.3295565784882452E-3</v>
      </c>
      <c r="S544" s="53"/>
      <c r="T544" s="53"/>
      <c r="U544" s="53"/>
      <c r="V544" s="53"/>
      <c r="W544" s="53"/>
      <c r="X544" s="53"/>
      <c r="Y544" s="53"/>
      <c r="Z544" s="53"/>
      <c r="AA544" s="53"/>
      <c r="AB544" s="53"/>
      <c r="AC544" s="53"/>
      <c r="AD544" s="53"/>
      <c r="AE544" s="53"/>
      <c r="AF544" s="53"/>
      <c r="AG544" s="53"/>
      <c r="AH544" s="53"/>
      <c r="AI544" s="53"/>
    </row>
    <row r="545" spans="1:35" x14ac:dyDescent="0.2">
      <c r="A545" s="53"/>
      <c r="B545" s="53"/>
      <c r="C545" s="86"/>
      <c r="D545" s="87">
        <f t="shared" si="125"/>
        <v>0</v>
      </c>
      <c r="E545" s="87">
        <f t="shared" si="125"/>
        <v>0</v>
      </c>
      <c r="F545" s="79">
        <f t="shared" si="126"/>
        <v>0</v>
      </c>
      <c r="G545" s="79">
        <f t="shared" si="126"/>
        <v>0</v>
      </c>
      <c r="H545" s="79">
        <f t="shared" si="127"/>
        <v>0</v>
      </c>
      <c r="I545" s="79">
        <f t="shared" si="128"/>
        <v>0</v>
      </c>
      <c r="J545" s="79">
        <f t="shared" si="129"/>
        <v>0</v>
      </c>
      <c r="K545" s="79">
        <f t="shared" si="130"/>
        <v>0</v>
      </c>
      <c r="L545" s="79">
        <f t="shared" si="131"/>
        <v>0</v>
      </c>
      <c r="M545" s="79">
        <f t="shared" ca="1" si="136"/>
        <v>-7.3295565784882452E-3</v>
      </c>
      <c r="N545" s="79">
        <f t="shared" ca="1" si="132"/>
        <v>0</v>
      </c>
      <c r="O545" s="126">
        <f t="shared" ca="1" si="133"/>
        <v>0</v>
      </c>
      <c r="P545" s="79">
        <f t="shared" ca="1" si="134"/>
        <v>0</v>
      </c>
      <c r="Q545" s="79">
        <f t="shared" ca="1" si="135"/>
        <v>0</v>
      </c>
      <c r="R545" s="53">
        <f t="shared" ca="1" si="137"/>
        <v>7.3295565784882452E-3</v>
      </c>
      <c r="S545" s="53"/>
      <c r="T545" s="53"/>
      <c r="U545" s="53"/>
      <c r="V545" s="53"/>
      <c r="W545" s="53"/>
      <c r="X545" s="53"/>
      <c r="Y545" s="53"/>
      <c r="Z545" s="53"/>
      <c r="AA545" s="53"/>
      <c r="AB545" s="53"/>
      <c r="AC545" s="53"/>
      <c r="AD545" s="53"/>
      <c r="AE545" s="53"/>
      <c r="AF545" s="53"/>
      <c r="AG545" s="53"/>
      <c r="AH545" s="53"/>
      <c r="AI545" s="53"/>
    </row>
    <row r="546" spans="1:35" x14ac:dyDescent="0.2">
      <c r="A546" s="53"/>
      <c r="B546" s="53"/>
      <c r="C546" s="86"/>
      <c r="D546" s="87">
        <f t="shared" si="125"/>
        <v>0</v>
      </c>
      <c r="E546" s="87">
        <f t="shared" si="125"/>
        <v>0</v>
      </c>
      <c r="F546" s="79">
        <f t="shared" si="126"/>
        <v>0</v>
      </c>
      <c r="G546" s="79">
        <f t="shared" si="126"/>
        <v>0</v>
      </c>
      <c r="H546" s="79">
        <f t="shared" si="127"/>
        <v>0</v>
      </c>
      <c r="I546" s="79">
        <f t="shared" si="128"/>
        <v>0</v>
      </c>
      <c r="J546" s="79">
        <f t="shared" si="129"/>
        <v>0</v>
      </c>
      <c r="K546" s="79">
        <f t="shared" si="130"/>
        <v>0</v>
      </c>
      <c r="L546" s="79">
        <f t="shared" si="131"/>
        <v>0</v>
      </c>
      <c r="M546" s="79">
        <f t="shared" ca="1" si="136"/>
        <v>-7.3295565784882452E-3</v>
      </c>
      <c r="N546" s="79">
        <f t="shared" ca="1" si="132"/>
        <v>0</v>
      </c>
      <c r="O546" s="126">
        <f t="shared" ca="1" si="133"/>
        <v>0</v>
      </c>
      <c r="P546" s="79">
        <f t="shared" ca="1" si="134"/>
        <v>0</v>
      </c>
      <c r="Q546" s="79">
        <f t="shared" ca="1" si="135"/>
        <v>0</v>
      </c>
      <c r="R546" s="53">
        <f t="shared" ca="1" si="137"/>
        <v>7.3295565784882452E-3</v>
      </c>
      <c r="S546" s="53"/>
      <c r="T546" s="53"/>
      <c r="U546" s="53"/>
      <c r="V546" s="53"/>
      <c r="W546" s="53"/>
      <c r="X546" s="53"/>
      <c r="Y546" s="53"/>
      <c r="Z546" s="53"/>
      <c r="AA546" s="53"/>
      <c r="AB546" s="53"/>
      <c r="AC546" s="53"/>
      <c r="AD546" s="53"/>
      <c r="AE546" s="53"/>
      <c r="AF546" s="53"/>
      <c r="AG546" s="53"/>
      <c r="AH546" s="53"/>
      <c r="AI546" s="53"/>
    </row>
    <row r="547" spans="1:35" x14ac:dyDescent="0.2">
      <c r="A547" s="53"/>
      <c r="B547" s="53"/>
      <c r="C547" s="86"/>
      <c r="D547" s="87">
        <f t="shared" si="125"/>
        <v>0</v>
      </c>
      <c r="E547" s="87">
        <f t="shared" si="125"/>
        <v>0</v>
      </c>
      <c r="F547" s="79">
        <f t="shared" si="126"/>
        <v>0</v>
      </c>
      <c r="G547" s="79">
        <f t="shared" si="126"/>
        <v>0</v>
      </c>
      <c r="H547" s="79">
        <f t="shared" si="127"/>
        <v>0</v>
      </c>
      <c r="I547" s="79">
        <f t="shared" si="128"/>
        <v>0</v>
      </c>
      <c r="J547" s="79">
        <f t="shared" si="129"/>
        <v>0</v>
      </c>
      <c r="K547" s="79">
        <f t="shared" si="130"/>
        <v>0</v>
      </c>
      <c r="L547" s="79">
        <f t="shared" si="131"/>
        <v>0</v>
      </c>
      <c r="M547" s="79">
        <f t="shared" ca="1" si="136"/>
        <v>-7.3295565784882452E-3</v>
      </c>
      <c r="N547" s="79">
        <f t="shared" ca="1" si="132"/>
        <v>0</v>
      </c>
      <c r="O547" s="126">
        <f t="shared" ca="1" si="133"/>
        <v>0</v>
      </c>
      <c r="P547" s="79">
        <f t="shared" ca="1" si="134"/>
        <v>0</v>
      </c>
      <c r="Q547" s="79">
        <f t="shared" ca="1" si="135"/>
        <v>0</v>
      </c>
      <c r="R547" s="53">
        <f t="shared" ca="1" si="137"/>
        <v>7.3295565784882452E-3</v>
      </c>
      <c r="S547" s="53"/>
      <c r="T547" s="53"/>
      <c r="U547" s="53"/>
      <c r="V547" s="53"/>
      <c r="W547" s="53"/>
      <c r="X547" s="53"/>
      <c r="Y547" s="53"/>
      <c r="Z547" s="53"/>
      <c r="AA547" s="53"/>
      <c r="AB547" s="53"/>
      <c r="AC547" s="53"/>
      <c r="AD547" s="53"/>
      <c r="AE547" s="53"/>
      <c r="AF547" s="53"/>
      <c r="AG547" s="53"/>
      <c r="AH547" s="53"/>
      <c r="AI547" s="53"/>
    </row>
    <row r="548" spans="1:35" x14ac:dyDescent="0.2">
      <c r="A548" s="53"/>
      <c r="B548" s="53"/>
      <c r="C548" s="86"/>
      <c r="D548" s="87">
        <f t="shared" si="125"/>
        <v>0</v>
      </c>
      <c r="E548" s="87">
        <f t="shared" si="125"/>
        <v>0</v>
      </c>
      <c r="F548" s="79">
        <f t="shared" si="126"/>
        <v>0</v>
      </c>
      <c r="G548" s="79">
        <f t="shared" si="126"/>
        <v>0</v>
      </c>
      <c r="H548" s="79">
        <f t="shared" si="127"/>
        <v>0</v>
      </c>
      <c r="I548" s="79">
        <f t="shared" si="128"/>
        <v>0</v>
      </c>
      <c r="J548" s="79">
        <f t="shared" si="129"/>
        <v>0</v>
      </c>
      <c r="K548" s="79">
        <f t="shared" si="130"/>
        <v>0</v>
      </c>
      <c r="L548" s="79">
        <f t="shared" si="131"/>
        <v>0</v>
      </c>
      <c r="M548" s="79">
        <f t="shared" ca="1" si="136"/>
        <v>-7.3295565784882452E-3</v>
      </c>
      <c r="N548" s="79">
        <f t="shared" ca="1" si="132"/>
        <v>0</v>
      </c>
      <c r="O548" s="126">
        <f t="shared" ca="1" si="133"/>
        <v>0</v>
      </c>
      <c r="P548" s="79">
        <f t="shared" ca="1" si="134"/>
        <v>0</v>
      </c>
      <c r="Q548" s="79">
        <f t="shared" ca="1" si="135"/>
        <v>0</v>
      </c>
      <c r="R548" s="53">
        <f t="shared" ca="1" si="137"/>
        <v>7.3295565784882452E-3</v>
      </c>
      <c r="S548" s="53"/>
      <c r="T548" s="53"/>
      <c r="U548" s="53"/>
      <c r="V548" s="53"/>
      <c r="W548" s="53"/>
      <c r="X548" s="53"/>
      <c r="Y548" s="53"/>
      <c r="Z548" s="53"/>
      <c r="AA548" s="53"/>
      <c r="AB548" s="53"/>
      <c r="AC548" s="53"/>
      <c r="AD548" s="53"/>
      <c r="AE548" s="53"/>
      <c r="AF548" s="53"/>
      <c r="AG548" s="53"/>
      <c r="AH548" s="53"/>
      <c r="AI548" s="53"/>
    </row>
    <row r="549" spans="1:35" x14ac:dyDescent="0.2">
      <c r="A549" s="53"/>
      <c r="B549" s="53"/>
      <c r="C549" s="86"/>
      <c r="D549" s="87">
        <f t="shared" si="125"/>
        <v>0</v>
      </c>
      <c r="E549" s="87">
        <f t="shared" si="125"/>
        <v>0</v>
      </c>
      <c r="F549" s="79">
        <f t="shared" si="126"/>
        <v>0</v>
      </c>
      <c r="G549" s="79">
        <f t="shared" si="126"/>
        <v>0</v>
      </c>
      <c r="H549" s="79">
        <f t="shared" si="127"/>
        <v>0</v>
      </c>
      <c r="I549" s="79">
        <f t="shared" si="128"/>
        <v>0</v>
      </c>
      <c r="J549" s="79">
        <f t="shared" si="129"/>
        <v>0</v>
      </c>
      <c r="K549" s="79">
        <f t="shared" si="130"/>
        <v>0</v>
      </c>
      <c r="L549" s="79">
        <f t="shared" si="131"/>
        <v>0</v>
      </c>
      <c r="M549" s="79">
        <f t="shared" ca="1" si="136"/>
        <v>-7.3295565784882452E-3</v>
      </c>
      <c r="N549" s="79">
        <f t="shared" ca="1" si="132"/>
        <v>0</v>
      </c>
      <c r="O549" s="126">
        <f t="shared" ca="1" si="133"/>
        <v>0</v>
      </c>
      <c r="P549" s="79">
        <f t="shared" ca="1" si="134"/>
        <v>0</v>
      </c>
      <c r="Q549" s="79">
        <f t="shared" ca="1" si="135"/>
        <v>0</v>
      </c>
      <c r="R549" s="53">
        <f t="shared" ca="1" si="137"/>
        <v>7.3295565784882452E-3</v>
      </c>
      <c r="S549" s="53"/>
      <c r="T549" s="53"/>
      <c r="U549" s="53"/>
      <c r="V549" s="53"/>
      <c r="W549" s="53"/>
      <c r="X549" s="53"/>
      <c r="Y549" s="53"/>
      <c r="Z549" s="53"/>
      <c r="AA549" s="53"/>
      <c r="AB549" s="53"/>
      <c r="AC549" s="53"/>
      <c r="AD549" s="53"/>
      <c r="AE549" s="53"/>
      <c r="AF549" s="53"/>
      <c r="AG549" s="53"/>
      <c r="AH549" s="53"/>
      <c r="AI549" s="53"/>
    </row>
    <row r="550" spans="1:35" x14ac:dyDescent="0.2">
      <c r="A550" s="53"/>
      <c r="B550" s="53"/>
      <c r="C550" s="86"/>
      <c r="D550" s="87">
        <f t="shared" si="125"/>
        <v>0</v>
      </c>
      <c r="E550" s="87">
        <f t="shared" si="125"/>
        <v>0</v>
      </c>
      <c r="F550" s="79">
        <f t="shared" si="126"/>
        <v>0</v>
      </c>
      <c r="G550" s="79">
        <f t="shared" si="126"/>
        <v>0</v>
      </c>
      <c r="H550" s="79">
        <f t="shared" si="127"/>
        <v>0</v>
      </c>
      <c r="I550" s="79">
        <f t="shared" si="128"/>
        <v>0</v>
      </c>
      <c r="J550" s="79">
        <f t="shared" si="129"/>
        <v>0</v>
      </c>
      <c r="K550" s="79">
        <f t="shared" si="130"/>
        <v>0</v>
      </c>
      <c r="L550" s="79">
        <f t="shared" si="131"/>
        <v>0</v>
      </c>
      <c r="M550" s="79">
        <f t="shared" ca="1" si="136"/>
        <v>-7.3295565784882452E-3</v>
      </c>
      <c r="N550" s="79">
        <f t="shared" ca="1" si="132"/>
        <v>0</v>
      </c>
      <c r="O550" s="126">
        <f t="shared" ca="1" si="133"/>
        <v>0</v>
      </c>
      <c r="P550" s="79">
        <f t="shared" ca="1" si="134"/>
        <v>0</v>
      </c>
      <c r="Q550" s="79">
        <f t="shared" ca="1" si="135"/>
        <v>0</v>
      </c>
      <c r="R550" s="53">
        <f t="shared" ca="1" si="137"/>
        <v>7.3295565784882452E-3</v>
      </c>
      <c r="S550" s="53"/>
      <c r="T550" s="53"/>
      <c r="U550" s="53"/>
      <c r="V550" s="53"/>
      <c r="W550" s="53"/>
      <c r="X550" s="53"/>
      <c r="Y550" s="53"/>
      <c r="Z550" s="53"/>
      <c r="AA550" s="53"/>
      <c r="AB550" s="53"/>
      <c r="AC550" s="53"/>
      <c r="AD550" s="53"/>
      <c r="AE550" s="53"/>
      <c r="AF550" s="53"/>
      <c r="AG550" s="53"/>
      <c r="AH550" s="53"/>
      <c r="AI550" s="53"/>
    </row>
    <row r="551" spans="1:35" x14ac:dyDescent="0.2">
      <c r="A551" s="53"/>
      <c r="B551" s="53"/>
      <c r="C551" s="86"/>
      <c r="D551" s="87">
        <f t="shared" si="125"/>
        <v>0</v>
      </c>
      <c r="E551" s="87">
        <f t="shared" si="125"/>
        <v>0</v>
      </c>
      <c r="F551" s="79">
        <f t="shared" si="126"/>
        <v>0</v>
      </c>
      <c r="G551" s="79">
        <f t="shared" si="126"/>
        <v>0</v>
      </c>
      <c r="H551" s="79">
        <f t="shared" si="127"/>
        <v>0</v>
      </c>
      <c r="I551" s="79">
        <f t="shared" si="128"/>
        <v>0</v>
      </c>
      <c r="J551" s="79">
        <f t="shared" si="129"/>
        <v>0</v>
      </c>
      <c r="K551" s="79">
        <f t="shared" si="130"/>
        <v>0</v>
      </c>
      <c r="L551" s="79">
        <f t="shared" si="131"/>
        <v>0</v>
      </c>
      <c r="M551" s="79">
        <f t="shared" ca="1" si="136"/>
        <v>-7.3295565784882452E-3</v>
      </c>
      <c r="N551" s="79">
        <f t="shared" ca="1" si="132"/>
        <v>0</v>
      </c>
      <c r="O551" s="126">
        <f t="shared" ca="1" si="133"/>
        <v>0</v>
      </c>
      <c r="P551" s="79">
        <f t="shared" ca="1" si="134"/>
        <v>0</v>
      </c>
      <c r="Q551" s="79">
        <f t="shared" ca="1" si="135"/>
        <v>0</v>
      </c>
      <c r="R551" s="53">
        <f t="shared" ca="1" si="137"/>
        <v>7.3295565784882452E-3</v>
      </c>
      <c r="S551" s="53"/>
      <c r="T551" s="53"/>
      <c r="U551" s="53"/>
      <c r="V551" s="53"/>
      <c r="W551" s="53"/>
      <c r="X551" s="53"/>
      <c r="Y551" s="53"/>
      <c r="Z551" s="53"/>
      <c r="AA551" s="53"/>
      <c r="AB551" s="53"/>
      <c r="AC551" s="53"/>
      <c r="AD551" s="53"/>
      <c r="AE551" s="53"/>
      <c r="AF551" s="53"/>
      <c r="AG551" s="53"/>
      <c r="AH551" s="53"/>
      <c r="AI551" s="53"/>
    </row>
    <row r="552" spans="1:35" x14ac:dyDescent="0.2">
      <c r="A552" s="53"/>
      <c r="B552" s="53"/>
      <c r="C552" s="86"/>
      <c r="D552" s="87">
        <f t="shared" si="125"/>
        <v>0</v>
      </c>
      <c r="E552" s="87">
        <f t="shared" si="125"/>
        <v>0</v>
      </c>
      <c r="F552" s="79">
        <f t="shared" si="126"/>
        <v>0</v>
      </c>
      <c r="G552" s="79">
        <f t="shared" si="126"/>
        <v>0</v>
      </c>
      <c r="H552" s="79">
        <f t="shared" si="127"/>
        <v>0</v>
      </c>
      <c r="I552" s="79">
        <f t="shared" si="128"/>
        <v>0</v>
      </c>
      <c r="J552" s="79">
        <f t="shared" si="129"/>
        <v>0</v>
      </c>
      <c r="K552" s="79">
        <f t="shared" si="130"/>
        <v>0</v>
      </c>
      <c r="L552" s="79">
        <f t="shared" si="131"/>
        <v>0</v>
      </c>
      <c r="M552" s="79">
        <f t="shared" ca="1" si="136"/>
        <v>-7.3295565784882452E-3</v>
      </c>
      <c r="N552" s="79">
        <f t="shared" ca="1" si="132"/>
        <v>0</v>
      </c>
      <c r="O552" s="126">
        <f t="shared" ca="1" si="133"/>
        <v>0</v>
      </c>
      <c r="P552" s="79">
        <f t="shared" ca="1" si="134"/>
        <v>0</v>
      </c>
      <c r="Q552" s="79">
        <f t="shared" ca="1" si="135"/>
        <v>0</v>
      </c>
      <c r="R552" s="53">
        <f t="shared" ca="1" si="137"/>
        <v>7.3295565784882452E-3</v>
      </c>
      <c r="S552" s="53"/>
      <c r="T552" s="53"/>
      <c r="U552" s="53"/>
      <c r="V552" s="53"/>
      <c r="W552" s="53"/>
      <c r="X552" s="53"/>
      <c r="Y552" s="53"/>
      <c r="Z552" s="53"/>
      <c r="AA552" s="53"/>
      <c r="AB552" s="53"/>
      <c r="AC552" s="53"/>
      <c r="AD552" s="53"/>
      <c r="AE552" s="53"/>
      <c r="AF552" s="53"/>
      <c r="AG552" s="53"/>
      <c r="AH552" s="53"/>
      <c r="AI552" s="53"/>
    </row>
    <row r="553" spans="1:35" x14ac:dyDescent="0.2">
      <c r="A553" s="53"/>
      <c r="B553" s="53"/>
      <c r="C553" s="86"/>
      <c r="D553" s="87">
        <f t="shared" si="125"/>
        <v>0</v>
      </c>
      <c r="E553" s="87">
        <f t="shared" si="125"/>
        <v>0</v>
      </c>
      <c r="F553" s="79">
        <f t="shared" si="126"/>
        <v>0</v>
      </c>
      <c r="G553" s="79">
        <f t="shared" si="126"/>
        <v>0</v>
      </c>
      <c r="H553" s="79">
        <f t="shared" si="127"/>
        <v>0</v>
      </c>
      <c r="I553" s="79">
        <f t="shared" si="128"/>
        <v>0</v>
      </c>
      <c r="J553" s="79">
        <f t="shared" si="129"/>
        <v>0</v>
      </c>
      <c r="K553" s="79">
        <f t="shared" si="130"/>
        <v>0</v>
      </c>
      <c r="L553" s="79">
        <f t="shared" si="131"/>
        <v>0</v>
      </c>
      <c r="M553" s="79">
        <f t="shared" ca="1" si="136"/>
        <v>-7.3295565784882452E-3</v>
      </c>
      <c r="N553" s="79">
        <f t="shared" ca="1" si="132"/>
        <v>0</v>
      </c>
      <c r="O553" s="126">
        <f t="shared" ca="1" si="133"/>
        <v>0</v>
      </c>
      <c r="P553" s="79">
        <f t="shared" ca="1" si="134"/>
        <v>0</v>
      </c>
      <c r="Q553" s="79">
        <f t="shared" ca="1" si="135"/>
        <v>0</v>
      </c>
      <c r="R553" s="53">
        <f t="shared" ca="1" si="137"/>
        <v>7.3295565784882452E-3</v>
      </c>
      <c r="S553" s="53"/>
      <c r="T553" s="53"/>
      <c r="U553" s="53"/>
      <c r="V553" s="53"/>
      <c r="W553" s="53"/>
      <c r="X553" s="53"/>
      <c r="Y553" s="53"/>
      <c r="Z553" s="53"/>
      <c r="AA553" s="53"/>
      <c r="AB553" s="53"/>
      <c r="AC553" s="53"/>
      <c r="AD553" s="53"/>
      <c r="AE553" s="53"/>
      <c r="AF553" s="53"/>
      <c r="AG553" s="53"/>
      <c r="AH553" s="53"/>
      <c r="AI553" s="53"/>
    </row>
    <row r="554" spans="1:35" x14ac:dyDescent="0.2">
      <c r="A554" s="53"/>
      <c r="B554" s="53"/>
      <c r="C554" s="86"/>
      <c r="D554" s="87">
        <f t="shared" si="125"/>
        <v>0</v>
      </c>
      <c r="E554" s="87">
        <f t="shared" si="125"/>
        <v>0</v>
      </c>
      <c r="F554" s="79">
        <f t="shared" si="126"/>
        <v>0</v>
      </c>
      <c r="G554" s="79">
        <f t="shared" si="126"/>
        <v>0</v>
      </c>
      <c r="H554" s="79">
        <f t="shared" si="127"/>
        <v>0</v>
      </c>
      <c r="I554" s="79">
        <f t="shared" si="128"/>
        <v>0</v>
      </c>
      <c r="J554" s="79">
        <f t="shared" si="129"/>
        <v>0</v>
      </c>
      <c r="K554" s="79">
        <f t="shared" si="130"/>
        <v>0</v>
      </c>
      <c r="L554" s="79">
        <f t="shared" si="131"/>
        <v>0</v>
      </c>
      <c r="M554" s="79">
        <f t="shared" ca="1" si="136"/>
        <v>-7.3295565784882452E-3</v>
      </c>
      <c r="N554" s="79">
        <f t="shared" ca="1" si="132"/>
        <v>0</v>
      </c>
      <c r="O554" s="126">
        <f t="shared" ca="1" si="133"/>
        <v>0</v>
      </c>
      <c r="P554" s="79">
        <f t="shared" ca="1" si="134"/>
        <v>0</v>
      </c>
      <c r="Q554" s="79">
        <f t="shared" ca="1" si="135"/>
        <v>0</v>
      </c>
      <c r="R554" s="53">
        <f t="shared" ca="1" si="137"/>
        <v>7.3295565784882452E-3</v>
      </c>
      <c r="S554" s="53"/>
      <c r="T554" s="53"/>
      <c r="U554" s="53"/>
      <c r="V554" s="53"/>
      <c r="W554" s="53"/>
      <c r="X554" s="53"/>
      <c r="Y554" s="53"/>
      <c r="Z554" s="53"/>
      <c r="AA554" s="53"/>
      <c r="AB554" s="53"/>
      <c r="AC554" s="53"/>
      <c r="AD554" s="53"/>
      <c r="AE554" s="53"/>
      <c r="AF554" s="53"/>
      <c r="AG554" s="53"/>
      <c r="AH554" s="53"/>
      <c r="AI554" s="53"/>
    </row>
    <row r="555" spans="1:35" x14ac:dyDescent="0.2">
      <c r="A555" s="53"/>
      <c r="B555" s="53"/>
      <c r="C555" s="86"/>
      <c r="D555" s="87">
        <f t="shared" si="125"/>
        <v>0</v>
      </c>
      <c r="E555" s="87">
        <f t="shared" si="125"/>
        <v>0</v>
      </c>
      <c r="F555" s="79">
        <f t="shared" si="126"/>
        <v>0</v>
      </c>
      <c r="G555" s="79">
        <f t="shared" si="126"/>
        <v>0</v>
      </c>
      <c r="H555" s="79">
        <f t="shared" si="127"/>
        <v>0</v>
      </c>
      <c r="I555" s="79">
        <f t="shared" si="128"/>
        <v>0</v>
      </c>
      <c r="J555" s="79">
        <f t="shared" si="129"/>
        <v>0</v>
      </c>
      <c r="K555" s="79">
        <f t="shared" si="130"/>
        <v>0</v>
      </c>
      <c r="L555" s="79">
        <f t="shared" si="131"/>
        <v>0</v>
      </c>
      <c r="M555" s="79">
        <f t="shared" ca="1" si="136"/>
        <v>-7.3295565784882452E-3</v>
      </c>
      <c r="N555" s="79">
        <f t="shared" ca="1" si="132"/>
        <v>0</v>
      </c>
      <c r="O555" s="126">
        <f t="shared" ca="1" si="133"/>
        <v>0</v>
      </c>
      <c r="P555" s="79">
        <f t="shared" ca="1" si="134"/>
        <v>0</v>
      </c>
      <c r="Q555" s="79">
        <f t="shared" ca="1" si="135"/>
        <v>0</v>
      </c>
      <c r="R555" s="53">
        <f t="shared" ca="1" si="137"/>
        <v>7.3295565784882452E-3</v>
      </c>
      <c r="S555" s="53"/>
      <c r="T555" s="53"/>
      <c r="U555" s="53"/>
      <c r="V555" s="53"/>
      <c r="W555" s="53"/>
      <c r="X555" s="53"/>
      <c r="Y555" s="53"/>
      <c r="Z555" s="53"/>
      <c r="AA555" s="53"/>
      <c r="AB555" s="53"/>
      <c r="AC555" s="53"/>
      <c r="AD555" s="53"/>
      <c r="AE555" s="53"/>
      <c r="AF555" s="53"/>
      <c r="AG555" s="53"/>
      <c r="AH555" s="53"/>
      <c r="AI555" s="53"/>
    </row>
    <row r="556" spans="1:35" x14ac:dyDescent="0.2">
      <c r="A556" s="53"/>
      <c r="B556" s="53"/>
      <c r="C556" s="86"/>
      <c r="D556" s="87">
        <f t="shared" si="125"/>
        <v>0</v>
      </c>
      <c r="E556" s="87">
        <f t="shared" si="125"/>
        <v>0</v>
      </c>
      <c r="F556" s="79">
        <f t="shared" si="126"/>
        <v>0</v>
      </c>
      <c r="G556" s="79">
        <f t="shared" si="126"/>
        <v>0</v>
      </c>
      <c r="H556" s="79">
        <f t="shared" si="127"/>
        <v>0</v>
      </c>
      <c r="I556" s="79">
        <f t="shared" si="128"/>
        <v>0</v>
      </c>
      <c r="J556" s="79">
        <f t="shared" si="129"/>
        <v>0</v>
      </c>
      <c r="K556" s="79">
        <f t="shared" si="130"/>
        <v>0</v>
      </c>
      <c r="L556" s="79">
        <f t="shared" si="131"/>
        <v>0</v>
      </c>
      <c r="M556" s="79">
        <f t="shared" ca="1" si="136"/>
        <v>-7.3295565784882452E-3</v>
      </c>
      <c r="N556" s="79">
        <f t="shared" ca="1" si="132"/>
        <v>0</v>
      </c>
      <c r="O556" s="126">
        <f t="shared" ca="1" si="133"/>
        <v>0</v>
      </c>
      <c r="P556" s="79">
        <f t="shared" ca="1" si="134"/>
        <v>0</v>
      </c>
      <c r="Q556" s="79">
        <f t="shared" ca="1" si="135"/>
        <v>0</v>
      </c>
      <c r="R556" s="53">
        <f t="shared" ca="1" si="137"/>
        <v>7.3295565784882452E-3</v>
      </c>
      <c r="S556" s="53"/>
      <c r="T556" s="53"/>
      <c r="U556" s="53"/>
      <c r="V556" s="53"/>
      <c r="W556" s="53"/>
      <c r="X556" s="53"/>
      <c r="Y556" s="53"/>
      <c r="Z556" s="53"/>
      <c r="AA556" s="53"/>
      <c r="AB556" s="53"/>
      <c r="AC556" s="53"/>
      <c r="AD556" s="53"/>
      <c r="AE556" s="53"/>
      <c r="AF556" s="53"/>
      <c r="AG556" s="53"/>
      <c r="AH556" s="53"/>
      <c r="AI556" s="53"/>
    </row>
    <row r="557" spans="1:35" x14ac:dyDescent="0.2">
      <c r="A557" s="53"/>
      <c r="B557" s="53"/>
      <c r="C557" s="86"/>
      <c r="D557" s="87">
        <f t="shared" si="125"/>
        <v>0</v>
      </c>
      <c r="E557" s="87">
        <f t="shared" si="125"/>
        <v>0</v>
      </c>
      <c r="F557" s="79">
        <f t="shared" si="126"/>
        <v>0</v>
      </c>
      <c r="G557" s="79">
        <f t="shared" si="126"/>
        <v>0</v>
      </c>
      <c r="H557" s="79">
        <f t="shared" si="127"/>
        <v>0</v>
      </c>
      <c r="I557" s="79">
        <f t="shared" si="128"/>
        <v>0</v>
      </c>
      <c r="J557" s="79">
        <f t="shared" si="129"/>
        <v>0</v>
      </c>
      <c r="K557" s="79">
        <f t="shared" si="130"/>
        <v>0</v>
      </c>
      <c r="L557" s="79">
        <f t="shared" si="131"/>
        <v>0</v>
      </c>
      <c r="M557" s="79">
        <f t="shared" ca="1" si="136"/>
        <v>-7.3295565784882452E-3</v>
      </c>
      <c r="N557" s="79">
        <f t="shared" ca="1" si="132"/>
        <v>0</v>
      </c>
      <c r="O557" s="126">
        <f t="shared" ca="1" si="133"/>
        <v>0</v>
      </c>
      <c r="P557" s="79">
        <f t="shared" ca="1" si="134"/>
        <v>0</v>
      </c>
      <c r="Q557" s="79">
        <f t="shared" ca="1" si="135"/>
        <v>0</v>
      </c>
      <c r="R557" s="53">
        <f t="shared" ca="1" si="137"/>
        <v>7.3295565784882452E-3</v>
      </c>
      <c r="S557" s="53"/>
      <c r="T557" s="53"/>
      <c r="U557" s="53"/>
      <c r="V557" s="53"/>
      <c r="W557" s="53"/>
      <c r="X557" s="53"/>
      <c r="Y557" s="53"/>
      <c r="Z557" s="53"/>
      <c r="AA557" s="53"/>
      <c r="AB557" s="53"/>
      <c r="AC557" s="53"/>
      <c r="AD557" s="53"/>
      <c r="AE557" s="53"/>
      <c r="AF557" s="53"/>
      <c r="AG557" s="53"/>
      <c r="AH557" s="53"/>
      <c r="AI557" s="53"/>
    </row>
    <row r="558" spans="1:35" x14ac:dyDescent="0.2">
      <c r="A558" s="53"/>
      <c r="B558" s="53"/>
      <c r="C558" s="86"/>
      <c r="D558" s="87">
        <f t="shared" si="125"/>
        <v>0</v>
      </c>
      <c r="E558" s="87">
        <f t="shared" si="125"/>
        <v>0</v>
      </c>
      <c r="F558" s="79">
        <f t="shared" si="126"/>
        <v>0</v>
      </c>
      <c r="G558" s="79">
        <f t="shared" si="126"/>
        <v>0</v>
      </c>
      <c r="H558" s="79">
        <f t="shared" si="127"/>
        <v>0</v>
      </c>
      <c r="I558" s="79">
        <f t="shared" si="128"/>
        <v>0</v>
      </c>
      <c r="J558" s="79">
        <f t="shared" si="129"/>
        <v>0</v>
      </c>
      <c r="K558" s="79">
        <f t="shared" si="130"/>
        <v>0</v>
      </c>
      <c r="L558" s="79">
        <f t="shared" si="131"/>
        <v>0</v>
      </c>
      <c r="M558" s="79">
        <f t="shared" ca="1" si="136"/>
        <v>-7.3295565784882452E-3</v>
      </c>
      <c r="N558" s="79">
        <f t="shared" ca="1" si="132"/>
        <v>0</v>
      </c>
      <c r="O558" s="126">
        <f t="shared" ca="1" si="133"/>
        <v>0</v>
      </c>
      <c r="P558" s="79">
        <f t="shared" ca="1" si="134"/>
        <v>0</v>
      </c>
      <c r="Q558" s="79">
        <f t="shared" ca="1" si="135"/>
        <v>0</v>
      </c>
      <c r="R558" s="53">
        <f t="shared" ca="1" si="137"/>
        <v>7.3295565784882452E-3</v>
      </c>
      <c r="S558" s="53"/>
      <c r="T558" s="53"/>
      <c r="U558" s="53"/>
      <c r="V558" s="53"/>
      <c r="W558" s="53"/>
      <c r="X558" s="53"/>
      <c r="Y558" s="53"/>
      <c r="Z558" s="53"/>
      <c r="AA558" s="53"/>
      <c r="AB558" s="53"/>
      <c r="AC558" s="53"/>
      <c r="AD558" s="53"/>
      <c r="AE558" s="53"/>
      <c r="AF558" s="53"/>
      <c r="AG558" s="53"/>
      <c r="AH558" s="53"/>
      <c r="AI558" s="53"/>
    </row>
    <row r="559" spans="1:35" x14ac:dyDescent="0.2">
      <c r="A559" s="53"/>
      <c r="B559" s="53"/>
      <c r="C559" s="86"/>
      <c r="D559" s="87">
        <f t="shared" si="125"/>
        <v>0</v>
      </c>
      <c r="E559" s="87">
        <f t="shared" si="125"/>
        <v>0</v>
      </c>
      <c r="F559" s="79">
        <f t="shared" si="126"/>
        <v>0</v>
      </c>
      <c r="G559" s="79">
        <f t="shared" si="126"/>
        <v>0</v>
      </c>
      <c r="H559" s="79">
        <f t="shared" si="127"/>
        <v>0</v>
      </c>
      <c r="I559" s="79">
        <f t="shared" si="128"/>
        <v>0</v>
      </c>
      <c r="J559" s="79">
        <f t="shared" si="129"/>
        <v>0</v>
      </c>
      <c r="K559" s="79">
        <f t="shared" si="130"/>
        <v>0</v>
      </c>
      <c r="L559" s="79">
        <f t="shared" si="131"/>
        <v>0</v>
      </c>
      <c r="M559" s="79">
        <f t="shared" ca="1" si="136"/>
        <v>-7.3295565784882452E-3</v>
      </c>
      <c r="N559" s="79">
        <f t="shared" ca="1" si="132"/>
        <v>0</v>
      </c>
      <c r="O559" s="126">
        <f t="shared" ca="1" si="133"/>
        <v>0</v>
      </c>
      <c r="P559" s="79">
        <f t="shared" ca="1" si="134"/>
        <v>0</v>
      </c>
      <c r="Q559" s="79">
        <f t="shared" ca="1" si="135"/>
        <v>0</v>
      </c>
      <c r="R559" s="53">
        <f t="shared" ca="1" si="137"/>
        <v>7.3295565784882452E-3</v>
      </c>
      <c r="S559" s="53"/>
      <c r="T559" s="53"/>
      <c r="U559" s="53"/>
      <c r="V559" s="53"/>
      <c r="W559" s="53"/>
      <c r="X559" s="53"/>
      <c r="Y559" s="53"/>
      <c r="Z559" s="53"/>
      <c r="AA559" s="53"/>
      <c r="AB559" s="53"/>
      <c r="AC559" s="53"/>
      <c r="AD559" s="53"/>
      <c r="AE559" s="53"/>
      <c r="AF559" s="53"/>
      <c r="AG559" s="53"/>
      <c r="AH559" s="53"/>
      <c r="AI559" s="53"/>
    </row>
    <row r="560" spans="1:35" x14ac:dyDescent="0.2">
      <c r="A560" s="53"/>
      <c r="B560" s="53"/>
      <c r="C560" s="86"/>
      <c r="D560" s="87">
        <f t="shared" si="125"/>
        <v>0</v>
      </c>
      <c r="E560" s="87">
        <f t="shared" si="125"/>
        <v>0</v>
      </c>
      <c r="F560" s="79">
        <f t="shared" si="126"/>
        <v>0</v>
      </c>
      <c r="G560" s="79">
        <f t="shared" si="126"/>
        <v>0</v>
      </c>
      <c r="H560" s="79">
        <f t="shared" si="127"/>
        <v>0</v>
      </c>
      <c r="I560" s="79">
        <f t="shared" si="128"/>
        <v>0</v>
      </c>
      <c r="J560" s="79">
        <f t="shared" si="129"/>
        <v>0</v>
      </c>
      <c r="K560" s="79">
        <f t="shared" si="130"/>
        <v>0</v>
      </c>
      <c r="L560" s="79">
        <f t="shared" si="131"/>
        <v>0</v>
      </c>
      <c r="M560" s="79">
        <f t="shared" ca="1" si="136"/>
        <v>-7.3295565784882452E-3</v>
      </c>
      <c r="N560" s="79">
        <f t="shared" ca="1" si="132"/>
        <v>0</v>
      </c>
      <c r="O560" s="126">
        <f t="shared" ca="1" si="133"/>
        <v>0</v>
      </c>
      <c r="P560" s="79">
        <f t="shared" ca="1" si="134"/>
        <v>0</v>
      </c>
      <c r="Q560" s="79">
        <f t="shared" ca="1" si="135"/>
        <v>0</v>
      </c>
      <c r="R560" s="53">
        <f t="shared" ca="1" si="137"/>
        <v>7.3295565784882452E-3</v>
      </c>
      <c r="S560" s="53"/>
      <c r="T560" s="53"/>
      <c r="U560" s="53"/>
      <c r="V560" s="53"/>
      <c r="W560" s="53"/>
      <c r="X560" s="53"/>
      <c r="Y560" s="53"/>
      <c r="Z560" s="53"/>
      <c r="AA560" s="53"/>
      <c r="AB560" s="53"/>
      <c r="AC560" s="53"/>
      <c r="AD560" s="53"/>
      <c r="AE560" s="53"/>
      <c r="AF560" s="53"/>
      <c r="AG560" s="53"/>
      <c r="AH560" s="53"/>
      <c r="AI560" s="53"/>
    </row>
    <row r="561" spans="1:35" x14ac:dyDescent="0.2">
      <c r="A561" s="53"/>
      <c r="B561" s="53"/>
      <c r="C561" s="86"/>
      <c r="D561" s="87">
        <f t="shared" si="125"/>
        <v>0</v>
      </c>
      <c r="E561" s="87">
        <f t="shared" si="125"/>
        <v>0</v>
      </c>
      <c r="F561" s="79">
        <f t="shared" si="126"/>
        <v>0</v>
      </c>
      <c r="G561" s="79">
        <f t="shared" si="126"/>
        <v>0</v>
      </c>
      <c r="H561" s="79">
        <f t="shared" si="127"/>
        <v>0</v>
      </c>
      <c r="I561" s="79">
        <f t="shared" si="128"/>
        <v>0</v>
      </c>
      <c r="J561" s="79">
        <f t="shared" si="129"/>
        <v>0</v>
      </c>
      <c r="K561" s="79">
        <f t="shared" si="130"/>
        <v>0</v>
      </c>
      <c r="L561" s="79">
        <f t="shared" si="131"/>
        <v>0</v>
      </c>
      <c r="M561" s="79">
        <f t="shared" ca="1" si="136"/>
        <v>-7.3295565784882452E-3</v>
      </c>
      <c r="N561" s="79">
        <f t="shared" ca="1" si="132"/>
        <v>0</v>
      </c>
      <c r="O561" s="126">
        <f t="shared" ca="1" si="133"/>
        <v>0</v>
      </c>
      <c r="P561" s="79">
        <f t="shared" ca="1" si="134"/>
        <v>0</v>
      </c>
      <c r="Q561" s="79">
        <f t="shared" ca="1" si="135"/>
        <v>0</v>
      </c>
      <c r="R561" s="53">
        <f t="shared" ca="1" si="137"/>
        <v>7.3295565784882452E-3</v>
      </c>
      <c r="S561" s="53"/>
      <c r="T561" s="53"/>
      <c r="U561" s="53"/>
      <c r="V561" s="53"/>
      <c r="W561" s="53"/>
      <c r="X561" s="53"/>
      <c r="Y561" s="53"/>
      <c r="Z561" s="53"/>
      <c r="AA561" s="53"/>
      <c r="AB561" s="53"/>
      <c r="AC561" s="53"/>
      <c r="AD561" s="53"/>
      <c r="AE561" s="53"/>
      <c r="AF561" s="53"/>
      <c r="AG561" s="53"/>
      <c r="AH561" s="53"/>
      <c r="AI561" s="53"/>
    </row>
    <row r="562" spans="1:35" x14ac:dyDescent="0.2">
      <c r="A562" s="53"/>
      <c r="B562" s="53"/>
      <c r="C562" s="86"/>
      <c r="D562" s="87">
        <f t="shared" si="125"/>
        <v>0</v>
      </c>
      <c r="E562" s="87">
        <f t="shared" si="125"/>
        <v>0</v>
      </c>
      <c r="F562" s="79">
        <f t="shared" si="126"/>
        <v>0</v>
      </c>
      <c r="G562" s="79">
        <f t="shared" si="126"/>
        <v>0</v>
      </c>
      <c r="H562" s="79">
        <f t="shared" si="127"/>
        <v>0</v>
      </c>
      <c r="I562" s="79">
        <f t="shared" si="128"/>
        <v>0</v>
      </c>
      <c r="J562" s="79">
        <f t="shared" si="129"/>
        <v>0</v>
      </c>
      <c r="K562" s="79">
        <f t="shared" si="130"/>
        <v>0</v>
      </c>
      <c r="L562" s="79">
        <f t="shared" si="131"/>
        <v>0</v>
      </c>
      <c r="M562" s="79">
        <f t="shared" ca="1" si="136"/>
        <v>-7.3295565784882452E-3</v>
      </c>
      <c r="N562" s="79">
        <f t="shared" ca="1" si="132"/>
        <v>0</v>
      </c>
      <c r="O562" s="126">
        <f t="shared" ca="1" si="133"/>
        <v>0</v>
      </c>
      <c r="P562" s="79">
        <f t="shared" ca="1" si="134"/>
        <v>0</v>
      </c>
      <c r="Q562" s="79">
        <f t="shared" ca="1" si="135"/>
        <v>0</v>
      </c>
      <c r="R562" s="53">
        <f t="shared" ca="1" si="137"/>
        <v>7.3295565784882452E-3</v>
      </c>
      <c r="S562" s="53"/>
      <c r="T562" s="53"/>
      <c r="U562" s="53"/>
      <c r="V562" s="53"/>
      <c r="W562" s="53"/>
      <c r="X562" s="53"/>
      <c r="Y562" s="53"/>
      <c r="Z562" s="53"/>
      <c r="AA562" s="53"/>
      <c r="AB562" s="53"/>
      <c r="AC562" s="53"/>
      <c r="AD562" s="53"/>
      <c r="AE562" s="53"/>
      <c r="AF562" s="53"/>
      <c r="AG562" s="53"/>
      <c r="AH562" s="53"/>
      <c r="AI562" s="53"/>
    </row>
    <row r="563" spans="1:35" x14ac:dyDescent="0.2">
      <c r="A563" s="53"/>
      <c r="B563" s="53"/>
      <c r="C563" s="86"/>
      <c r="D563" s="87">
        <f t="shared" si="125"/>
        <v>0</v>
      </c>
      <c r="E563" s="87">
        <f t="shared" si="125"/>
        <v>0</v>
      </c>
      <c r="F563" s="79">
        <f t="shared" si="126"/>
        <v>0</v>
      </c>
      <c r="G563" s="79">
        <f t="shared" si="126"/>
        <v>0</v>
      </c>
      <c r="H563" s="79">
        <f t="shared" si="127"/>
        <v>0</v>
      </c>
      <c r="I563" s="79">
        <f t="shared" si="128"/>
        <v>0</v>
      </c>
      <c r="J563" s="79">
        <f t="shared" si="129"/>
        <v>0</v>
      </c>
      <c r="K563" s="79">
        <f t="shared" si="130"/>
        <v>0</v>
      </c>
      <c r="L563" s="79">
        <f t="shared" si="131"/>
        <v>0</v>
      </c>
      <c r="M563" s="79">
        <f t="shared" ca="1" si="136"/>
        <v>-7.3295565784882452E-3</v>
      </c>
      <c r="N563" s="79">
        <f t="shared" ca="1" si="132"/>
        <v>0</v>
      </c>
      <c r="O563" s="126">
        <f t="shared" ca="1" si="133"/>
        <v>0</v>
      </c>
      <c r="P563" s="79">
        <f t="shared" ca="1" si="134"/>
        <v>0</v>
      </c>
      <c r="Q563" s="79">
        <f t="shared" ca="1" si="135"/>
        <v>0</v>
      </c>
      <c r="R563" s="53">
        <f t="shared" ca="1" si="137"/>
        <v>7.3295565784882452E-3</v>
      </c>
      <c r="S563" s="53"/>
      <c r="T563" s="53"/>
      <c r="U563" s="53"/>
      <c r="V563" s="53"/>
      <c r="W563" s="53"/>
      <c r="X563" s="53"/>
      <c r="Y563" s="53"/>
      <c r="Z563" s="53"/>
      <c r="AA563" s="53"/>
      <c r="AB563" s="53"/>
      <c r="AC563" s="53"/>
      <c r="AD563" s="53"/>
      <c r="AE563" s="53"/>
      <c r="AF563" s="53"/>
      <c r="AG563" s="53"/>
      <c r="AH563" s="53"/>
      <c r="AI563" s="53"/>
    </row>
    <row r="564" spans="1:35" x14ac:dyDescent="0.2">
      <c r="A564" s="53"/>
      <c r="B564" s="53"/>
      <c r="C564" s="86"/>
      <c r="D564" s="87">
        <f t="shared" si="125"/>
        <v>0</v>
      </c>
      <c r="E564" s="87">
        <f t="shared" si="125"/>
        <v>0</v>
      </c>
      <c r="F564" s="79">
        <f t="shared" si="126"/>
        <v>0</v>
      </c>
      <c r="G564" s="79">
        <f t="shared" si="126"/>
        <v>0</v>
      </c>
      <c r="H564" s="79">
        <f t="shared" si="127"/>
        <v>0</v>
      </c>
      <c r="I564" s="79">
        <f t="shared" si="128"/>
        <v>0</v>
      </c>
      <c r="J564" s="79">
        <f t="shared" si="129"/>
        <v>0</v>
      </c>
      <c r="K564" s="79">
        <f t="shared" si="130"/>
        <v>0</v>
      </c>
      <c r="L564" s="79">
        <f t="shared" si="131"/>
        <v>0</v>
      </c>
      <c r="M564" s="79">
        <f t="shared" ca="1" si="136"/>
        <v>-7.3295565784882452E-3</v>
      </c>
      <c r="N564" s="79">
        <f t="shared" ca="1" si="132"/>
        <v>0</v>
      </c>
      <c r="O564" s="126">
        <f t="shared" ca="1" si="133"/>
        <v>0</v>
      </c>
      <c r="P564" s="79">
        <f t="shared" ca="1" si="134"/>
        <v>0</v>
      </c>
      <c r="Q564" s="79">
        <f t="shared" ca="1" si="135"/>
        <v>0</v>
      </c>
      <c r="R564" s="53">
        <f t="shared" ca="1" si="137"/>
        <v>7.3295565784882452E-3</v>
      </c>
      <c r="S564" s="53"/>
      <c r="T564" s="53"/>
      <c r="U564" s="53"/>
      <c r="V564" s="53"/>
      <c r="W564" s="53"/>
      <c r="X564" s="53"/>
      <c r="Y564" s="53"/>
      <c r="Z564" s="53"/>
      <c r="AA564" s="53"/>
      <c r="AB564" s="53"/>
      <c r="AC564" s="53"/>
      <c r="AD564" s="53"/>
      <c r="AE564" s="53"/>
      <c r="AF564" s="53"/>
      <c r="AG564" s="53"/>
      <c r="AH564" s="53"/>
      <c r="AI564" s="53"/>
    </row>
    <row r="565" spans="1:35" x14ac:dyDescent="0.2">
      <c r="A565" s="53"/>
      <c r="B565" s="53"/>
      <c r="C565" s="86"/>
      <c r="D565" s="87">
        <f t="shared" si="125"/>
        <v>0</v>
      </c>
      <c r="E565" s="87">
        <f t="shared" si="125"/>
        <v>0</v>
      </c>
      <c r="F565" s="79">
        <f t="shared" si="126"/>
        <v>0</v>
      </c>
      <c r="G565" s="79">
        <f t="shared" si="126"/>
        <v>0</v>
      </c>
      <c r="H565" s="79">
        <f t="shared" si="127"/>
        <v>0</v>
      </c>
      <c r="I565" s="79">
        <f t="shared" si="128"/>
        <v>0</v>
      </c>
      <c r="J565" s="79">
        <f t="shared" si="129"/>
        <v>0</v>
      </c>
      <c r="K565" s="79">
        <f t="shared" si="130"/>
        <v>0</v>
      </c>
      <c r="L565" s="79">
        <f t="shared" si="131"/>
        <v>0</v>
      </c>
      <c r="M565" s="79">
        <f t="shared" ca="1" si="136"/>
        <v>-7.3295565784882452E-3</v>
      </c>
      <c r="N565" s="79">
        <f t="shared" ca="1" si="132"/>
        <v>0</v>
      </c>
      <c r="O565" s="126">
        <f t="shared" ca="1" si="133"/>
        <v>0</v>
      </c>
      <c r="P565" s="79">
        <f t="shared" ca="1" si="134"/>
        <v>0</v>
      </c>
      <c r="Q565" s="79">
        <f t="shared" ca="1" si="135"/>
        <v>0</v>
      </c>
      <c r="R565" s="53">
        <f t="shared" ca="1" si="137"/>
        <v>7.3295565784882452E-3</v>
      </c>
      <c r="S565" s="53"/>
      <c r="T565" s="53"/>
      <c r="U565" s="53"/>
      <c r="V565" s="53"/>
      <c r="W565" s="53"/>
      <c r="X565" s="53"/>
      <c r="Y565" s="53"/>
      <c r="Z565" s="53"/>
      <c r="AA565" s="53"/>
      <c r="AB565" s="53"/>
      <c r="AC565" s="53"/>
      <c r="AD565" s="53"/>
      <c r="AE565" s="53"/>
      <c r="AF565" s="53"/>
      <c r="AG565" s="53"/>
      <c r="AH565" s="53"/>
      <c r="AI565" s="53"/>
    </row>
    <row r="566" spans="1:35" x14ac:dyDescent="0.2">
      <c r="A566" s="53"/>
      <c r="B566" s="53"/>
      <c r="C566" s="86"/>
      <c r="D566" s="87">
        <f t="shared" si="125"/>
        <v>0</v>
      </c>
      <c r="E566" s="87">
        <f t="shared" si="125"/>
        <v>0</v>
      </c>
      <c r="F566" s="79">
        <f t="shared" si="126"/>
        <v>0</v>
      </c>
      <c r="G566" s="79">
        <f t="shared" si="126"/>
        <v>0</v>
      </c>
      <c r="H566" s="79">
        <f t="shared" si="127"/>
        <v>0</v>
      </c>
      <c r="I566" s="79">
        <f t="shared" si="128"/>
        <v>0</v>
      </c>
      <c r="J566" s="79">
        <f t="shared" si="129"/>
        <v>0</v>
      </c>
      <c r="K566" s="79">
        <f t="shared" si="130"/>
        <v>0</v>
      </c>
      <c r="L566" s="79">
        <f t="shared" si="131"/>
        <v>0</v>
      </c>
      <c r="M566" s="79">
        <f t="shared" ca="1" si="136"/>
        <v>-7.3295565784882452E-3</v>
      </c>
      <c r="N566" s="79">
        <f t="shared" ca="1" si="132"/>
        <v>0</v>
      </c>
      <c r="O566" s="126">
        <f t="shared" ca="1" si="133"/>
        <v>0</v>
      </c>
      <c r="P566" s="79">
        <f t="shared" ca="1" si="134"/>
        <v>0</v>
      </c>
      <c r="Q566" s="79">
        <f t="shared" ca="1" si="135"/>
        <v>0</v>
      </c>
      <c r="R566" s="53">
        <f t="shared" ca="1" si="137"/>
        <v>7.3295565784882452E-3</v>
      </c>
      <c r="S566" s="53"/>
      <c r="T566" s="53"/>
      <c r="U566" s="53"/>
      <c r="V566" s="53"/>
      <c r="W566" s="53"/>
      <c r="X566" s="53"/>
      <c r="Y566" s="53"/>
      <c r="Z566" s="53"/>
      <c r="AA566" s="53"/>
      <c r="AB566" s="53"/>
      <c r="AC566" s="53"/>
      <c r="AD566" s="53"/>
      <c r="AE566" s="53"/>
      <c r="AF566" s="53"/>
      <c r="AG566" s="53"/>
      <c r="AH566" s="53"/>
      <c r="AI566" s="53"/>
    </row>
    <row r="567" spans="1:35" x14ac:dyDescent="0.2">
      <c r="A567" s="53"/>
      <c r="B567" s="53"/>
      <c r="C567" s="86"/>
      <c r="D567" s="87">
        <f t="shared" si="125"/>
        <v>0</v>
      </c>
      <c r="E567" s="87">
        <f t="shared" si="125"/>
        <v>0</v>
      </c>
      <c r="F567" s="79">
        <f t="shared" si="126"/>
        <v>0</v>
      </c>
      <c r="G567" s="79">
        <f t="shared" si="126"/>
        <v>0</v>
      </c>
      <c r="H567" s="79">
        <f t="shared" si="127"/>
        <v>0</v>
      </c>
      <c r="I567" s="79">
        <f t="shared" si="128"/>
        <v>0</v>
      </c>
      <c r="J567" s="79">
        <f t="shared" si="129"/>
        <v>0</v>
      </c>
      <c r="K567" s="79">
        <f t="shared" si="130"/>
        <v>0</v>
      </c>
      <c r="L567" s="79">
        <f t="shared" si="131"/>
        <v>0</v>
      </c>
      <c r="M567" s="79">
        <f t="shared" ca="1" si="136"/>
        <v>-7.3295565784882452E-3</v>
      </c>
      <c r="N567" s="79">
        <f t="shared" ca="1" si="132"/>
        <v>0</v>
      </c>
      <c r="O567" s="126">
        <f t="shared" ca="1" si="133"/>
        <v>0</v>
      </c>
      <c r="P567" s="79">
        <f t="shared" ca="1" si="134"/>
        <v>0</v>
      </c>
      <c r="Q567" s="79">
        <f t="shared" ca="1" si="135"/>
        <v>0</v>
      </c>
      <c r="R567" s="53">
        <f t="shared" ca="1" si="137"/>
        <v>7.3295565784882452E-3</v>
      </c>
      <c r="S567" s="53"/>
      <c r="T567" s="53"/>
      <c r="U567" s="53"/>
      <c r="V567" s="53"/>
      <c r="W567" s="53"/>
      <c r="X567" s="53"/>
      <c r="Y567" s="53"/>
      <c r="Z567" s="53"/>
      <c r="AA567" s="53"/>
      <c r="AB567" s="53"/>
      <c r="AC567" s="53"/>
      <c r="AD567" s="53"/>
      <c r="AE567" s="53"/>
      <c r="AF567" s="53"/>
      <c r="AG567" s="53"/>
      <c r="AH567" s="53"/>
      <c r="AI567" s="53"/>
    </row>
    <row r="568" spans="1:35" x14ac:dyDescent="0.2">
      <c r="A568" s="53"/>
      <c r="B568" s="53"/>
      <c r="C568" s="86"/>
      <c r="D568" s="87">
        <f t="shared" si="125"/>
        <v>0</v>
      </c>
      <c r="E568" s="87">
        <f t="shared" si="125"/>
        <v>0</v>
      </c>
      <c r="F568" s="79">
        <f t="shared" si="126"/>
        <v>0</v>
      </c>
      <c r="G568" s="79">
        <f t="shared" si="126"/>
        <v>0</v>
      </c>
      <c r="H568" s="79">
        <f t="shared" si="127"/>
        <v>0</v>
      </c>
      <c r="I568" s="79">
        <f t="shared" si="128"/>
        <v>0</v>
      </c>
      <c r="J568" s="79">
        <f t="shared" si="129"/>
        <v>0</v>
      </c>
      <c r="K568" s="79">
        <f t="shared" si="130"/>
        <v>0</v>
      </c>
      <c r="L568" s="79">
        <f t="shared" si="131"/>
        <v>0</v>
      </c>
      <c r="M568" s="79">
        <f t="shared" ca="1" si="136"/>
        <v>-7.3295565784882452E-3</v>
      </c>
      <c r="N568" s="79">
        <f t="shared" ca="1" si="132"/>
        <v>0</v>
      </c>
      <c r="O568" s="126">
        <f t="shared" ca="1" si="133"/>
        <v>0</v>
      </c>
      <c r="P568" s="79">
        <f t="shared" ca="1" si="134"/>
        <v>0</v>
      </c>
      <c r="Q568" s="79">
        <f t="shared" ca="1" si="135"/>
        <v>0</v>
      </c>
      <c r="R568" s="53">
        <f t="shared" ca="1" si="137"/>
        <v>7.3295565784882452E-3</v>
      </c>
      <c r="S568" s="53"/>
      <c r="T568" s="53"/>
      <c r="U568" s="53"/>
      <c r="V568" s="53"/>
      <c r="W568" s="53"/>
      <c r="X568" s="53"/>
      <c r="Y568" s="53"/>
      <c r="Z568" s="53"/>
      <c r="AA568" s="53"/>
      <c r="AB568" s="53"/>
      <c r="AC568" s="53"/>
      <c r="AD568" s="53"/>
      <c r="AE568" s="53"/>
      <c r="AF568" s="53"/>
      <c r="AG568" s="53"/>
      <c r="AH568" s="53"/>
      <c r="AI568" s="53"/>
    </row>
    <row r="569" spans="1:35" x14ac:dyDescent="0.2">
      <c r="A569" s="53"/>
      <c r="B569" s="53"/>
      <c r="C569" s="86"/>
      <c r="D569" s="87">
        <f t="shared" si="125"/>
        <v>0</v>
      </c>
      <c r="E569" s="87">
        <f t="shared" si="125"/>
        <v>0</v>
      </c>
      <c r="F569" s="79">
        <f t="shared" si="126"/>
        <v>0</v>
      </c>
      <c r="G569" s="79">
        <f t="shared" si="126"/>
        <v>0</v>
      </c>
      <c r="H569" s="79">
        <f t="shared" si="127"/>
        <v>0</v>
      </c>
      <c r="I569" s="79">
        <f t="shared" si="128"/>
        <v>0</v>
      </c>
      <c r="J569" s="79">
        <f t="shared" si="129"/>
        <v>0</v>
      </c>
      <c r="K569" s="79">
        <f t="shared" si="130"/>
        <v>0</v>
      </c>
      <c r="L569" s="79">
        <f t="shared" si="131"/>
        <v>0</v>
      </c>
      <c r="M569" s="79">
        <f t="shared" ca="1" si="136"/>
        <v>-7.3295565784882452E-3</v>
      </c>
      <c r="N569" s="79">
        <f t="shared" ca="1" si="132"/>
        <v>0</v>
      </c>
      <c r="O569" s="126">
        <f t="shared" ca="1" si="133"/>
        <v>0</v>
      </c>
      <c r="P569" s="79">
        <f t="shared" ca="1" si="134"/>
        <v>0</v>
      </c>
      <c r="Q569" s="79">
        <f t="shared" ca="1" si="135"/>
        <v>0</v>
      </c>
      <c r="R569" s="53">
        <f t="shared" ca="1" si="137"/>
        <v>7.3295565784882452E-3</v>
      </c>
      <c r="S569" s="53"/>
      <c r="T569" s="53"/>
      <c r="U569" s="53"/>
      <c r="V569" s="53"/>
      <c r="W569" s="53"/>
      <c r="X569" s="53"/>
      <c r="Y569" s="53"/>
      <c r="Z569" s="53"/>
      <c r="AA569" s="53"/>
      <c r="AB569" s="53"/>
      <c r="AC569" s="53"/>
      <c r="AD569" s="53"/>
      <c r="AE569" s="53"/>
      <c r="AF569" s="53"/>
      <c r="AG569" s="53"/>
      <c r="AH569" s="53"/>
      <c r="AI569" s="53"/>
    </row>
    <row r="570" spans="1:35" x14ac:dyDescent="0.2">
      <c r="A570" s="53"/>
      <c r="B570" s="53"/>
      <c r="C570" s="86"/>
      <c r="D570" s="87">
        <f t="shared" si="125"/>
        <v>0</v>
      </c>
      <c r="E570" s="87">
        <f t="shared" si="125"/>
        <v>0</v>
      </c>
      <c r="F570" s="79">
        <f t="shared" si="126"/>
        <v>0</v>
      </c>
      <c r="G570" s="79">
        <f t="shared" si="126"/>
        <v>0</v>
      </c>
      <c r="H570" s="79">
        <f t="shared" si="127"/>
        <v>0</v>
      </c>
      <c r="I570" s="79">
        <f t="shared" si="128"/>
        <v>0</v>
      </c>
      <c r="J570" s="79">
        <f t="shared" si="129"/>
        <v>0</v>
      </c>
      <c r="K570" s="79">
        <f t="shared" si="130"/>
        <v>0</v>
      </c>
      <c r="L570" s="79">
        <f t="shared" si="131"/>
        <v>0</v>
      </c>
      <c r="M570" s="79">
        <f t="shared" ca="1" si="136"/>
        <v>-7.3295565784882452E-3</v>
      </c>
      <c r="N570" s="79">
        <f t="shared" ca="1" si="132"/>
        <v>0</v>
      </c>
      <c r="O570" s="126">
        <f t="shared" ca="1" si="133"/>
        <v>0</v>
      </c>
      <c r="P570" s="79">
        <f t="shared" ca="1" si="134"/>
        <v>0</v>
      </c>
      <c r="Q570" s="79">
        <f t="shared" ca="1" si="135"/>
        <v>0</v>
      </c>
      <c r="R570" s="53">
        <f t="shared" ca="1" si="137"/>
        <v>7.3295565784882452E-3</v>
      </c>
      <c r="S570" s="53"/>
      <c r="T570" s="53"/>
      <c r="U570" s="53"/>
      <c r="V570" s="53"/>
      <c r="W570" s="53"/>
      <c r="X570" s="53"/>
      <c r="Y570" s="53"/>
      <c r="Z570" s="53"/>
      <c r="AA570" s="53"/>
      <c r="AB570" s="53"/>
      <c r="AC570" s="53"/>
      <c r="AD570" s="53"/>
      <c r="AE570" s="53"/>
      <c r="AF570" s="53"/>
      <c r="AG570" s="53"/>
      <c r="AH570" s="53"/>
      <c r="AI570" s="53"/>
    </row>
    <row r="571" spans="1:35" x14ac:dyDescent="0.2">
      <c r="A571" s="53"/>
      <c r="B571" s="53"/>
      <c r="C571" s="86"/>
      <c r="D571" s="87">
        <f t="shared" si="125"/>
        <v>0</v>
      </c>
      <c r="E571" s="87">
        <f t="shared" si="125"/>
        <v>0</v>
      </c>
      <c r="F571" s="79">
        <f t="shared" si="126"/>
        <v>0</v>
      </c>
      <c r="G571" s="79">
        <f t="shared" si="126"/>
        <v>0</v>
      </c>
      <c r="H571" s="79">
        <f t="shared" si="127"/>
        <v>0</v>
      </c>
      <c r="I571" s="79">
        <f t="shared" si="128"/>
        <v>0</v>
      </c>
      <c r="J571" s="79">
        <f t="shared" si="129"/>
        <v>0</v>
      </c>
      <c r="K571" s="79">
        <f t="shared" si="130"/>
        <v>0</v>
      </c>
      <c r="L571" s="79">
        <f t="shared" si="131"/>
        <v>0</v>
      </c>
      <c r="M571" s="79">
        <f t="shared" ca="1" si="136"/>
        <v>-7.3295565784882452E-3</v>
      </c>
      <c r="N571" s="79">
        <f t="shared" ca="1" si="132"/>
        <v>0</v>
      </c>
      <c r="O571" s="126">
        <f t="shared" ca="1" si="133"/>
        <v>0</v>
      </c>
      <c r="P571" s="79">
        <f t="shared" ca="1" si="134"/>
        <v>0</v>
      </c>
      <c r="Q571" s="79">
        <f t="shared" ca="1" si="135"/>
        <v>0</v>
      </c>
      <c r="R571" s="53">
        <f t="shared" ca="1" si="137"/>
        <v>7.3295565784882452E-3</v>
      </c>
      <c r="S571" s="53"/>
      <c r="T571" s="53"/>
      <c r="U571" s="53"/>
      <c r="V571" s="53"/>
      <c r="W571" s="53"/>
      <c r="X571" s="53"/>
      <c r="Y571" s="53"/>
      <c r="Z571" s="53"/>
      <c r="AA571" s="53"/>
      <c r="AB571" s="53"/>
      <c r="AC571" s="53"/>
      <c r="AD571" s="53"/>
      <c r="AE571" s="53"/>
      <c r="AF571" s="53"/>
      <c r="AG571" s="53"/>
      <c r="AH571" s="53"/>
      <c r="AI571" s="53"/>
    </row>
    <row r="572" spans="1:35" x14ac:dyDescent="0.2">
      <c r="A572" s="53"/>
      <c r="B572" s="53"/>
      <c r="C572" s="86"/>
      <c r="D572" s="87">
        <f t="shared" si="125"/>
        <v>0</v>
      </c>
      <c r="E572" s="87">
        <f t="shared" si="125"/>
        <v>0</v>
      </c>
      <c r="F572" s="79">
        <f t="shared" si="126"/>
        <v>0</v>
      </c>
      <c r="G572" s="79">
        <f t="shared" si="126"/>
        <v>0</v>
      </c>
      <c r="H572" s="79">
        <f t="shared" si="127"/>
        <v>0</v>
      </c>
      <c r="I572" s="79">
        <f t="shared" si="128"/>
        <v>0</v>
      </c>
      <c r="J572" s="79">
        <f t="shared" si="129"/>
        <v>0</v>
      </c>
      <c r="K572" s="79">
        <f t="shared" si="130"/>
        <v>0</v>
      </c>
      <c r="L572" s="79">
        <f t="shared" si="131"/>
        <v>0</v>
      </c>
      <c r="M572" s="79">
        <f t="shared" ca="1" si="136"/>
        <v>-7.3295565784882452E-3</v>
      </c>
      <c r="N572" s="79">
        <f t="shared" ca="1" si="132"/>
        <v>0</v>
      </c>
      <c r="O572" s="126">
        <f t="shared" ca="1" si="133"/>
        <v>0</v>
      </c>
      <c r="P572" s="79">
        <f t="shared" ca="1" si="134"/>
        <v>0</v>
      </c>
      <c r="Q572" s="79">
        <f t="shared" ca="1" si="135"/>
        <v>0</v>
      </c>
      <c r="R572" s="53">
        <f t="shared" ca="1" si="137"/>
        <v>7.3295565784882452E-3</v>
      </c>
      <c r="S572" s="53"/>
      <c r="T572" s="53"/>
      <c r="U572" s="53"/>
      <c r="V572" s="53"/>
      <c r="W572" s="53"/>
      <c r="X572" s="53"/>
      <c r="Y572" s="53"/>
      <c r="Z572" s="53"/>
      <c r="AA572" s="53"/>
      <c r="AB572" s="53"/>
      <c r="AC572" s="53"/>
      <c r="AD572" s="53"/>
      <c r="AE572" s="53"/>
      <c r="AF572" s="53"/>
      <c r="AG572" s="53"/>
      <c r="AH572" s="53"/>
      <c r="AI572" s="53"/>
    </row>
    <row r="573" spans="1:35" x14ac:dyDescent="0.2">
      <c r="A573" s="53"/>
      <c r="B573" s="53"/>
      <c r="C573" s="86"/>
      <c r="D573" s="87">
        <f t="shared" si="125"/>
        <v>0</v>
      </c>
      <c r="E573" s="87">
        <f t="shared" si="125"/>
        <v>0</v>
      </c>
      <c r="F573" s="79">
        <f t="shared" si="126"/>
        <v>0</v>
      </c>
      <c r="G573" s="79">
        <f t="shared" si="126"/>
        <v>0</v>
      </c>
      <c r="H573" s="79">
        <f t="shared" si="127"/>
        <v>0</v>
      </c>
      <c r="I573" s="79">
        <f t="shared" si="128"/>
        <v>0</v>
      </c>
      <c r="J573" s="79">
        <f t="shared" si="129"/>
        <v>0</v>
      </c>
      <c r="K573" s="79">
        <f t="shared" si="130"/>
        <v>0</v>
      </c>
      <c r="L573" s="79">
        <f t="shared" si="131"/>
        <v>0</v>
      </c>
      <c r="M573" s="79">
        <f t="shared" ca="1" si="136"/>
        <v>-7.3295565784882452E-3</v>
      </c>
      <c r="N573" s="79">
        <f t="shared" ca="1" si="132"/>
        <v>0</v>
      </c>
      <c r="O573" s="126">
        <f t="shared" ca="1" si="133"/>
        <v>0</v>
      </c>
      <c r="P573" s="79">
        <f t="shared" ca="1" si="134"/>
        <v>0</v>
      </c>
      <c r="Q573" s="79">
        <f t="shared" ca="1" si="135"/>
        <v>0</v>
      </c>
      <c r="R573" s="53">
        <f t="shared" ca="1" si="137"/>
        <v>7.3295565784882452E-3</v>
      </c>
      <c r="S573" s="53"/>
      <c r="T573" s="53"/>
      <c r="U573" s="53"/>
      <c r="V573" s="53"/>
      <c r="W573" s="53"/>
      <c r="X573" s="53"/>
      <c r="Y573" s="53"/>
      <c r="Z573" s="53"/>
      <c r="AA573" s="53"/>
      <c r="AB573" s="53"/>
      <c r="AC573" s="53"/>
      <c r="AD573" s="53"/>
      <c r="AE573" s="53"/>
      <c r="AF573" s="53"/>
      <c r="AG573" s="53"/>
      <c r="AH573" s="53"/>
      <c r="AI573" s="53"/>
    </row>
    <row r="574" spans="1:35" x14ac:dyDescent="0.2">
      <c r="A574" s="53"/>
      <c r="B574" s="53"/>
      <c r="C574" s="86"/>
      <c r="D574" s="87">
        <f t="shared" si="125"/>
        <v>0</v>
      </c>
      <c r="E574" s="87">
        <f t="shared" si="125"/>
        <v>0</v>
      </c>
      <c r="F574" s="79">
        <f t="shared" si="126"/>
        <v>0</v>
      </c>
      <c r="G574" s="79">
        <f t="shared" si="126"/>
        <v>0</v>
      </c>
      <c r="H574" s="79">
        <f t="shared" si="127"/>
        <v>0</v>
      </c>
      <c r="I574" s="79">
        <f t="shared" si="128"/>
        <v>0</v>
      </c>
      <c r="J574" s="79">
        <f t="shared" si="129"/>
        <v>0</v>
      </c>
      <c r="K574" s="79">
        <f t="shared" si="130"/>
        <v>0</v>
      </c>
      <c r="L574" s="79">
        <f t="shared" si="131"/>
        <v>0</v>
      </c>
      <c r="M574" s="79">
        <f t="shared" ca="1" si="136"/>
        <v>-7.3295565784882452E-3</v>
      </c>
      <c r="N574" s="79">
        <f t="shared" ca="1" si="132"/>
        <v>0</v>
      </c>
      <c r="O574" s="126">
        <f t="shared" ca="1" si="133"/>
        <v>0</v>
      </c>
      <c r="P574" s="79">
        <f t="shared" ca="1" si="134"/>
        <v>0</v>
      </c>
      <c r="Q574" s="79">
        <f t="shared" ca="1" si="135"/>
        <v>0</v>
      </c>
      <c r="R574" s="53">
        <f t="shared" ca="1" si="137"/>
        <v>7.3295565784882452E-3</v>
      </c>
      <c r="S574" s="53"/>
      <c r="T574" s="53"/>
      <c r="U574" s="53"/>
      <c r="V574" s="53"/>
      <c r="W574" s="53"/>
      <c r="X574" s="53"/>
      <c r="Y574" s="53"/>
      <c r="Z574" s="53"/>
      <c r="AA574" s="53"/>
      <c r="AB574" s="53"/>
      <c r="AC574" s="53"/>
      <c r="AD574" s="53"/>
      <c r="AE574" s="53"/>
      <c r="AF574" s="53"/>
      <c r="AG574" s="53"/>
      <c r="AH574" s="53"/>
      <c r="AI574" s="53"/>
    </row>
    <row r="575" spans="1:35" x14ac:dyDescent="0.2">
      <c r="A575" s="53"/>
      <c r="B575" s="53"/>
      <c r="C575" s="86"/>
      <c r="D575" s="87">
        <f t="shared" si="125"/>
        <v>0</v>
      </c>
      <c r="E575" s="87">
        <f t="shared" si="125"/>
        <v>0</v>
      </c>
      <c r="F575" s="79">
        <f t="shared" si="126"/>
        <v>0</v>
      </c>
      <c r="G575" s="79">
        <f t="shared" si="126"/>
        <v>0</v>
      </c>
      <c r="H575" s="79">
        <f t="shared" si="127"/>
        <v>0</v>
      </c>
      <c r="I575" s="79">
        <f t="shared" si="128"/>
        <v>0</v>
      </c>
      <c r="J575" s="79">
        <f t="shared" si="129"/>
        <v>0</v>
      </c>
      <c r="K575" s="79">
        <f t="shared" si="130"/>
        <v>0</v>
      </c>
      <c r="L575" s="79">
        <f t="shared" si="131"/>
        <v>0</v>
      </c>
      <c r="M575" s="79">
        <f t="shared" ca="1" si="136"/>
        <v>-7.3295565784882452E-3</v>
      </c>
      <c r="N575" s="79">
        <f t="shared" ca="1" si="132"/>
        <v>0</v>
      </c>
      <c r="O575" s="126">
        <f t="shared" ca="1" si="133"/>
        <v>0</v>
      </c>
      <c r="P575" s="79">
        <f t="shared" ca="1" si="134"/>
        <v>0</v>
      </c>
      <c r="Q575" s="79">
        <f t="shared" ca="1" si="135"/>
        <v>0</v>
      </c>
      <c r="R575" s="53">
        <f t="shared" ca="1" si="137"/>
        <v>7.3295565784882452E-3</v>
      </c>
      <c r="S575" s="53"/>
      <c r="T575" s="53"/>
      <c r="U575" s="53"/>
      <c r="V575" s="53"/>
      <c r="W575" s="53"/>
      <c r="X575" s="53"/>
      <c r="Y575" s="53"/>
      <c r="Z575" s="53"/>
      <c r="AA575" s="53"/>
      <c r="AB575" s="53"/>
      <c r="AC575" s="53"/>
      <c r="AD575" s="53"/>
      <c r="AE575" s="53"/>
      <c r="AF575" s="53"/>
      <c r="AG575" s="53"/>
      <c r="AH575" s="53"/>
      <c r="AI575" s="53"/>
    </row>
    <row r="576" spans="1:35" x14ac:dyDescent="0.2">
      <c r="A576" s="53"/>
      <c r="B576" s="53"/>
      <c r="C576" s="86"/>
      <c r="D576" s="87">
        <f t="shared" si="125"/>
        <v>0</v>
      </c>
      <c r="E576" s="87">
        <f t="shared" si="125"/>
        <v>0</v>
      </c>
      <c r="F576" s="79">
        <f t="shared" si="126"/>
        <v>0</v>
      </c>
      <c r="G576" s="79">
        <f t="shared" si="126"/>
        <v>0</v>
      </c>
      <c r="H576" s="79">
        <f t="shared" si="127"/>
        <v>0</v>
      </c>
      <c r="I576" s="79">
        <f t="shared" si="128"/>
        <v>0</v>
      </c>
      <c r="J576" s="79">
        <f t="shared" si="129"/>
        <v>0</v>
      </c>
      <c r="K576" s="79">
        <f t="shared" si="130"/>
        <v>0</v>
      </c>
      <c r="L576" s="79">
        <f t="shared" si="131"/>
        <v>0</v>
      </c>
      <c r="M576" s="79">
        <f t="shared" ca="1" si="136"/>
        <v>-7.3295565784882452E-3</v>
      </c>
      <c r="N576" s="79">
        <f t="shared" ca="1" si="132"/>
        <v>0</v>
      </c>
      <c r="O576" s="126">
        <f t="shared" ca="1" si="133"/>
        <v>0</v>
      </c>
      <c r="P576" s="79">
        <f t="shared" ca="1" si="134"/>
        <v>0</v>
      </c>
      <c r="Q576" s="79">
        <f t="shared" ca="1" si="135"/>
        <v>0</v>
      </c>
      <c r="R576" s="53">
        <f t="shared" ca="1" si="137"/>
        <v>7.3295565784882452E-3</v>
      </c>
      <c r="S576" s="53"/>
      <c r="T576" s="53"/>
      <c r="U576" s="53"/>
      <c r="V576" s="53"/>
      <c r="W576" s="53"/>
      <c r="X576" s="53"/>
      <c r="Y576" s="53"/>
      <c r="Z576" s="53"/>
      <c r="AA576" s="53"/>
      <c r="AB576" s="53"/>
      <c r="AC576" s="53"/>
      <c r="AD576" s="53"/>
      <c r="AE576" s="53"/>
      <c r="AF576" s="53"/>
      <c r="AG576" s="53"/>
      <c r="AH576" s="53"/>
      <c r="AI576" s="53"/>
    </row>
    <row r="577" spans="1:35" x14ac:dyDescent="0.2">
      <c r="A577" s="53"/>
      <c r="B577" s="53"/>
      <c r="C577" s="86"/>
      <c r="D577" s="87">
        <f t="shared" si="125"/>
        <v>0</v>
      </c>
      <c r="E577" s="87">
        <f t="shared" si="125"/>
        <v>0</v>
      </c>
      <c r="F577" s="79">
        <f t="shared" si="126"/>
        <v>0</v>
      </c>
      <c r="G577" s="79">
        <f t="shared" si="126"/>
        <v>0</v>
      </c>
      <c r="H577" s="79">
        <f t="shared" si="127"/>
        <v>0</v>
      </c>
      <c r="I577" s="79">
        <f t="shared" si="128"/>
        <v>0</v>
      </c>
      <c r="J577" s="79">
        <f t="shared" si="129"/>
        <v>0</v>
      </c>
      <c r="K577" s="79">
        <f t="shared" si="130"/>
        <v>0</v>
      </c>
      <c r="L577" s="79">
        <f t="shared" si="131"/>
        <v>0</v>
      </c>
      <c r="M577" s="79">
        <f t="shared" ca="1" si="136"/>
        <v>-7.3295565784882452E-3</v>
      </c>
      <c r="N577" s="79">
        <f t="shared" ca="1" si="132"/>
        <v>0</v>
      </c>
      <c r="O577" s="126">
        <f t="shared" ca="1" si="133"/>
        <v>0</v>
      </c>
      <c r="P577" s="79">
        <f t="shared" ca="1" si="134"/>
        <v>0</v>
      </c>
      <c r="Q577" s="79">
        <f t="shared" ca="1" si="135"/>
        <v>0</v>
      </c>
      <c r="R577" s="53">
        <f t="shared" ca="1" si="137"/>
        <v>7.3295565784882452E-3</v>
      </c>
      <c r="S577" s="53"/>
      <c r="T577" s="53"/>
      <c r="U577" s="53"/>
      <c r="V577" s="53"/>
      <c r="W577" s="53"/>
      <c r="X577" s="53"/>
      <c r="Y577" s="53"/>
      <c r="Z577" s="53"/>
      <c r="AA577" s="53"/>
      <c r="AB577" s="53"/>
      <c r="AC577" s="53"/>
      <c r="AD577" s="53"/>
      <c r="AE577" s="53"/>
      <c r="AF577" s="53"/>
      <c r="AG577" s="53"/>
      <c r="AH577" s="53"/>
      <c r="AI577" s="53"/>
    </row>
    <row r="578" spans="1:35" x14ac:dyDescent="0.2">
      <c r="A578" s="53"/>
      <c r="B578" s="53"/>
      <c r="C578" s="86"/>
      <c r="D578" s="87">
        <f t="shared" si="125"/>
        <v>0</v>
      </c>
      <c r="E578" s="87">
        <f t="shared" si="125"/>
        <v>0</v>
      </c>
      <c r="F578" s="79">
        <f t="shared" si="126"/>
        <v>0</v>
      </c>
      <c r="G578" s="79">
        <f t="shared" si="126"/>
        <v>0</v>
      </c>
      <c r="H578" s="79">
        <f t="shared" si="127"/>
        <v>0</v>
      </c>
      <c r="I578" s="79">
        <f t="shared" si="128"/>
        <v>0</v>
      </c>
      <c r="J578" s="79">
        <f t="shared" si="129"/>
        <v>0</v>
      </c>
      <c r="K578" s="79">
        <f t="shared" si="130"/>
        <v>0</v>
      </c>
      <c r="L578" s="79">
        <f t="shared" si="131"/>
        <v>0</v>
      </c>
      <c r="M578" s="79">
        <f t="shared" ca="1" si="136"/>
        <v>-7.3295565784882452E-3</v>
      </c>
      <c r="N578" s="79">
        <f t="shared" ca="1" si="132"/>
        <v>0</v>
      </c>
      <c r="O578" s="126">
        <f t="shared" ca="1" si="133"/>
        <v>0</v>
      </c>
      <c r="P578" s="79">
        <f t="shared" ca="1" si="134"/>
        <v>0</v>
      </c>
      <c r="Q578" s="79">
        <f t="shared" ca="1" si="135"/>
        <v>0</v>
      </c>
      <c r="R578" s="53">
        <f t="shared" ca="1" si="137"/>
        <v>7.3295565784882452E-3</v>
      </c>
      <c r="S578" s="53"/>
      <c r="T578" s="53"/>
      <c r="U578" s="53"/>
      <c r="V578" s="53"/>
      <c r="W578" s="53"/>
      <c r="X578" s="53"/>
      <c r="Y578" s="53"/>
      <c r="Z578" s="53"/>
      <c r="AA578" s="53"/>
      <c r="AB578" s="53"/>
      <c r="AC578" s="53"/>
      <c r="AD578" s="53"/>
      <c r="AE578" s="53"/>
      <c r="AF578" s="53"/>
      <c r="AG578" s="53"/>
      <c r="AH578" s="53"/>
      <c r="AI578" s="53"/>
    </row>
    <row r="579" spans="1:35" x14ac:dyDescent="0.2">
      <c r="A579" s="53"/>
      <c r="B579" s="53"/>
      <c r="C579" s="86"/>
      <c r="D579" s="87">
        <f t="shared" si="125"/>
        <v>0</v>
      </c>
      <c r="E579" s="87">
        <f t="shared" si="125"/>
        <v>0</v>
      </c>
      <c r="F579" s="79">
        <f t="shared" si="126"/>
        <v>0</v>
      </c>
      <c r="G579" s="79">
        <f t="shared" si="126"/>
        <v>0</v>
      </c>
      <c r="H579" s="79">
        <f t="shared" si="127"/>
        <v>0</v>
      </c>
      <c r="I579" s="79">
        <f t="shared" si="128"/>
        <v>0</v>
      </c>
      <c r="J579" s="79">
        <f t="shared" si="129"/>
        <v>0</v>
      </c>
      <c r="K579" s="79">
        <f t="shared" si="130"/>
        <v>0</v>
      </c>
      <c r="L579" s="79">
        <f t="shared" si="131"/>
        <v>0</v>
      </c>
      <c r="M579" s="79">
        <f t="shared" ca="1" si="136"/>
        <v>-7.3295565784882452E-3</v>
      </c>
      <c r="N579" s="79">
        <f t="shared" ca="1" si="132"/>
        <v>0</v>
      </c>
      <c r="O579" s="126">
        <f t="shared" ca="1" si="133"/>
        <v>0</v>
      </c>
      <c r="P579" s="79">
        <f t="shared" ca="1" si="134"/>
        <v>0</v>
      </c>
      <c r="Q579" s="79">
        <f t="shared" ca="1" si="135"/>
        <v>0</v>
      </c>
      <c r="R579" s="53">
        <f t="shared" ca="1" si="137"/>
        <v>7.3295565784882452E-3</v>
      </c>
      <c r="S579" s="53"/>
      <c r="T579" s="53"/>
      <c r="U579" s="53"/>
      <c r="V579" s="53"/>
      <c r="W579" s="53"/>
      <c r="X579" s="53"/>
      <c r="Y579" s="53"/>
      <c r="Z579" s="53"/>
      <c r="AA579" s="53"/>
      <c r="AB579" s="53"/>
      <c r="AC579" s="53"/>
      <c r="AD579" s="53"/>
      <c r="AE579" s="53"/>
      <c r="AF579" s="53"/>
      <c r="AG579" s="53"/>
      <c r="AH579" s="53"/>
      <c r="AI579" s="53"/>
    </row>
    <row r="580" spans="1:35" x14ac:dyDescent="0.2">
      <c r="A580" s="53"/>
      <c r="B580" s="53"/>
      <c r="C580" s="86"/>
      <c r="D580" s="87">
        <f t="shared" si="125"/>
        <v>0</v>
      </c>
      <c r="E580" s="87">
        <f t="shared" si="125"/>
        <v>0</v>
      </c>
      <c r="F580" s="79">
        <f t="shared" si="126"/>
        <v>0</v>
      </c>
      <c r="G580" s="79">
        <f t="shared" si="126"/>
        <v>0</v>
      </c>
      <c r="H580" s="79">
        <f t="shared" si="127"/>
        <v>0</v>
      </c>
      <c r="I580" s="79">
        <f t="shared" si="128"/>
        <v>0</v>
      </c>
      <c r="J580" s="79">
        <f t="shared" si="129"/>
        <v>0</v>
      </c>
      <c r="K580" s="79">
        <f t="shared" si="130"/>
        <v>0</v>
      </c>
      <c r="L580" s="79">
        <f t="shared" si="131"/>
        <v>0</v>
      </c>
      <c r="M580" s="79">
        <f t="shared" ca="1" si="136"/>
        <v>-7.3295565784882452E-3</v>
      </c>
      <c r="N580" s="79">
        <f t="shared" ca="1" si="132"/>
        <v>0</v>
      </c>
      <c r="O580" s="126">
        <f t="shared" ca="1" si="133"/>
        <v>0</v>
      </c>
      <c r="P580" s="79">
        <f t="shared" ca="1" si="134"/>
        <v>0</v>
      </c>
      <c r="Q580" s="79">
        <f t="shared" ca="1" si="135"/>
        <v>0</v>
      </c>
      <c r="R580" s="53">
        <f t="shared" ca="1" si="137"/>
        <v>7.3295565784882452E-3</v>
      </c>
      <c r="S580" s="53"/>
      <c r="T580" s="53"/>
      <c r="U580" s="53"/>
      <c r="V580" s="53"/>
      <c r="W580" s="53"/>
      <c r="X580" s="53"/>
      <c r="Y580" s="53"/>
      <c r="Z580" s="53"/>
      <c r="AA580" s="53"/>
      <c r="AB580" s="53"/>
      <c r="AC580" s="53"/>
      <c r="AD580" s="53"/>
      <c r="AE580" s="53"/>
      <c r="AF580" s="53"/>
      <c r="AG580" s="53"/>
      <c r="AH580" s="53"/>
      <c r="AI580" s="53"/>
    </row>
    <row r="581" spans="1:35" x14ac:dyDescent="0.2">
      <c r="A581" s="53"/>
      <c r="B581" s="53"/>
      <c r="C581" s="86"/>
      <c r="D581" s="87">
        <f t="shared" si="125"/>
        <v>0</v>
      </c>
      <c r="E581" s="87">
        <f t="shared" si="125"/>
        <v>0</v>
      </c>
      <c r="F581" s="79">
        <f t="shared" si="126"/>
        <v>0</v>
      </c>
      <c r="G581" s="79">
        <f t="shared" si="126"/>
        <v>0</v>
      </c>
      <c r="H581" s="79">
        <f t="shared" si="127"/>
        <v>0</v>
      </c>
      <c r="I581" s="79">
        <f t="shared" si="128"/>
        <v>0</v>
      </c>
      <c r="J581" s="79">
        <f t="shared" si="129"/>
        <v>0</v>
      </c>
      <c r="K581" s="79">
        <f t="shared" si="130"/>
        <v>0</v>
      </c>
      <c r="L581" s="79">
        <f t="shared" si="131"/>
        <v>0</v>
      </c>
      <c r="M581" s="79">
        <f t="shared" ca="1" si="136"/>
        <v>-7.3295565784882452E-3</v>
      </c>
      <c r="N581" s="79">
        <f t="shared" ca="1" si="132"/>
        <v>0</v>
      </c>
      <c r="O581" s="126">
        <f t="shared" ca="1" si="133"/>
        <v>0</v>
      </c>
      <c r="P581" s="79">
        <f t="shared" ca="1" si="134"/>
        <v>0</v>
      </c>
      <c r="Q581" s="79">
        <f t="shared" ca="1" si="135"/>
        <v>0</v>
      </c>
      <c r="R581" s="53">
        <f t="shared" ca="1" si="137"/>
        <v>7.3295565784882452E-3</v>
      </c>
      <c r="S581" s="53"/>
      <c r="T581" s="53"/>
      <c r="U581" s="53"/>
      <c r="V581" s="53"/>
      <c r="W581" s="53"/>
      <c r="X581" s="53"/>
      <c r="Y581" s="53"/>
      <c r="Z581" s="53"/>
      <c r="AA581" s="53"/>
      <c r="AB581" s="53"/>
      <c r="AC581" s="53"/>
      <c r="AD581" s="53"/>
      <c r="AE581" s="53"/>
      <c r="AF581" s="53"/>
      <c r="AG581" s="53"/>
      <c r="AH581" s="53"/>
      <c r="AI581" s="53"/>
    </row>
    <row r="582" spans="1:35" x14ac:dyDescent="0.2">
      <c r="A582" s="53"/>
      <c r="B582" s="53"/>
      <c r="C582" s="86"/>
      <c r="D582" s="87">
        <f t="shared" si="125"/>
        <v>0</v>
      </c>
      <c r="E582" s="87">
        <f t="shared" si="125"/>
        <v>0</v>
      </c>
      <c r="F582" s="79">
        <f t="shared" si="126"/>
        <v>0</v>
      </c>
      <c r="G582" s="79">
        <f t="shared" si="126"/>
        <v>0</v>
      </c>
      <c r="H582" s="79">
        <f t="shared" si="127"/>
        <v>0</v>
      </c>
      <c r="I582" s="79">
        <f t="shared" si="128"/>
        <v>0</v>
      </c>
      <c r="J582" s="79">
        <f t="shared" si="129"/>
        <v>0</v>
      </c>
      <c r="K582" s="79">
        <f t="shared" si="130"/>
        <v>0</v>
      </c>
      <c r="L582" s="79">
        <f t="shared" si="131"/>
        <v>0</v>
      </c>
      <c r="M582" s="79">
        <f t="shared" ca="1" si="136"/>
        <v>-7.3295565784882452E-3</v>
      </c>
      <c r="N582" s="79">
        <f t="shared" ca="1" si="132"/>
        <v>0</v>
      </c>
      <c r="O582" s="126">
        <f t="shared" ca="1" si="133"/>
        <v>0</v>
      </c>
      <c r="P582" s="79">
        <f t="shared" ca="1" si="134"/>
        <v>0</v>
      </c>
      <c r="Q582" s="79">
        <f t="shared" ca="1" si="135"/>
        <v>0</v>
      </c>
      <c r="R582" s="53">
        <f t="shared" ca="1" si="137"/>
        <v>7.3295565784882452E-3</v>
      </c>
      <c r="S582" s="53"/>
      <c r="T582" s="53"/>
      <c r="U582" s="53"/>
      <c r="V582" s="53"/>
      <c r="W582" s="53"/>
      <c r="X582" s="53"/>
      <c r="Y582" s="53"/>
      <c r="Z582" s="53"/>
      <c r="AA582" s="53"/>
      <c r="AB582" s="53"/>
      <c r="AC582" s="53"/>
      <c r="AD582" s="53"/>
      <c r="AE582" s="53"/>
      <c r="AF582" s="53"/>
      <c r="AG582" s="53"/>
      <c r="AH582" s="53"/>
      <c r="AI582" s="53"/>
    </row>
    <row r="583" spans="1:35" x14ac:dyDescent="0.2">
      <c r="A583" s="53"/>
      <c r="B583" s="53"/>
      <c r="C583" s="86"/>
      <c r="D583" s="87">
        <f t="shared" si="125"/>
        <v>0</v>
      </c>
      <c r="E583" s="87">
        <f t="shared" si="125"/>
        <v>0</v>
      </c>
      <c r="F583" s="79">
        <f t="shared" si="126"/>
        <v>0</v>
      </c>
      <c r="G583" s="79">
        <f t="shared" si="126"/>
        <v>0</v>
      </c>
      <c r="H583" s="79">
        <f t="shared" si="127"/>
        <v>0</v>
      </c>
      <c r="I583" s="79">
        <f t="shared" si="128"/>
        <v>0</v>
      </c>
      <c r="J583" s="79">
        <f t="shared" si="129"/>
        <v>0</v>
      </c>
      <c r="K583" s="79">
        <f t="shared" si="130"/>
        <v>0</v>
      </c>
      <c r="L583" s="79">
        <f t="shared" si="131"/>
        <v>0</v>
      </c>
      <c r="M583" s="79">
        <f t="shared" ca="1" si="136"/>
        <v>-7.3295565784882452E-3</v>
      </c>
      <c r="N583" s="79">
        <f t="shared" ca="1" si="132"/>
        <v>0</v>
      </c>
      <c r="O583" s="126">
        <f t="shared" ca="1" si="133"/>
        <v>0</v>
      </c>
      <c r="P583" s="79">
        <f t="shared" ca="1" si="134"/>
        <v>0</v>
      </c>
      <c r="Q583" s="79">
        <f t="shared" ca="1" si="135"/>
        <v>0</v>
      </c>
      <c r="R583" s="53">
        <f t="shared" ca="1" si="137"/>
        <v>7.3295565784882452E-3</v>
      </c>
      <c r="S583" s="53"/>
      <c r="T583" s="53"/>
      <c r="U583" s="53"/>
      <c r="V583" s="53"/>
      <c r="W583" s="53"/>
      <c r="X583" s="53"/>
      <c r="Y583" s="53"/>
      <c r="Z583" s="53"/>
      <c r="AA583" s="53"/>
      <c r="AB583" s="53"/>
      <c r="AC583" s="53"/>
      <c r="AD583" s="53"/>
      <c r="AE583" s="53"/>
      <c r="AF583" s="53"/>
      <c r="AG583" s="53"/>
      <c r="AH583" s="53"/>
      <c r="AI583" s="53"/>
    </row>
    <row r="584" spans="1:35" x14ac:dyDescent="0.2">
      <c r="A584" s="53"/>
      <c r="B584" s="53"/>
      <c r="C584" s="86"/>
      <c r="D584" s="87">
        <f t="shared" si="125"/>
        <v>0</v>
      </c>
      <c r="E584" s="87">
        <f t="shared" si="125"/>
        <v>0</v>
      </c>
      <c r="F584" s="79">
        <f t="shared" si="126"/>
        <v>0</v>
      </c>
      <c r="G584" s="79">
        <f t="shared" si="126"/>
        <v>0</v>
      </c>
      <c r="H584" s="79">
        <f t="shared" si="127"/>
        <v>0</v>
      </c>
      <c r="I584" s="79">
        <f t="shared" si="128"/>
        <v>0</v>
      </c>
      <c r="J584" s="79">
        <f t="shared" si="129"/>
        <v>0</v>
      </c>
      <c r="K584" s="79">
        <f t="shared" si="130"/>
        <v>0</v>
      </c>
      <c r="L584" s="79">
        <f t="shared" si="131"/>
        <v>0</v>
      </c>
      <c r="M584" s="79">
        <f t="shared" ca="1" si="136"/>
        <v>-7.3295565784882452E-3</v>
      </c>
      <c r="N584" s="79">
        <f t="shared" ca="1" si="132"/>
        <v>0</v>
      </c>
      <c r="O584" s="126">
        <f t="shared" ca="1" si="133"/>
        <v>0</v>
      </c>
      <c r="P584" s="79">
        <f t="shared" ca="1" si="134"/>
        <v>0</v>
      </c>
      <c r="Q584" s="79">
        <f t="shared" ca="1" si="135"/>
        <v>0</v>
      </c>
      <c r="R584" s="53">
        <f t="shared" ca="1" si="137"/>
        <v>7.3295565784882452E-3</v>
      </c>
      <c r="S584" s="53"/>
      <c r="T584" s="53"/>
      <c r="U584" s="53"/>
      <c r="V584" s="53"/>
      <c r="W584" s="53"/>
      <c r="X584" s="53"/>
      <c r="Y584" s="53"/>
      <c r="Z584" s="53"/>
      <c r="AA584" s="53"/>
      <c r="AB584" s="53"/>
      <c r="AC584" s="53"/>
      <c r="AD584" s="53"/>
      <c r="AE584" s="53"/>
      <c r="AF584" s="53"/>
      <c r="AG584" s="53"/>
      <c r="AH584" s="53"/>
      <c r="AI584" s="53"/>
    </row>
    <row r="585" spans="1:35" x14ac:dyDescent="0.2">
      <c r="A585" s="53"/>
      <c r="B585" s="53"/>
      <c r="C585" s="86"/>
      <c r="D585" s="87">
        <f t="shared" si="125"/>
        <v>0</v>
      </c>
      <c r="E585" s="87">
        <f t="shared" si="125"/>
        <v>0</v>
      </c>
      <c r="F585" s="79">
        <f t="shared" si="126"/>
        <v>0</v>
      </c>
      <c r="G585" s="79">
        <f t="shared" si="126"/>
        <v>0</v>
      </c>
      <c r="H585" s="79">
        <f t="shared" si="127"/>
        <v>0</v>
      </c>
      <c r="I585" s="79">
        <f t="shared" si="128"/>
        <v>0</v>
      </c>
      <c r="J585" s="79">
        <f t="shared" si="129"/>
        <v>0</v>
      </c>
      <c r="K585" s="79">
        <f t="shared" si="130"/>
        <v>0</v>
      </c>
      <c r="L585" s="79">
        <f t="shared" si="131"/>
        <v>0</v>
      </c>
      <c r="M585" s="79">
        <f t="shared" ca="1" si="136"/>
        <v>-7.3295565784882452E-3</v>
      </c>
      <c r="N585" s="79">
        <f t="shared" ca="1" si="132"/>
        <v>0</v>
      </c>
      <c r="O585" s="126">
        <f t="shared" ca="1" si="133"/>
        <v>0</v>
      </c>
      <c r="P585" s="79">
        <f t="shared" ca="1" si="134"/>
        <v>0</v>
      </c>
      <c r="Q585" s="79">
        <f t="shared" ca="1" si="135"/>
        <v>0</v>
      </c>
      <c r="R585" s="53">
        <f t="shared" ca="1" si="137"/>
        <v>7.3295565784882452E-3</v>
      </c>
      <c r="S585" s="53"/>
      <c r="T585" s="53"/>
      <c r="U585" s="53"/>
      <c r="V585" s="53"/>
      <c r="W585" s="53"/>
      <c r="X585" s="53"/>
      <c r="Y585" s="53"/>
      <c r="Z585" s="53"/>
      <c r="AA585" s="53"/>
      <c r="AB585" s="53"/>
      <c r="AC585" s="53"/>
      <c r="AD585" s="53"/>
      <c r="AE585" s="53"/>
      <c r="AF585" s="53"/>
      <c r="AG585" s="53"/>
      <c r="AH585" s="53"/>
      <c r="AI585" s="53"/>
    </row>
    <row r="586" spans="1:35" x14ac:dyDescent="0.2">
      <c r="A586" s="53"/>
      <c r="B586" s="53"/>
      <c r="C586" s="86"/>
      <c r="D586" s="87">
        <f t="shared" si="125"/>
        <v>0</v>
      </c>
      <c r="E586" s="87">
        <f t="shared" si="125"/>
        <v>0</v>
      </c>
      <c r="F586" s="79">
        <f t="shared" si="126"/>
        <v>0</v>
      </c>
      <c r="G586" s="79">
        <f t="shared" si="126"/>
        <v>0</v>
      </c>
      <c r="H586" s="79">
        <f t="shared" si="127"/>
        <v>0</v>
      </c>
      <c r="I586" s="79">
        <f t="shared" si="128"/>
        <v>0</v>
      </c>
      <c r="J586" s="79">
        <f t="shared" si="129"/>
        <v>0</v>
      </c>
      <c r="K586" s="79">
        <f t="shared" si="130"/>
        <v>0</v>
      </c>
      <c r="L586" s="79">
        <f t="shared" si="131"/>
        <v>0</v>
      </c>
      <c r="M586" s="79">
        <f t="shared" ca="1" si="136"/>
        <v>-7.3295565784882452E-3</v>
      </c>
      <c r="N586" s="79">
        <f t="shared" ca="1" si="132"/>
        <v>0</v>
      </c>
      <c r="O586" s="126">
        <f t="shared" ca="1" si="133"/>
        <v>0</v>
      </c>
      <c r="P586" s="79">
        <f t="shared" ca="1" si="134"/>
        <v>0</v>
      </c>
      <c r="Q586" s="79">
        <f t="shared" ca="1" si="135"/>
        <v>0</v>
      </c>
      <c r="R586" s="53">
        <f t="shared" ca="1" si="137"/>
        <v>7.3295565784882452E-3</v>
      </c>
      <c r="S586" s="53"/>
      <c r="T586" s="53"/>
      <c r="U586" s="53"/>
      <c r="V586" s="53"/>
      <c r="W586" s="53"/>
      <c r="X586" s="53"/>
      <c r="Y586" s="53"/>
      <c r="Z586" s="53"/>
      <c r="AA586" s="53"/>
      <c r="AB586" s="53"/>
      <c r="AC586" s="53"/>
      <c r="AD586" s="53"/>
      <c r="AE586" s="53"/>
      <c r="AF586" s="53"/>
      <c r="AG586" s="53"/>
      <c r="AH586" s="53"/>
      <c r="AI586" s="53"/>
    </row>
    <row r="587" spans="1:35" x14ac:dyDescent="0.2">
      <c r="A587" s="53"/>
      <c r="B587" s="53"/>
      <c r="C587" s="86"/>
      <c r="D587" s="87">
        <f t="shared" si="125"/>
        <v>0</v>
      </c>
      <c r="E587" s="87">
        <f t="shared" si="125"/>
        <v>0</v>
      </c>
      <c r="F587" s="79">
        <f t="shared" si="126"/>
        <v>0</v>
      </c>
      <c r="G587" s="79">
        <f t="shared" si="126"/>
        <v>0</v>
      </c>
      <c r="H587" s="79">
        <f t="shared" si="127"/>
        <v>0</v>
      </c>
      <c r="I587" s="79">
        <f t="shared" si="128"/>
        <v>0</v>
      </c>
      <c r="J587" s="79">
        <f t="shared" si="129"/>
        <v>0</v>
      </c>
      <c r="K587" s="79">
        <f t="shared" si="130"/>
        <v>0</v>
      </c>
      <c r="L587" s="79">
        <f t="shared" si="131"/>
        <v>0</v>
      </c>
      <c r="M587" s="79">
        <f t="shared" ca="1" si="136"/>
        <v>-7.3295565784882452E-3</v>
      </c>
      <c r="N587" s="79">
        <f t="shared" ca="1" si="132"/>
        <v>0</v>
      </c>
      <c r="O587" s="126">
        <f t="shared" ca="1" si="133"/>
        <v>0</v>
      </c>
      <c r="P587" s="79">
        <f t="shared" ca="1" si="134"/>
        <v>0</v>
      </c>
      <c r="Q587" s="79">
        <f t="shared" ca="1" si="135"/>
        <v>0</v>
      </c>
      <c r="R587" s="53">
        <f t="shared" ca="1" si="137"/>
        <v>7.3295565784882452E-3</v>
      </c>
      <c r="S587" s="53"/>
      <c r="T587" s="53"/>
      <c r="U587" s="53"/>
      <c r="V587" s="53"/>
      <c r="W587" s="53"/>
      <c r="X587" s="53"/>
      <c r="Y587" s="53"/>
      <c r="Z587" s="53"/>
      <c r="AA587" s="53"/>
      <c r="AB587" s="53"/>
      <c r="AC587" s="53"/>
      <c r="AD587" s="53"/>
      <c r="AE587" s="53"/>
      <c r="AF587" s="53"/>
      <c r="AG587" s="53"/>
      <c r="AH587" s="53"/>
      <c r="AI587" s="53"/>
    </row>
    <row r="588" spans="1:35" x14ac:dyDescent="0.2">
      <c r="A588" s="53"/>
      <c r="B588" s="53"/>
      <c r="C588" s="86"/>
      <c r="D588" s="87">
        <f t="shared" si="125"/>
        <v>0</v>
      </c>
      <c r="E588" s="87">
        <f t="shared" si="125"/>
        <v>0</v>
      </c>
      <c r="F588" s="79">
        <f t="shared" si="126"/>
        <v>0</v>
      </c>
      <c r="G588" s="79">
        <f t="shared" si="126"/>
        <v>0</v>
      </c>
      <c r="H588" s="79">
        <f t="shared" si="127"/>
        <v>0</v>
      </c>
      <c r="I588" s="79">
        <f t="shared" si="128"/>
        <v>0</v>
      </c>
      <c r="J588" s="79">
        <f t="shared" si="129"/>
        <v>0</v>
      </c>
      <c r="K588" s="79">
        <f t="shared" si="130"/>
        <v>0</v>
      </c>
      <c r="L588" s="79">
        <f t="shared" si="131"/>
        <v>0</v>
      </c>
      <c r="M588" s="79">
        <f t="shared" ca="1" si="136"/>
        <v>-7.3295565784882452E-3</v>
      </c>
      <c r="N588" s="79">
        <f t="shared" ca="1" si="132"/>
        <v>0</v>
      </c>
      <c r="O588" s="126">
        <f t="shared" ca="1" si="133"/>
        <v>0</v>
      </c>
      <c r="P588" s="79">
        <f t="shared" ca="1" si="134"/>
        <v>0</v>
      </c>
      <c r="Q588" s="79">
        <f t="shared" ca="1" si="135"/>
        <v>0</v>
      </c>
      <c r="R588" s="53">
        <f t="shared" ca="1" si="137"/>
        <v>7.3295565784882452E-3</v>
      </c>
      <c r="S588" s="53"/>
      <c r="T588" s="53"/>
      <c r="U588" s="53"/>
      <c r="V588" s="53"/>
      <c r="W588" s="53"/>
      <c r="X588" s="53"/>
      <c r="Y588" s="53"/>
      <c r="Z588" s="53"/>
      <c r="AA588" s="53"/>
      <c r="AB588" s="53"/>
      <c r="AC588" s="53"/>
      <c r="AD588" s="53"/>
      <c r="AE588" s="53"/>
      <c r="AF588" s="53"/>
      <c r="AG588" s="53"/>
      <c r="AH588" s="53"/>
      <c r="AI588" s="53"/>
    </row>
    <row r="589" spans="1:35" x14ac:dyDescent="0.2">
      <c r="A589" s="53"/>
      <c r="B589" s="53"/>
      <c r="C589" s="86"/>
      <c r="D589" s="87">
        <f t="shared" si="125"/>
        <v>0</v>
      </c>
      <c r="E589" s="87">
        <f t="shared" si="125"/>
        <v>0</v>
      </c>
      <c r="F589" s="79">
        <f t="shared" si="126"/>
        <v>0</v>
      </c>
      <c r="G589" s="79">
        <f t="shared" si="126"/>
        <v>0</v>
      </c>
      <c r="H589" s="79">
        <f t="shared" si="127"/>
        <v>0</v>
      </c>
      <c r="I589" s="79">
        <f t="shared" si="128"/>
        <v>0</v>
      </c>
      <c r="J589" s="79">
        <f t="shared" si="129"/>
        <v>0</v>
      </c>
      <c r="K589" s="79">
        <f t="shared" si="130"/>
        <v>0</v>
      </c>
      <c r="L589" s="79">
        <f t="shared" si="131"/>
        <v>0</v>
      </c>
      <c r="M589" s="79">
        <f t="shared" ca="1" si="136"/>
        <v>-7.3295565784882452E-3</v>
      </c>
      <c r="N589" s="79">
        <f t="shared" ca="1" si="132"/>
        <v>0</v>
      </c>
      <c r="O589" s="126">
        <f t="shared" ca="1" si="133"/>
        <v>0</v>
      </c>
      <c r="P589" s="79">
        <f t="shared" ca="1" si="134"/>
        <v>0</v>
      </c>
      <c r="Q589" s="79">
        <f t="shared" ca="1" si="135"/>
        <v>0</v>
      </c>
      <c r="R589" s="53">
        <f t="shared" ca="1" si="137"/>
        <v>7.3295565784882452E-3</v>
      </c>
      <c r="S589" s="53"/>
      <c r="T589" s="53"/>
      <c r="U589" s="53"/>
      <c r="V589" s="53"/>
      <c r="W589" s="53"/>
      <c r="X589" s="53"/>
      <c r="Y589" s="53"/>
      <c r="Z589" s="53"/>
      <c r="AA589" s="53"/>
      <c r="AB589" s="53"/>
      <c r="AC589" s="53"/>
      <c r="AD589" s="53"/>
      <c r="AE589" s="53"/>
      <c r="AF589" s="53"/>
      <c r="AG589" s="53"/>
      <c r="AH589" s="53"/>
      <c r="AI589" s="53"/>
    </row>
    <row r="590" spans="1:35" x14ac:dyDescent="0.2">
      <c r="A590" s="53"/>
      <c r="B590" s="53"/>
      <c r="C590" s="86"/>
      <c r="D590" s="87">
        <f t="shared" si="125"/>
        <v>0</v>
      </c>
      <c r="E590" s="87">
        <f t="shared" si="125"/>
        <v>0</v>
      </c>
      <c r="F590" s="79">
        <f t="shared" si="126"/>
        <v>0</v>
      </c>
      <c r="G590" s="79">
        <f t="shared" si="126"/>
        <v>0</v>
      </c>
      <c r="H590" s="79">
        <f t="shared" si="127"/>
        <v>0</v>
      </c>
      <c r="I590" s="79">
        <f t="shared" si="128"/>
        <v>0</v>
      </c>
      <c r="J590" s="79">
        <f t="shared" si="129"/>
        <v>0</v>
      </c>
      <c r="K590" s="79">
        <f t="shared" si="130"/>
        <v>0</v>
      </c>
      <c r="L590" s="79">
        <f t="shared" si="131"/>
        <v>0</v>
      </c>
      <c r="M590" s="79">
        <f t="shared" ca="1" si="136"/>
        <v>-7.3295565784882452E-3</v>
      </c>
      <c r="N590" s="79">
        <f t="shared" ca="1" si="132"/>
        <v>0</v>
      </c>
      <c r="O590" s="126">
        <f t="shared" ca="1" si="133"/>
        <v>0</v>
      </c>
      <c r="P590" s="79">
        <f t="shared" ca="1" si="134"/>
        <v>0</v>
      </c>
      <c r="Q590" s="79">
        <f t="shared" ca="1" si="135"/>
        <v>0</v>
      </c>
      <c r="R590" s="53">
        <f t="shared" ca="1" si="137"/>
        <v>7.3295565784882452E-3</v>
      </c>
      <c r="S590" s="53"/>
      <c r="T590" s="53"/>
      <c r="U590" s="53"/>
      <c r="V590" s="53"/>
      <c r="W590" s="53"/>
      <c r="X590" s="53"/>
      <c r="Y590" s="53"/>
      <c r="Z590" s="53"/>
      <c r="AA590" s="53"/>
      <c r="AB590" s="53"/>
      <c r="AC590" s="53"/>
      <c r="AD590" s="53"/>
      <c r="AE590" s="53"/>
      <c r="AF590" s="53"/>
      <c r="AG590" s="53"/>
      <c r="AH590" s="53"/>
      <c r="AI590" s="53"/>
    </row>
    <row r="591" spans="1:35" x14ac:dyDescent="0.2">
      <c r="A591" s="53"/>
      <c r="B591" s="53"/>
      <c r="C591" s="86"/>
      <c r="D591" s="87">
        <f t="shared" ref="D591:E654" si="138">A591/A$18</f>
        <v>0</v>
      </c>
      <c r="E591" s="87">
        <f t="shared" si="138"/>
        <v>0</v>
      </c>
      <c r="F591" s="79">
        <f t="shared" ref="F591:G654" si="139">$C591*D591</f>
        <v>0</v>
      </c>
      <c r="G591" s="79">
        <f t="shared" si="139"/>
        <v>0</v>
      </c>
      <c r="H591" s="79">
        <f t="shared" si="127"/>
        <v>0</v>
      </c>
      <c r="I591" s="79">
        <f t="shared" si="128"/>
        <v>0</v>
      </c>
      <c r="J591" s="79">
        <f t="shared" si="129"/>
        <v>0</v>
      </c>
      <c r="K591" s="79">
        <f t="shared" si="130"/>
        <v>0</v>
      </c>
      <c r="L591" s="79">
        <f t="shared" si="131"/>
        <v>0</v>
      </c>
      <c r="M591" s="79">
        <f t="shared" ca="1" si="136"/>
        <v>-7.3295565784882452E-3</v>
      </c>
      <c r="N591" s="79">
        <f t="shared" ca="1" si="132"/>
        <v>0</v>
      </c>
      <c r="O591" s="126">
        <f t="shared" ca="1" si="133"/>
        <v>0</v>
      </c>
      <c r="P591" s="79">
        <f t="shared" ca="1" si="134"/>
        <v>0</v>
      </c>
      <c r="Q591" s="79">
        <f t="shared" ca="1" si="135"/>
        <v>0</v>
      </c>
      <c r="R591" s="53">
        <f t="shared" ca="1" si="137"/>
        <v>7.3295565784882452E-3</v>
      </c>
      <c r="S591" s="53"/>
      <c r="T591" s="53"/>
      <c r="U591" s="53"/>
      <c r="V591" s="53"/>
      <c r="W591" s="53"/>
      <c r="X591" s="53"/>
      <c r="Y591" s="53"/>
      <c r="Z591" s="53"/>
      <c r="AA591" s="53"/>
      <c r="AB591" s="53"/>
      <c r="AC591" s="53"/>
      <c r="AD591" s="53"/>
      <c r="AE591" s="53"/>
      <c r="AF591" s="53"/>
      <c r="AG591" s="53"/>
      <c r="AH591" s="53"/>
      <c r="AI591" s="53"/>
    </row>
    <row r="592" spans="1:35" x14ac:dyDescent="0.2">
      <c r="A592" s="53"/>
      <c r="B592" s="53"/>
      <c r="C592" s="86"/>
      <c r="D592" s="87">
        <f t="shared" si="138"/>
        <v>0</v>
      </c>
      <c r="E592" s="87">
        <f t="shared" si="138"/>
        <v>0</v>
      </c>
      <c r="F592" s="79">
        <f t="shared" si="139"/>
        <v>0</v>
      </c>
      <c r="G592" s="79">
        <f t="shared" si="139"/>
        <v>0</v>
      </c>
      <c r="H592" s="79">
        <f t="shared" ref="H592:H655" si="140">C592*D592*D592</f>
        <v>0</v>
      </c>
      <c r="I592" s="79">
        <f t="shared" ref="I592:I655" si="141">C592*D592*D592*D592</f>
        <v>0</v>
      </c>
      <c r="J592" s="79">
        <f t="shared" ref="J592:J655" si="142">C592*D592*D592*D592*D592</f>
        <v>0</v>
      </c>
      <c r="K592" s="79">
        <f t="shared" ref="K592:K655" si="143">C592*E592*D592</f>
        <v>0</v>
      </c>
      <c r="L592" s="79">
        <f t="shared" ref="L592:L655" si="144">C592*E592*D592*D592</f>
        <v>0</v>
      </c>
      <c r="M592" s="79">
        <f t="shared" ca="1" si="136"/>
        <v>-7.3295565784882452E-3</v>
      </c>
      <c r="N592" s="79">
        <f t="shared" ref="N592:N655" ca="1" si="145">C592*(M592-E592)^2</f>
        <v>0</v>
      </c>
      <c r="O592" s="126">
        <f t="shared" ref="O592:O655" ca="1" si="146">(C592*O$1-O$2*F592+O$3*H592)^2</f>
        <v>0</v>
      </c>
      <c r="P592" s="79">
        <f t="shared" ref="P592:P655" ca="1" si="147">(-C592*O$2+O$4*F592-O$5*H592)^2</f>
        <v>0</v>
      </c>
      <c r="Q592" s="79">
        <f t="shared" ref="Q592:Q655" ca="1" si="148">+(C592*O$3-F592*O$5+H592*O$6)^2</f>
        <v>0</v>
      </c>
      <c r="R592" s="53">
        <f t="shared" ca="1" si="137"/>
        <v>7.3295565784882452E-3</v>
      </c>
      <c r="S592" s="53"/>
      <c r="T592" s="53"/>
      <c r="U592" s="53"/>
      <c r="V592" s="53"/>
      <c r="W592" s="53"/>
      <c r="X592" s="53"/>
      <c r="Y592" s="53"/>
      <c r="Z592" s="53"/>
      <c r="AA592" s="53"/>
      <c r="AB592" s="53"/>
      <c r="AC592" s="53"/>
      <c r="AD592" s="53"/>
      <c r="AE592" s="53"/>
      <c r="AF592" s="53"/>
      <c r="AG592" s="53"/>
      <c r="AH592" s="53"/>
      <c r="AI592" s="53"/>
    </row>
    <row r="593" spans="1:35" x14ac:dyDescent="0.2">
      <c r="A593" s="53"/>
      <c r="B593" s="53"/>
      <c r="C593" s="86"/>
      <c r="D593" s="87">
        <f t="shared" si="138"/>
        <v>0</v>
      </c>
      <c r="E593" s="87">
        <f t="shared" si="138"/>
        <v>0</v>
      </c>
      <c r="F593" s="79">
        <f t="shared" si="139"/>
        <v>0</v>
      </c>
      <c r="G593" s="79">
        <f t="shared" si="139"/>
        <v>0</v>
      </c>
      <c r="H593" s="79">
        <f t="shared" si="140"/>
        <v>0</v>
      </c>
      <c r="I593" s="79">
        <f t="shared" si="141"/>
        <v>0</v>
      </c>
      <c r="J593" s="79">
        <f t="shared" si="142"/>
        <v>0</v>
      </c>
      <c r="K593" s="79">
        <f t="shared" si="143"/>
        <v>0</v>
      </c>
      <c r="L593" s="79">
        <f t="shared" si="144"/>
        <v>0</v>
      </c>
      <c r="M593" s="79">
        <f t="shared" ca="1" si="136"/>
        <v>-7.3295565784882452E-3</v>
      </c>
      <c r="N593" s="79">
        <f t="shared" ca="1" si="145"/>
        <v>0</v>
      </c>
      <c r="O593" s="126">
        <f t="shared" ca="1" si="146"/>
        <v>0</v>
      </c>
      <c r="P593" s="79">
        <f t="shared" ca="1" si="147"/>
        <v>0</v>
      </c>
      <c r="Q593" s="79">
        <f t="shared" ca="1" si="148"/>
        <v>0</v>
      </c>
      <c r="R593" s="53">
        <f t="shared" ca="1" si="137"/>
        <v>7.3295565784882452E-3</v>
      </c>
      <c r="S593" s="53"/>
      <c r="T593" s="53"/>
      <c r="U593" s="53"/>
      <c r="V593" s="53"/>
      <c r="W593" s="53"/>
      <c r="X593" s="53"/>
      <c r="Y593" s="53"/>
      <c r="Z593" s="53"/>
      <c r="AA593" s="53"/>
      <c r="AB593" s="53"/>
      <c r="AC593" s="53"/>
      <c r="AD593" s="53"/>
      <c r="AE593" s="53"/>
      <c r="AF593" s="53"/>
      <c r="AG593" s="53"/>
      <c r="AH593" s="53"/>
      <c r="AI593" s="53"/>
    </row>
    <row r="594" spans="1:35" x14ac:dyDescent="0.2">
      <c r="A594" s="53"/>
      <c r="B594" s="53"/>
      <c r="C594" s="86"/>
      <c r="D594" s="87">
        <f t="shared" si="138"/>
        <v>0</v>
      </c>
      <c r="E594" s="87">
        <f t="shared" si="138"/>
        <v>0</v>
      </c>
      <c r="F594" s="79">
        <f t="shared" si="139"/>
        <v>0</v>
      </c>
      <c r="G594" s="79">
        <f t="shared" si="139"/>
        <v>0</v>
      </c>
      <c r="H594" s="79">
        <f t="shared" si="140"/>
        <v>0</v>
      </c>
      <c r="I594" s="79">
        <f t="shared" si="141"/>
        <v>0</v>
      </c>
      <c r="J594" s="79">
        <f t="shared" si="142"/>
        <v>0</v>
      </c>
      <c r="K594" s="79">
        <f t="shared" si="143"/>
        <v>0</v>
      </c>
      <c r="L594" s="79">
        <f t="shared" si="144"/>
        <v>0</v>
      </c>
      <c r="M594" s="79">
        <f t="shared" ca="1" si="136"/>
        <v>-7.3295565784882452E-3</v>
      </c>
      <c r="N594" s="79">
        <f t="shared" ca="1" si="145"/>
        <v>0</v>
      </c>
      <c r="O594" s="126">
        <f t="shared" ca="1" si="146"/>
        <v>0</v>
      </c>
      <c r="P594" s="79">
        <f t="shared" ca="1" si="147"/>
        <v>0</v>
      </c>
      <c r="Q594" s="79">
        <f t="shared" ca="1" si="148"/>
        <v>0</v>
      </c>
      <c r="R594" s="53">
        <f t="shared" ca="1" si="137"/>
        <v>7.3295565784882452E-3</v>
      </c>
      <c r="S594" s="53"/>
      <c r="T594" s="53"/>
      <c r="U594" s="53"/>
      <c r="V594" s="53"/>
      <c r="W594" s="53"/>
      <c r="X594" s="53"/>
      <c r="Y594" s="53"/>
      <c r="Z594" s="53"/>
      <c r="AA594" s="53"/>
      <c r="AB594" s="53"/>
      <c r="AC594" s="53"/>
      <c r="AD594" s="53"/>
      <c r="AE594" s="53"/>
      <c r="AF594" s="53"/>
      <c r="AG594" s="53"/>
      <c r="AH594" s="53"/>
      <c r="AI594" s="53"/>
    </row>
    <row r="595" spans="1:35" x14ac:dyDescent="0.2">
      <c r="A595" s="53"/>
      <c r="B595" s="53"/>
      <c r="C595" s="86"/>
      <c r="D595" s="87">
        <f t="shared" si="138"/>
        <v>0</v>
      </c>
      <c r="E595" s="87">
        <f t="shared" si="138"/>
        <v>0</v>
      </c>
      <c r="F595" s="79">
        <f t="shared" si="139"/>
        <v>0</v>
      </c>
      <c r="G595" s="79">
        <f t="shared" si="139"/>
        <v>0</v>
      </c>
      <c r="H595" s="79">
        <f t="shared" si="140"/>
        <v>0</v>
      </c>
      <c r="I595" s="79">
        <f t="shared" si="141"/>
        <v>0</v>
      </c>
      <c r="J595" s="79">
        <f t="shared" si="142"/>
        <v>0</v>
      </c>
      <c r="K595" s="79">
        <f t="shared" si="143"/>
        <v>0</v>
      </c>
      <c r="L595" s="79">
        <f t="shared" si="144"/>
        <v>0</v>
      </c>
      <c r="M595" s="79">
        <f t="shared" ca="1" si="136"/>
        <v>-7.3295565784882452E-3</v>
      </c>
      <c r="N595" s="79">
        <f t="shared" ca="1" si="145"/>
        <v>0</v>
      </c>
      <c r="O595" s="126">
        <f t="shared" ca="1" si="146"/>
        <v>0</v>
      </c>
      <c r="P595" s="79">
        <f t="shared" ca="1" si="147"/>
        <v>0</v>
      </c>
      <c r="Q595" s="79">
        <f t="shared" ca="1" si="148"/>
        <v>0</v>
      </c>
      <c r="R595" s="53">
        <f t="shared" ca="1" si="137"/>
        <v>7.3295565784882452E-3</v>
      </c>
      <c r="S595" s="53"/>
      <c r="T595" s="53"/>
      <c r="U595" s="53"/>
      <c r="V595" s="53"/>
      <c r="W595" s="53"/>
      <c r="X595" s="53"/>
      <c r="Y595" s="53"/>
      <c r="Z595" s="53"/>
      <c r="AA595" s="53"/>
      <c r="AB595" s="53"/>
      <c r="AC595" s="53"/>
      <c r="AD595" s="53"/>
      <c r="AE595" s="53"/>
      <c r="AF595" s="53"/>
      <c r="AG595" s="53"/>
      <c r="AH595" s="53"/>
      <c r="AI595" s="53"/>
    </row>
    <row r="596" spans="1:35" x14ac:dyDescent="0.2">
      <c r="A596" s="53"/>
      <c r="B596" s="53"/>
      <c r="C596" s="86"/>
      <c r="D596" s="87">
        <f t="shared" si="138"/>
        <v>0</v>
      </c>
      <c r="E596" s="87">
        <f t="shared" si="138"/>
        <v>0</v>
      </c>
      <c r="F596" s="79">
        <f t="shared" si="139"/>
        <v>0</v>
      </c>
      <c r="G596" s="79">
        <f t="shared" si="139"/>
        <v>0</v>
      </c>
      <c r="H596" s="79">
        <f t="shared" si="140"/>
        <v>0</v>
      </c>
      <c r="I596" s="79">
        <f t="shared" si="141"/>
        <v>0</v>
      </c>
      <c r="J596" s="79">
        <f t="shared" si="142"/>
        <v>0</v>
      </c>
      <c r="K596" s="79">
        <f t="shared" si="143"/>
        <v>0</v>
      </c>
      <c r="L596" s="79">
        <f t="shared" si="144"/>
        <v>0</v>
      </c>
      <c r="M596" s="79">
        <f t="shared" ca="1" si="136"/>
        <v>-7.3295565784882452E-3</v>
      </c>
      <c r="N596" s="79">
        <f t="shared" ca="1" si="145"/>
        <v>0</v>
      </c>
      <c r="O596" s="126">
        <f t="shared" ca="1" si="146"/>
        <v>0</v>
      </c>
      <c r="P596" s="79">
        <f t="shared" ca="1" si="147"/>
        <v>0</v>
      </c>
      <c r="Q596" s="79">
        <f t="shared" ca="1" si="148"/>
        <v>0</v>
      </c>
      <c r="R596" s="53">
        <f t="shared" ca="1" si="137"/>
        <v>7.3295565784882452E-3</v>
      </c>
      <c r="S596" s="53"/>
      <c r="T596" s="53"/>
      <c r="U596" s="53"/>
      <c r="V596" s="53"/>
      <c r="W596" s="53"/>
      <c r="X596" s="53"/>
      <c r="Y596" s="53"/>
      <c r="Z596" s="53"/>
      <c r="AA596" s="53"/>
      <c r="AB596" s="53"/>
      <c r="AC596" s="53"/>
      <c r="AD596" s="53"/>
      <c r="AE596" s="53"/>
      <c r="AF596" s="53"/>
      <c r="AG596" s="53"/>
      <c r="AH596" s="53"/>
      <c r="AI596" s="53"/>
    </row>
    <row r="597" spans="1:35" x14ac:dyDescent="0.2">
      <c r="A597" s="53"/>
      <c r="B597" s="53"/>
      <c r="C597" s="86"/>
      <c r="D597" s="87">
        <f t="shared" si="138"/>
        <v>0</v>
      </c>
      <c r="E597" s="87">
        <f t="shared" si="138"/>
        <v>0</v>
      </c>
      <c r="F597" s="79">
        <f t="shared" si="139"/>
        <v>0</v>
      </c>
      <c r="G597" s="79">
        <f t="shared" si="139"/>
        <v>0</v>
      </c>
      <c r="H597" s="79">
        <f t="shared" si="140"/>
        <v>0</v>
      </c>
      <c r="I597" s="79">
        <f t="shared" si="141"/>
        <v>0</v>
      </c>
      <c r="J597" s="79">
        <f t="shared" si="142"/>
        <v>0</v>
      </c>
      <c r="K597" s="79">
        <f t="shared" si="143"/>
        <v>0</v>
      </c>
      <c r="L597" s="79">
        <f t="shared" si="144"/>
        <v>0</v>
      </c>
      <c r="M597" s="79">
        <f t="shared" ref="M597:M660" ca="1" si="149">+E$4+E$5*D597+E$6*D597^2</f>
        <v>-7.3295565784882452E-3</v>
      </c>
      <c r="N597" s="79">
        <f t="shared" ca="1" si="145"/>
        <v>0</v>
      </c>
      <c r="O597" s="126">
        <f t="shared" ca="1" si="146"/>
        <v>0</v>
      </c>
      <c r="P597" s="79">
        <f t="shared" ca="1" si="147"/>
        <v>0</v>
      </c>
      <c r="Q597" s="79">
        <f t="shared" ca="1" si="148"/>
        <v>0</v>
      </c>
      <c r="R597" s="53">
        <f t="shared" ref="R597:R660" ca="1" si="150">+E597-M597</f>
        <v>7.3295565784882452E-3</v>
      </c>
      <c r="S597" s="53"/>
      <c r="T597" s="53"/>
      <c r="U597" s="53"/>
      <c r="V597" s="53"/>
      <c r="W597" s="53"/>
      <c r="X597" s="53"/>
      <c r="Y597" s="53"/>
      <c r="Z597" s="53"/>
      <c r="AA597" s="53"/>
      <c r="AB597" s="53"/>
      <c r="AC597" s="53"/>
      <c r="AD597" s="53"/>
      <c r="AE597" s="53"/>
      <c r="AF597" s="53"/>
      <c r="AG597" s="53"/>
      <c r="AH597" s="53"/>
      <c r="AI597" s="53"/>
    </row>
    <row r="598" spans="1:35" x14ac:dyDescent="0.2">
      <c r="A598" s="53"/>
      <c r="B598" s="53"/>
      <c r="C598" s="86"/>
      <c r="D598" s="87">
        <f t="shared" si="138"/>
        <v>0</v>
      </c>
      <c r="E598" s="87">
        <f t="shared" si="138"/>
        <v>0</v>
      </c>
      <c r="F598" s="79">
        <f t="shared" si="139"/>
        <v>0</v>
      </c>
      <c r="G598" s="79">
        <f t="shared" si="139"/>
        <v>0</v>
      </c>
      <c r="H598" s="79">
        <f t="shared" si="140"/>
        <v>0</v>
      </c>
      <c r="I598" s="79">
        <f t="shared" si="141"/>
        <v>0</v>
      </c>
      <c r="J598" s="79">
        <f t="shared" si="142"/>
        <v>0</v>
      </c>
      <c r="K598" s="79">
        <f t="shared" si="143"/>
        <v>0</v>
      </c>
      <c r="L598" s="79">
        <f t="shared" si="144"/>
        <v>0</v>
      </c>
      <c r="M598" s="79">
        <f t="shared" ca="1" si="149"/>
        <v>-7.3295565784882452E-3</v>
      </c>
      <c r="N598" s="79">
        <f t="shared" ca="1" si="145"/>
        <v>0</v>
      </c>
      <c r="O598" s="126">
        <f t="shared" ca="1" si="146"/>
        <v>0</v>
      </c>
      <c r="P598" s="79">
        <f t="shared" ca="1" si="147"/>
        <v>0</v>
      </c>
      <c r="Q598" s="79">
        <f t="shared" ca="1" si="148"/>
        <v>0</v>
      </c>
      <c r="R598" s="53">
        <f t="shared" ca="1" si="150"/>
        <v>7.3295565784882452E-3</v>
      </c>
      <c r="S598" s="53"/>
      <c r="T598" s="53"/>
      <c r="U598" s="53"/>
      <c r="V598" s="53"/>
      <c r="W598" s="53"/>
      <c r="X598" s="53"/>
      <c r="Y598" s="53"/>
      <c r="Z598" s="53"/>
      <c r="AA598" s="53"/>
      <c r="AB598" s="53"/>
      <c r="AC598" s="53"/>
      <c r="AD598" s="53"/>
      <c r="AE598" s="53"/>
      <c r="AF598" s="53"/>
      <c r="AG598" s="53"/>
      <c r="AH598" s="53"/>
      <c r="AI598" s="53"/>
    </row>
    <row r="599" spans="1:35" x14ac:dyDescent="0.2">
      <c r="A599" s="53"/>
      <c r="B599" s="53"/>
      <c r="C599" s="86"/>
      <c r="D599" s="87">
        <f t="shared" si="138"/>
        <v>0</v>
      </c>
      <c r="E599" s="87">
        <f t="shared" si="138"/>
        <v>0</v>
      </c>
      <c r="F599" s="79">
        <f t="shared" si="139"/>
        <v>0</v>
      </c>
      <c r="G599" s="79">
        <f t="shared" si="139"/>
        <v>0</v>
      </c>
      <c r="H599" s="79">
        <f t="shared" si="140"/>
        <v>0</v>
      </c>
      <c r="I599" s="79">
        <f t="shared" si="141"/>
        <v>0</v>
      </c>
      <c r="J599" s="79">
        <f t="shared" si="142"/>
        <v>0</v>
      </c>
      <c r="K599" s="79">
        <f t="shared" si="143"/>
        <v>0</v>
      </c>
      <c r="L599" s="79">
        <f t="shared" si="144"/>
        <v>0</v>
      </c>
      <c r="M599" s="79">
        <f t="shared" ca="1" si="149"/>
        <v>-7.3295565784882452E-3</v>
      </c>
      <c r="N599" s="79">
        <f t="shared" ca="1" si="145"/>
        <v>0</v>
      </c>
      <c r="O599" s="126">
        <f t="shared" ca="1" si="146"/>
        <v>0</v>
      </c>
      <c r="P599" s="79">
        <f t="shared" ca="1" si="147"/>
        <v>0</v>
      </c>
      <c r="Q599" s="79">
        <f t="shared" ca="1" si="148"/>
        <v>0</v>
      </c>
      <c r="R599" s="53">
        <f t="shared" ca="1" si="150"/>
        <v>7.3295565784882452E-3</v>
      </c>
      <c r="S599" s="53"/>
      <c r="T599" s="53"/>
      <c r="U599" s="53"/>
      <c r="V599" s="53"/>
      <c r="W599" s="53"/>
      <c r="X599" s="53"/>
      <c r="Y599" s="53"/>
      <c r="Z599" s="53"/>
      <c r="AA599" s="53"/>
      <c r="AB599" s="53"/>
      <c r="AC599" s="53"/>
      <c r="AD599" s="53"/>
      <c r="AE599" s="53"/>
      <c r="AF599" s="53"/>
      <c r="AG599" s="53"/>
      <c r="AH599" s="53"/>
      <c r="AI599" s="53"/>
    </row>
    <row r="600" spans="1:35" x14ac:dyDescent="0.2">
      <c r="A600" s="53"/>
      <c r="B600" s="53"/>
      <c r="C600" s="86"/>
      <c r="D600" s="87">
        <f t="shared" si="138"/>
        <v>0</v>
      </c>
      <c r="E600" s="87">
        <f t="shared" si="138"/>
        <v>0</v>
      </c>
      <c r="F600" s="79">
        <f t="shared" si="139"/>
        <v>0</v>
      </c>
      <c r="G600" s="79">
        <f t="shared" si="139"/>
        <v>0</v>
      </c>
      <c r="H600" s="79">
        <f t="shared" si="140"/>
        <v>0</v>
      </c>
      <c r="I600" s="79">
        <f t="shared" si="141"/>
        <v>0</v>
      </c>
      <c r="J600" s="79">
        <f t="shared" si="142"/>
        <v>0</v>
      </c>
      <c r="K600" s="79">
        <f t="shared" si="143"/>
        <v>0</v>
      </c>
      <c r="L600" s="79">
        <f t="shared" si="144"/>
        <v>0</v>
      </c>
      <c r="M600" s="79">
        <f t="shared" ca="1" si="149"/>
        <v>-7.3295565784882452E-3</v>
      </c>
      <c r="N600" s="79">
        <f t="shared" ca="1" si="145"/>
        <v>0</v>
      </c>
      <c r="O600" s="126">
        <f t="shared" ca="1" si="146"/>
        <v>0</v>
      </c>
      <c r="P600" s="79">
        <f t="shared" ca="1" si="147"/>
        <v>0</v>
      </c>
      <c r="Q600" s="79">
        <f t="shared" ca="1" si="148"/>
        <v>0</v>
      </c>
      <c r="R600" s="53">
        <f t="shared" ca="1" si="150"/>
        <v>7.3295565784882452E-3</v>
      </c>
      <c r="S600" s="53"/>
      <c r="T600" s="53"/>
      <c r="U600" s="53"/>
      <c r="V600" s="53"/>
      <c r="W600" s="53"/>
      <c r="X600" s="53"/>
      <c r="Y600" s="53"/>
      <c r="Z600" s="53"/>
      <c r="AA600" s="53"/>
      <c r="AB600" s="53"/>
      <c r="AC600" s="53"/>
      <c r="AD600" s="53"/>
      <c r="AE600" s="53"/>
      <c r="AF600" s="53"/>
      <c r="AG600" s="53"/>
      <c r="AH600" s="53"/>
      <c r="AI600" s="53"/>
    </row>
    <row r="601" spans="1:35" x14ac:dyDescent="0.2">
      <c r="A601" s="53"/>
      <c r="B601" s="53"/>
      <c r="C601" s="86"/>
      <c r="D601" s="87">
        <f t="shared" si="138"/>
        <v>0</v>
      </c>
      <c r="E601" s="87">
        <f t="shared" si="138"/>
        <v>0</v>
      </c>
      <c r="F601" s="79">
        <f t="shared" si="139"/>
        <v>0</v>
      </c>
      <c r="G601" s="79">
        <f t="shared" si="139"/>
        <v>0</v>
      </c>
      <c r="H601" s="79">
        <f t="shared" si="140"/>
        <v>0</v>
      </c>
      <c r="I601" s="79">
        <f t="shared" si="141"/>
        <v>0</v>
      </c>
      <c r="J601" s="79">
        <f t="shared" si="142"/>
        <v>0</v>
      </c>
      <c r="K601" s="79">
        <f t="shared" si="143"/>
        <v>0</v>
      </c>
      <c r="L601" s="79">
        <f t="shared" si="144"/>
        <v>0</v>
      </c>
      <c r="M601" s="79">
        <f t="shared" ca="1" si="149"/>
        <v>-7.3295565784882452E-3</v>
      </c>
      <c r="N601" s="79">
        <f t="shared" ca="1" si="145"/>
        <v>0</v>
      </c>
      <c r="O601" s="126">
        <f t="shared" ca="1" si="146"/>
        <v>0</v>
      </c>
      <c r="P601" s="79">
        <f t="shared" ca="1" si="147"/>
        <v>0</v>
      </c>
      <c r="Q601" s="79">
        <f t="shared" ca="1" si="148"/>
        <v>0</v>
      </c>
      <c r="R601" s="53">
        <f t="shared" ca="1" si="150"/>
        <v>7.3295565784882452E-3</v>
      </c>
      <c r="S601" s="53"/>
      <c r="T601" s="53"/>
      <c r="U601" s="53"/>
      <c r="V601" s="53"/>
      <c r="W601" s="53"/>
      <c r="X601" s="53"/>
      <c r="Y601" s="53"/>
      <c r="Z601" s="53"/>
      <c r="AA601" s="53"/>
      <c r="AB601" s="53"/>
      <c r="AC601" s="53"/>
      <c r="AD601" s="53"/>
      <c r="AE601" s="53"/>
      <c r="AF601" s="53"/>
      <c r="AG601" s="53"/>
      <c r="AH601" s="53"/>
      <c r="AI601" s="53"/>
    </row>
    <row r="602" spans="1:35" x14ac:dyDescent="0.2">
      <c r="A602" s="53"/>
      <c r="B602" s="53"/>
      <c r="C602" s="86"/>
      <c r="D602" s="87">
        <f t="shared" si="138"/>
        <v>0</v>
      </c>
      <c r="E602" s="87">
        <f t="shared" si="138"/>
        <v>0</v>
      </c>
      <c r="F602" s="79">
        <f t="shared" si="139"/>
        <v>0</v>
      </c>
      <c r="G602" s="79">
        <f t="shared" si="139"/>
        <v>0</v>
      </c>
      <c r="H602" s="79">
        <f t="shared" si="140"/>
        <v>0</v>
      </c>
      <c r="I602" s="79">
        <f t="shared" si="141"/>
        <v>0</v>
      </c>
      <c r="J602" s="79">
        <f t="shared" si="142"/>
        <v>0</v>
      </c>
      <c r="K602" s="79">
        <f t="shared" si="143"/>
        <v>0</v>
      </c>
      <c r="L602" s="79">
        <f t="shared" si="144"/>
        <v>0</v>
      </c>
      <c r="M602" s="79">
        <f t="shared" ca="1" si="149"/>
        <v>-7.3295565784882452E-3</v>
      </c>
      <c r="N602" s="79">
        <f t="shared" ca="1" si="145"/>
        <v>0</v>
      </c>
      <c r="O602" s="126">
        <f t="shared" ca="1" si="146"/>
        <v>0</v>
      </c>
      <c r="P602" s="79">
        <f t="shared" ca="1" si="147"/>
        <v>0</v>
      </c>
      <c r="Q602" s="79">
        <f t="shared" ca="1" si="148"/>
        <v>0</v>
      </c>
      <c r="R602" s="53">
        <f t="shared" ca="1" si="150"/>
        <v>7.3295565784882452E-3</v>
      </c>
      <c r="S602" s="53"/>
      <c r="T602" s="53"/>
      <c r="U602" s="53"/>
      <c r="V602" s="53"/>
      <c r="W602" s="53"/>
      <c r="X602" s="53"/>
      <c r="Y602" s="53"/>
      <c r="Z602" s="53"/>
      <c r="AA602" s="53"/>
      <c r="AB602" s="53"/>
      <c r="AC602" s="53"/>
      <c r="AD602" s="53"/>
      <c r="AE602" s="53"/>
      <c r="AF602" s="53"/>
      <c r="AG602" s="53"/>
      <c r="AH602" s="53"/>
      <c r="AI602" s="53"/>
    </row>
    <row r="603" spans="1:35" x14ac:dyDescent="0.2">
      <c r="A603" s="53"/>
      <c r="B603" s="53"/>
      <c r="C603" s="86"/>
      <c r="D603" s="87">
        <f t="shared" si="138"/>
        <v>0</v>
      </c>
      <c r="E603" s="87">
        <f t="shared" si="138"/>
        <v>0</v>
      </c>
      <c r="F603" s="79">
        <f t="shared" si="139"/>
        <v>0</v>
      </c>
      <c r="G603" s="79">
        <f t="shared" si="139"/>
        <v>0</v>
      </c>
      <c r="H603" s="79">
        <f t="shared" si="140"/>
        <v>0</v>
      </c>
      <c r="I603" s="79">
        <f t="shared" si="141"/>
        <v>0</v>
      </c>
      <c r="J603" s="79">
        <f t="shared" si="142"/>
        <v>0</v>
      </c>
      <c r="K603" s="79">
        <f t="shared" si="143"/>
        <v>0</v>
      </c>
      <c r="L603" s="79">
        <f t="shared" si="144"/>
        <v>0</v>
      </c>
      <c r="M603" s="79">
        <f t="shared" ca="1" si="149"/>
        <v>-7.3295565784882452E-3</v>
      </c>
      <c r="N603" s="79">
        <f t="shared" ca="1" si="145"/>
        <v>0</v>
      </c>
      <c r="O603" s="126">
        <f t="shared" ca="1" si="146"/>
        <v>0</v>
      </c>
      <c r="P603" s="79">
        <f t="shared" ca="1" si="147"/>
        <v>0</v>
      </c>
      <c r="Q603" s="79">
        <f t="shared" ca="1" si="148"/>
        <v>0</v>
      </c>
      <c r="R603" s="53">
        <f t="shared" ca="1" si="150"/>
        <v>7.3295565784882452E-3</v>
      </c>
      <c r="S603" s="53"/>
      <c r="T603" s="53"/>
      <c r="U603" s="53"/>
      <c r="V603" s="53"/>
      <c r="W603" s="53"/>
      <c r="X603" s="53"/>
      <c r="Y603" s="53"/>
      <c r="Z603" s="53"/>
      <c r="AA603" s="53"/>
      <c r="AB603" s="53"/>
      <c r="AC603" s="53"/>
      <c r="AD603" s="53"/>
      <c r="AE603" s="53"/>
      <c r="AF603" s="53"/>
      <c r="AG603" s="53"/>
      <c r="AH603" s="53"/>
      <c r="AI603" s="53"/>
    </row>
    <row r="604" spans="1:35" x14ac:dyDescent="0.2">
      <c r="A604" s="53"/>
      <c r="B604" s="53"/>
      <c r="C604" s="86"/>
      <c r="D604" s="87">
        <f t="shared" si="138"/>
        <v>0</v>
      </c>
      <c r="E604" s="87">
        <f t="shared" si="138"/>
        <v>0</v>
      </c>
      <c r="F604" s="79">
        <f t="shared" si="139"/>
        <v>0</v>
      </c>
      <c r="G604" s="79">
        <f t="shared" si="139"/>
        <v>0</v>
      </c>
      <c r="H604" s="79">
        <f t="shared" si="140"/>
        <v>0</v>
      </c>
      <c r="I604" s="79">
        <f t="shared" si="141"/>
        <v>0</v>
      </c>
      <c r="J604" s="79">
        <f t="shared" si="142"/>
        <v>0</v>
      </c>
      <c r="K604" s="79">
        <f t="shared" si="143"/>
        <v>0</v>
      </c>
      <c r="L604" s="79">
        <f t="shared" si="144"/>
        <v>0</v>
      </c>
      <c r="M604" s="79">
        <f t="shared" ca="1" si="149"/>
        <v>-7.3295565784882452E-3</v>
      </c>
      <c r="N604" s="79">
        <f t="shared" ca="1" si="145"/>
        <v>0</v>
      </c>
      <c r="O604" s="126">
        <f t="shared" ca="1" si="146"/>
        <v>0</v>
      </c>
      <c r="P604" s="79">
        <f t="shared" ca="1" si="147"/>
        <v>0</v>
      </c>
      <c r="Q604" s="79">
        <f t="shared" ca="1" si="148"/>
        <v>0</v>
      </c>
      <c r="R604" s="53">
        <f t="shared" ca="1" si="150"/>
        <v>7.3295565784882452E-3</v>
      </c>
      <c r="S604" s="53"/>
      <c r="T604" s="53"/>
      <c r="U604" s="53"/>
      <c r="V604" s="53"/>
      <c r="W604" s="53"/>
      <c r="X604" s="53"/>
      <c r="Y604" s="53"/>
      <c r="Z604" s="53"/>
      <c r="AA604" s="53"/>
      <c r="AB604" s="53"/>
      <c r="AC604" s="53"/>
      <c r="AD604" s="53"/>
      <c r="AE604" s="53"/>
      <c r="AF604" s="53"/>
      <c r="AG604" s="53"/>
      <c r="AH604" s="53"/>
      <c r="AI604" s="53"/>
    </row>
    <row r="605" spans="1:35" x14ac:dyDescent="0.2">
      <c r="A605" s="53"/>
      <c r="B605" s="53"/>
      <c r="C605" s="86"/>
      <c r="D605" s="87">
        <f t="shared" si="138"/>
        <v>0</v>
      </c>
      <c r="E605" s="87">
        <f t="shared" si="138"/>
        <v>0</v>
      </c>
      <c r="F605" s="79">
        <f t="shared" si="139"/>
        <v>0</v>
      </c>
      <c r="G605" s="79">
        <f t="shared" si="139"/>
        <v>0</v>
      </c>
      <c r="H605" s="79">
        <f t="shared" si="140"/>
        <v>0</v>
      </c>
      <c r="I605" s="79">
        <f t="shared" si="141"/>
        <v>0</v>
      </c>
      <c r="J605" s="79">
        <f t="shared" si="142"/>
        <v>0</v>
      </c>
      <c r="K605" s="79">
        <f t="shared" si="143"/>
        <v>0</v>
      </c>
      <c r="L605" s="79">
        <f t="shared" si="144"/>
        <v>0</v>
      </c>
      <c r="M605" s="79">
        <f t="shared" ca="1" si="149"/>
        <v>-7.3295565784882452E-3</v>
      </c>
      <c r="N605" s="79">
        <f t="shared" ca="1" si="145"/>
        <v>0</v>
      </c>
      <c r="O605" s="126">
        <f t="shared" ca="1" si="146"/>
        <v>0</v>
      </c>
      <c r="P605" s="79">
        <f t="shared" ca="1" si="147"/>
        <v>0</v>
      </c>
      <c r="Q605" s="79">
        <f t="shared" ca="1" si="148"/>
        <v>0</v>
      </c>
      <c r="R605" s="53">
        <f t="shared" ca="1" si="150"/>
        <v>7.3295565784882452E-3</v>
      </c>
      <c r="S605" s="53"/>
      <c r="T605" s="53"/>
      <c r="U605" s="53"/>
      <c r="V605" s="53"/>
      <c r="W605" s="53"/>
      <c r="X605" s="53"/>
      <c r="Y605" s="53"/>
      <c r="Z605" s="53"/>
      <c r="AA605" s="53"/>
      <c r="AB605" s="53"/>
      <c r="AC605" s="53"/>
      <c r="AD605" s="53"/>
      <c r="AE605" s="53"/>
      <c r="AF605" s="53"/>
      <c r="AG605" s="53"/>
      <c r="AH605" s="53"/>
      <c r="AI605" s="53"/>
    </row>
    <row r="606" spans="1:35" x14ac:dyDescent="0.2">
      <c r="A606" s="53"/>
      <c r="B606" s="53"/>
      <c r="C606" s="86"/>
      <c r="D606" s="87">
        <f t="shared" si="138"/>
        <v>0</v>
      </c>
      <c r="E606" s="87">
        <f t="shared" si="138"/>
        <v>0</v>
      </c>
      <c r="F606" s="79">
        <f t="shared" si="139"/>
        <v>0</v>
      </c>
      <c r="G606" s="79">
        <f t="shared" si="139"/>
        <v>0</v>
      </c>
      <c r="H606" s="79">
        <f t="shared" si="140"/>
        <v>0</v>
      </c>
      <c r="I606" s="79">
        <f t="shared" si="141"/>
        <v>0</v>
      </c>
      <c r="J606" s="79">
        <f t="shared" si="142"/>
        <v>0</v>
      </c>
      <c r="K606" s="79">
        <f t="shared" si="143"/>
        <v>0</v>
      </c>
      <c r="L606" s="79">
        <f t="shared" si="144"/>
        <v>0</v>
      </c>
      <c r="M606" s="79">
        <f t="shared" ca="1" si="149"/>
        <v>-7.3295565784882452E-3</v>
      </c>
      <c r="N606" s="79">
        <f t="shared" ca="1" si="145"/>
        <v>0</v>
      </c>
      <c r="O606" s="126">
        <f t="shared" ca="1" si="146"/>
        <v>0</v>
      </c>
      <c r="P606" s="79">
        <f t="shared" ca="1" si="147"/>
        <v>0</v>
      </c>
      <c r="Q606" s="79">
        <f t="shared" ca="1" si="148"/>
        <v>0</v>
      </c>
      <c r="R606" s="53">
        <f t="shared" ca="1" si="150"/>
        <v>7.3295565784882452E-3</v>
      </c>
      <c r="S606" s="53"/>
      <c r="T606" s="53"/>
      <c r="U606" s="53"/>
      <c r="V606" s="53"/>
      <c r="W606" s="53"/>
      <c r="X606" s="53"/>
      <c r="Y606" s="53"/>
      <c r="Z606" s="53"/>
      <c r="AA606" s="53"/>
      <c r="AB606" s="53"/>
      <c r="AC606" s="53"/>
      <c r="AD606" s="53"/>
      <c r="AE606" s="53"/>
      <c r="AF606" s="53"/>
      <c r="AG606" s="53"/>
      <c r="AH606" s="53"/>
      <c r="AI606" s="53"/>
    </row>
    <row r="607" spans="1:35" x14ac:dyDescent="0.2">
      <c r="A607" s="53"/>
      <c r="B607" s="53"/>
      <c r="C607" s="86"/>
      <c r="D607" s="87">
        <f t="shared" si="138"/>
        <v>0</v>
      </c>
      <c r="E607" s="87">
        <f t="shared" si="138"/>
        <v>0</v>
      </c>
      <c r="F607" s="79">
        <f t="shared" si="139"/>
        <v>0</v>
      </c>
      <c r="G607" s="79">
        <f t="shared" si="139"/>
        <v>0</v>
      </c>
      <c r="H607" s="79">
        <f t="shared" si="140"/>
        <v>0</v>
      </c>
      <c r="I607" s="79">
        <f t="shared" si="141"/>
        <v>0</v>
      </c>
      <c r="J607" s="79">
        <f t="shared" si="142"/>
        <v>0</v>
      </c>
      <c r="K607" s="79">
        <f t="shared" si="143"/>
        <v>0</v>
      </c>
      <c r="L607" s="79">
        <f t="shared" si="144"/>
        <v>0</v>
      </c>
      <c r="M607" s="79">
        <f t="shared" ca="1" si="149"/>
        <v>-7.3295565784882452E-3</v>
      </c>
      <c r="N607" s="79">
        <f t="shared" ca="1" si="145"/>
        <v>0</v>
      </c>
      <c r="O607" s="126">
        <f t="shared" ca="1" si="146"/>
        <v>0</v>
      </c>
      <c r="P607" s="79">
        <f t="shared" ca="1" si="147"/>
        <v>0</v>
      </c>
      <c r="Q607" s="79">
        <f t="shared" ca="1" si="148"/>
        <v>0</v>
      </c>
      <c r="R607" s="53">
        <f t="shared" ca="1" si="150"/>
        <v>7.3295565784882452E-3</v>
      </c>
      <c r="S607" s="53"/>
      <c r="T607" s="53"/>
      <c r="U607" s="53"/>
      <c r="V607" s="53"/>
      <c r="W607" s="53"/>
      <c r="X607" s="53"/>
      <c r="Y607" s="53"/>
      <c r="Z607" s="53"/>
      <c r="AA607" s="53"/>
      <c r="AB607" s="53"/>
      <c r="AC607" s="53"/>
      <c r="AD607" s="53"/>
      <c r="AE607" s="53"/>
      <c r="AF607" s="53"/>
      <c r="AG607" s="53"/>
      <c r="AH607" s="53"/>
      <c r="AI607" s="53"/>
    </row>
    <row r="608" spans="1:35" x14ac:dyDescent="0.2">
      <c r="A608" s="53"/>
      <c r="B608" s="53"/>
      <c r="C608" s="86"/>
      <c r="D608" s="87">
        <f t="shared" si="138"/>
        <v>0</v>
      </c>
      <c r="E608" s="87">
        <f t="shared" si="138"/>
        <v>0</v>
      </c>
      <c r="F608" s="79">
        <f t="shared" si="139"/>
        <v>0</v>
      </c>
      <c r="G608" s="79">
        <f t="shared" si="139"/>
        <v>0</v>
      </c>
      <c r="H608" s="79">
        <f t="shared" si="140"/>
        <v>0</v>
      </c>
      <c r="I608" s="79">
        <f t="shared" si="141"/>
        <v>0</v>
      </c>
      <c r="J608" s="79">
        <f t="shared" si="142"/>
        <v>0</v>
      </c>
      <c r="K608" s="79">
        <f t="shared" si="143"/>
        <v>0</v>
      </c>
      <c r="L608" s="79">
        <f t="shared" si="144"/>
        <v>0</v>
      </c>
      <c r="M608" s="79">
        <f t="shared" ca="1" si="149"/>
        <v>-7.3295565784882452E-3</v>
      </c>
      <c r="N608" s="79">
        <f t="shared" ca="1" si="145"/>
        <v>0</v>
      </c>
      <c r="O608" s="126">
        <f t="shared" ca="1" si="146"/>
        <v>0</v>
      </c>
      <c r="P608" s="79">
        <f t="shared" ca="1" si="147"/>
        <v>0</v>
      </c>
      <c r="Q608" s="79">
        <f t="shared" ca="1" si="148"/>
        <v>0</v>
      </c>
      <c r="R608" s="53">
        <f t="shared" ca="1" si="150"/>
        <v>7.3295565784882452E-3</v>
      </c>
      <c r="S608" s="53"/>
      <c r="T608" s="53"/>
      <c r="U608" s="53"/>
      <c r="V608" s="53"/>
      <c r="W608" s="53"/>
      <c r="X608" s="53"/>
      <c r="Y608" s="53"/>
      <c r="Z608" s="53"/>
      <c r="AA608" s="53"/>
      <c r="AB608" s="53"/>
      <c r="AC608" s="53"/>
      <c r="AD608" s="53"/>
      <c r="AE608" s="53"/>
      <c r="AF608" s="53"/>
      <c r="AG608" s="53"/>
      <c r="AH608" s="53"/>
      <c r="AI608" s="53"/>
    </row>
    <row r="609" spans="1:35" x14ac:dyDescent="0.2">
      <c r="A609" s="53"/>
      <c r="B609" s="53"/>
      <c r="C609" s="86"/>
      <c r="D609" s="87">
        <f t="shared" si="138"/>
        <v>0</v>
      </c>
      <c r="E609" s="87">
        <f t="shared" si="138"/>
        <v>0</v>
      </c>
      <c r="F609" s="79">
        <f t="shared" si="139"/>
        <v>0</v>
      </c>
      <c r="G609" s="79">
        <f t="shared" si="139"/>
        <v>0</v>
      </c>
      <c r="H609" s="79">
        <f t="shared" si="140"/>
        <v>0</v>
      </c>
      <c r="I609" s="79">
        <f t="shared" si="141"/>
        <v>0</v>
      </c>
      <c r="J609" s="79">
        <f t="shared" si="142"/>
        <v>0</v>
      </c>
      <c r="K609" s="79">
        <f t="shared" si="143"/>
        <v>0</v>
      </c>
      <c r="L609" s="79">
        <f t="shared" si="144"/>
        <v>0</v>
      </c>
      <c r="M609" s="79">
        <f t="shared" ca="1" si="149"/>
        <v>-7.3295565784882452E-3</v>
      </c>
      <c r="N609" s="79">
        <f t="shared" ca="1" si="145"/>
        <v>0</v>
      </c>
      <c r="O609" s="126">
        <f t="shared" ca="1" si="146"/>
        <v>0</v>
      </c>
      <c r="P609" s="79">
        <f t="shared" ca="1" si="147"/>
        <v>0</v>
      </c>
      <c r="Q609" s="79">
        <f t="shared" ca="1" si="148"/>
        <v>0</v>
      </c>
      <c r="R609" s="53">
        <f t="shared" ca="1" si="150"/>
        <v>7.3295565784882452E-3</v>
      </c>
      <c r="S609" s="53"/>
      <c r="T609" s="53"/>
      <c r="U609" s="53"/>
      <c r="V609" s="53"/>
      <c r="W609" s="53"/>
      <c r="X609" s="53"/>
      <c r="Y609" s="53"/>
      <c r="Z609" s="53"/>
      <c r="AA609" s="53"/>
      <c r="AB609" s="53"/>
      <c r="AC609" s="53"/>
      <c r="AD609" s="53"/>
      <c r="AE609" s="53"/>
      <c r="AF609" s="53"/>
      <c r="AG609" s="53"/>
      <c r="AH609" s="53"/>
      <c r="AI609" s="53"/>
    </row>
    <row r="610" spans="1:35" x14ac:dyDescent="0.2">
      <c r="A610" s="53"/>
      <c r="B610" s="53"/>
      <c r="C610" s="86"/>
      <c r="D610" s="87">
        <f t="shared" si="138"/>
        <v>0</v>
      </c>
      <c r="E610" s="87">
        <f t="shared" si="138"/>
        <v>0</v>
      </c>
      <c r="F610" s="79">
        <f t="shared" si="139"/>
        <v>0</v>
      </c>
      <c r="G610" s="79">
        <f t="shared" si="139"/>
        <v>0</v>
      </c>
      <c r="H610" s="79">
        <f t="shared" si="140"/>
        <v>0</v>
      </c>
      <c r="I610" s="79">
        <f t="shared" si="141"/>
        <v>0</v>
      </c>
      <c r="J610" s="79">
        <f t="shared" si="142"/>
        <v>0</v>
      </c>
      <c r="K610" s="79">
        <f t="shared" si="143"/>
        <v>0</v>
      </c>
      <c r="L610" s="79">
        <f t="shared" si="144"/>
        <v>0</v>
      </c>
      <c r="M610" s="79">
        <f t="shared" ca="1" si="149"/>
        <v>-7.3295565784882452E-3</v>
      </c>
      <c r="N610" s="79">
        <f t="shared" ca="1" si="145"/>
        <v>0</v>
      </c>
      <c r="O610" s="126">
        <f t="shared" ca="1" si="146"/>
        <v>0</v>
      </c>
      <c r="P610" s="79">
        <f t="shared" ca="1" si="147"/>
        <v>0</v>
      </c>
      <c r="Q610" s="79">
        <f t="shared" ca="1" si="148"/>
        <v>0</v>
      </c>
      <c r="R610" s="53">
        <f t="shared" ca="1" si="150"/>
        <v>7.3295565784882452E-3</v>
      </c>
      <c r="S610" s="53"/>
      <c r="T610" s="53"/>
      <c r="U610" s="53"/>
      <c r="V610" s="53"/>
      <c r="W610" s="53"/>
      <c r="X610" s="53"/>
      <c r="Y610" s="53"/>
      <c r="Z610" s="53"/>
      <c r="AA610" s="53"/>
      <c r="AB610" s="53"/>
      <c r="AC610" s="53"/>
      <c r="AD610" s="53"/>
      <c r="AE610" s="53"/>
      <c r="AF610" s="53"/>
      <c r="AG610" s="53"/>
      <c r="AH610" s="53"/>
      <c r="AI610" s="53"/>
    </row>
    <row r="611" spans="1:35" x14ac:dyDescent="0.2">
      <c r="A611" s="53"/>
      <c r="B611" s="53"/>
      <c r="C611" s="86"/>
      <c r="D611" s="87">
        <f t="shared" si="138"/>
        <v>0</v>
      </c>
      <c r="E611" s="87">
        <f t="shared" si="138"/>
        <v>0</v>
      </c>
      <c r="F611" s="79">
        <f t="shared" si="139"/>
        <v>0</v>
      </c>
      <c r="G611" s="79">
        <f t="shared" si="139"/>
        <v>0</v>
      </c>
      <c r="H611" s="79">
        <f t="shared" si="140"/>
        <v>0</v>
      </c>
      <c r="I611" s="79">
        <f t="shared" si="141"/>
        <v>0</v>
      </c>
      <c r="J611" s="79">
        <f t="shared" si="142"/>
        <v>0</v>
      </c>
      <c r="K611" s="79">
        <f t="shared" si="143"/>
        <v>0</v>
      </c>
      <c r="L611" s="79">
        <f t="shared" si="144"/>
        <v>0</v>
      </c>
      <c r="M611" s="79">
        <f t="shared" ca="1" si="149"/>
        <v>-7.3295565784882452E-3</v>
      </c>
      <c r="N611" s="79">
        <f t="shared" ca="1" si="145"/>
        <v>0</v>
      </c>
      <c r="O611" s="126">
        <f t="shared" ca="1" si="146"/>
        <v>0</v>
      </c>
      <c r="P611" s="79">
        <f t="shared" ca="1" si="147"/>
        <v>0</v>
      </c>
      <c r="Q611" s="79">
        <f t="shared" ca="1" si="148"/>
        <v>0</v>
      </c>
      <c r="R611" s="53">
        <f t="shared" ca="1" si="150"/>
        <v>7.3295565784882452E-3</v>
      </c>
      <c r="S611" s="53"/>
      <c r="T611" s="53"/>
      <c r="U611" s="53"/>
      <c r="V611" s="53"/>
      <c r="W611" s="53"/>
      <c r="X611" s="53"/>
      <c r="Y611" s="53"/>
      <c r="Z611" s="53"/>
      <c r="AA611" s="53"/>
      <c r="AB611" s="53"/>
      <c r="AC611" s="53"/>
      <c r="AD611" s="53"/>
      <c r="AE611" s="53"/>
      <c r="AF611" s="53"/>
      <c r="AG611" s="53"/>
      <c r="AH611" s="53"/>
      <c r="AI611" s="53"/>
    </row>
    <row r="612" spans="1:35" x14ac:dyDescent="0.2">
      <c r="A612" s="53"/>
      <c r="B612" s="53"/>
      <c r="C612" s="86"/>
      <c r="D612" s="87">
        <f t="shared" si="138"/>
        <v>0</v>
      </c>
      <c r="E612" s="87">
        <f t="shared" si="138"/>
        <v>0</v>
      </c>
      <c r="F612" s="79">
        <f t="shared" si="139"/>
        <v>0</v>
      </c>
      <c r="G612" s="79">
        <f t="shared" si="139"/>
        <v>0</v>
      </c>
      <c r="H612" s="79">
        <f t="shared" si="140"/>
        <v>0</v>
      </c>
      <c r="I612" s="79">
        <f t="shared" si="141"/>
        <v>0</v>
      </c>
      <c r="J612" s="79">
        <f t="shared" si="142"/>
        <v>0</v>
      </c>
      <c r="K612" s="79">
        <f t="shared" si="143"/>
        <v>0</v>
      </c>
      <c r="L612" s="79">
        <f t="shared" si="144"/>
        <v>0</v>
      </c>
      <c r="M612" s="79">
        <f t="shared" ca="1" si="149"/>
        <v>-7.3295565784882452E-3</v>
      </c>
      <c r="N612" s="79">
        <f t="shared" ca="1" si="145"/>
        <v>0</v>
      </c>
      <c r="O612" s="126">
        <f t="shared" ca="1" si="146"/>
        <v>0</v>
      </c>
      <c r="P612" s="79">
        <f t="shared" ca="1" si="147"/>
        <v>0</v>
      </c>
      <c r="Q612" s="79">
        <f t="shared" ca="1" si="148"/>
        <v>0</v>
      </c>
      <c r="R612" s="53">
        <f t="shared" ca="1" si="150"/>
        <v>7.3295565784882452E-3</v>
      </c>
      <c r="S612" s="53"/>
      <c r="T612" s="53"/>
      <c r="U612" s="53"/>
      <c r="V612" s="53"/>
      <c r="W612" s="53"/>
      <c r="X612" s="53"/>
      <c r="Y612" s="53"/>
      <c r="Z612" s="53"/>
      <c r="AA612" s="53"/>
      <c r="AB612" s="53"/>
      <c r="AC612" s="53"/>
      <c r="AD612" s="53"/>
      <c r="AE612" s="53"/>
      <c r="AF612" s="53"/>
      <c r="AG612" s="53"/>
      <c r="AH612" s="53"/>
      <c r="AI612" s="53"/>
    </row>
    <row r="613" spans="1:35" x14ac:dyDescent="0.2">
      <c r="A613" s="53"/>
      <c r="B613" s="53"/>
      <c r="C613" s="86"/>
      <c r="D613" s="87">
        <f t="shared" si="138"/>
        <v>0</v>
      </c>
      <c r="E613" s="87">
        <f t="shared" si="138"/>
        <v>0</v>
      </c>
      <c r="F613" s="79">
        <f t="shared" si="139"/>
        <v>0</v>
      </c>
      <c r="G613" s="79">
        <f t="shared" si="139"/>
        <v>0</v>
      </c>
      <c r="H613" s="79">
        <f t="shared" si="140"/>
        <v>0</v>
      </c>
      <c r="I613" s="79">
        <f t="shared" si="141"/>
        <v>0</v>
      </c>
      <c r="J613" s="79">
        <f t="shared" si="142"/>
        <v>0</v>
      </c>
      <c r="K613" s="79">
        <f t="shared" si="143"/>
        <v>0</v>
      </c>
      <c r="L613" s="79">
        <f t="shared" si="144"/>
        <v>0</v>
      </c>
      <c r="M613" s="79">
        <f t="shared" ca="1" si="149"/>
        <v>-7.3295565784882452E-3</v>
      </c>
      <c r="N613" s="79">
        <f t="shared" ca="1" si="145"/>
        <v>0</v>
      </c>
      <c r="O613" s="126">
        <f t="shared" ca="1" si="146"/>
        <v>0</v>
      </c>
      <c r="P613" s="79">
        <f t="shared" ca="1" si="147"/>
        <v>0</v>
      </c>
      <c r="Q613" s="79">
        <f t="shared" ca="1" si="148"/>
        <v>0</v>
      </c>
      <c r="R613" s="53">
        <f t="shared" ca="1" si="150"/>
        <v>7.3295565784882452E-3</v>
      </c>
      <c r="S613" s="53"/>
      <c r="T613" s="53"/>
      <c r="U613" s="53"/>
      <c r="V613" s="53"/>
      <c r="W613" s="53"/>
      <c r="X613" s="53"/>
      <c r="Y613" s="53"/>
      <c r="Z613" s="53"/>
      <c r="AA613" s="53"/>
      <c r="AB613" s="53"/>
      <c r="AC613" s="53"/>
      <c r="AD613" s="53"/>
      <c r="AE613" s="53"/>
      <c r="AF613" s="53"/>
      <c r="AG613" s="53"/>
      <c r="AH613" s="53"/>
      <c r="AI613" s="53"/>
    </row>
    <row r="614" spans="1:35" x14ac:dyDescent="0.2">
      <c r="A614" s="53"/>
      <c r="B614" s="53"/>
      <c r="C614" s="86"/>
      <c r="D614" s="87">
        <f t="shared" si="138"/>
        <v>0</v>
      </c>
      <c r="E614" s="87">
        <f t="shared" si="138"/>
        <v>0</v>
      </c>
      <c r="F614" s="79">
        <f t="shared" si="139"/>
        <v>0</v>
      </c>
      <c r="G614" s="79">
        <f t="shared" si="139"/>
        <v>0</v>
      </c>
      <c r="H614" s="79">
        <f t="shared" si="140"/>
        <v>0</v>
      </c>
      <c r="I614" s="79">
        <f t="shared" si="141"/>
        <v>0</v>
      </c>
      <c r="J614" s="79">
        <f t="shared" si="142"/>
        <v>0</v>
      </c>
      <c r="K614" s="79">
        <f t="shared" si="143"/>
        <v>0</v>
      </c>
      <c r="L614" s="79">
        <f t="shared" si="144"/>
        <v>0</v>
      </c>
      <c r="M614" s="79">
        <f t="shared" ca="1" si="149"/>
        <v>-7.3295565784882452E-3</v>
      </c>
      <c r="N614" s="79">
        <f t="shared" ca="1" si="145"/>
        <v>0</v>
      </c>
      <c r="O614" s="126">
        <f t="shared" ca="1" si="146"/>
        <v>0</v>
      </c>
      <c r="P614" s="79">
        <f t="shared" ca="1" si="147"/>
        <v>0</v>
      </c>
      <c r="Q614" s="79">
        <f t="shared" ca="1" si="148"/>
        <v>0</v>
      </c>
      <c r="R614" s="53">
        <f t="shared" ca="1" si="150"/>
        <v>7.3295565784882452E-3</v>
      </c>
      <c r="S614" s="53"/>
      <c r="T614" s="53"/>
      <c r="U614" s="53"/>
      <c r="V614" s="53"/>
      <c r="W614" s="53"/>
      <c r="X614" s="53"/>
      <c r="Y614" s="53"/>
      <c r="Z614" s="53"/>
      <c r="AA614" s="53"/>
      <c r="AB614" s="53"/>
      <c r="AC614" s="53"/>
      <c r="AD614" s="53"/>
      <c r="AE614" s="53"/>
      <c r="AF614" s="53"/>
      <c r="AG614" s="53"/>
      <c r="AH614" s="53"/>
      <c r="AI614" s="53"/>
    </row>
    <row r="615" spans="1:35" x14ac:dyDescent="0.2">
      <c r="A615" s="53"/>
      <c r="B615" s="53"/>
      <c r="C615" s="86"/>
      <c r="D615" s="87">
        <f t="shared" si="138"/>
        <v>0</v>
      </c>
      <c r="E615" s="87">
        <f t="shared" si="138"/>
        <v>0</v>
      </c>
      <c r="F615" s="79">
        <f t="shared" si="139"/>
        <v>0</v>
      </c>
      <c r="G615" s="79">
        <f t="shared" si="139"/>
        <v>0</v>
      </c>
      <c r="H615" s="79">
        <f t="shared" si="140"/>
        <v>0</v>
      </c>
      <c r="I615" s="79">
        <f t="shared" si="141"/>
        <v>0</v>
      </c>
      <c r="J615" s="79">
        <f t="shared" si="142"/>
        <v>0</v>
      </c>
      <c r="K615" s="79">
        <f t="shared" si="143"/>
        <v>0</v>
      </c>
      <c r="L615" s="79">
        <f t="shared" si="144"/>
        <v>0</v>
      </c>
      <c r="M615" s="79">
        <f t="shared" ca="1" si="149"/>
        <v>-7.3295565784882452E-3</v>
      </c>
      <c r="N615" s="79">
        <f t="shared" ca="1" si="145"/>
        <v>0</v>
      </c>
      <c r="O615" s="126">
        <f t="shared" ca="1" si="146"/>
        <v>0</v>
      </c>
      <c r="P615" s="79">
        <f t="shared" ca="1" si="147"/>
        <v>0</v>
      </c>
      <c r="Q615" s="79">
        <f t="shared" ca="1" si="148"/>
        <v>0</v>
      </c>
      <c r="R615" s="53">
        <f t="shared" ca="1" si="150"/>
        <v>7.3295565784882452E-3</v>
      </c>
      <c r="S615" s="53"/>
      <c r="T615" s="53"/>
      <c r="U615" s="53"/>
      <c r="V615" s="53"/>
      <c r="W615" s="53"/>
      <c r="X615" s="53"/>
      <c r="Y615" s="53"/>
      <c r="Z615" s="53"/>
      <c r="AA615" s="53"/>
      <c r="AB615" s="53"/>
      <c r="AC615" s="53"/>
      <c r="AD615" s="53"/>
      <c r="AE615" s="53"/>
      <c r="AF615" s="53"/>
      <c r="AG615" s="53"/>
      <c r="AH615" s="53"/>
      <c r="AI615" s="53"/>
    </row>
    <row r="616" spans="1:35" x14ac:dyDescent="0.2">
      <c r="A616" s="53"/>
      <c r="B616" s="53"/>
      <c r="C616" s="86"/>
      <c r="D616" s="87">
        <f t="shared" si="138"/>
        <v>0</v>
      </c>
      <c r="E616" s="87">
        <f t="shared" si="138"/>
        <v>0</v>
      </c>
      <c r="F616" s="79">
        <f t="shared" si="139"/>
        <v>0</v>
      </c>
      <c r="G616" s="79">
        <f t="shared" si="139"/>
        <v>0</v>
      </c>
      <c r="H616" s="79">
        <f t="shared" si="140"/>
        <v>0</v>
      </c>
      <c r="I616" s="79">
        <f t="shared" si="141"/>
        <v>0</v>
      </c>
      <c r="J616" s="79">
        <f t="shared" si="142"/>
        <v>0</v>
      </c>
      <c r="K616" s="79">
        <f t="shared" si="143"/>
        <v>0</v>
      </c>
      <c r="L616" s="79">
        <f t="shared" si="144"/>
        <v>0</v>
      </c>
      <c r="M616" s="79">
        <f t="shared" ca="1" si="149"/>
        <v>-7.3295565784882452E-3</v>
      </c>
      <c r="N616" s="79">
        <f t="shared" ca="1" si="145"/>
        <v>0</v>
      </c>
      <c r="O616" s="126">
        <f t="shared" ca="1" si="146"/>
        <v>0</v>
      </c>
      <c r="P616" s="79">
        <f t="shared" ca="1" si="147"/>
        <v>0</v>
      </c>
      <c r="Q616" s="79">
        <f t="shared" ca="1" si="148"/>
        <v>0</v>
      </c>
      <c r="R616" s="53">
        <f t="shared" ca="1" si="150"/>
        <v>7.3295565784882452E-3</v>
      </c>
      <c r="S616" s="53"/>
      <c r="T616" s="53"/>
      <c r="U616" s="53"/>
      <c r="V616" s="53"/>
      <c r="W616" s="53"/>
      <c r="X616" s="53"/>
      <c r="Y616" s="53"/>
      <c r="Z616" s="53"/>
      <c r="AA616" s="53"/>
      <c r="AB616" s="53"/>
      <c r="AC616" s="53"/>
      <c r="AD616" s="53"/>
      <c r="AE616" s="53"/>
      <c r="AF616" s="53"/>
      <c r="AG616" s="53"/>
      <c r="AH616" s="53"/>
      <c r="AI616" s="53"/>
    </row>
    <row r="617" spans="1:35" x14ac:dyDescent="0.2">
      <c r="A617" s="53"/>
      <c r="B617" s="53"/>
      <c r="C617" s="86"/>
      <c r="D617" s="87">
        <f t="shared" si="138"/>
        <v>0</v>
      </c>
      <c r="E617" s="87">
        <f t="shared" si="138"/>
        <v>0</v>
      </c>
      <c r="F617" s="79">
        <f t="shared" si="139"/>
        <v>0</v>
      </c>
      <c r="G617" s="79">
        <f t="shared" si="139"/>
        <v>0</v>
      </c>
      <c r="H617" s="79">
        <f t="shared" si="140"/>
        <v>0</v>
      </c>
      <c r="I617" s="79">
        <f t="shared" si="141"/>
        <v>0</v>
      </c>
      <c r="J617" s="79">
        <f t="shared" si="142"/>
        <v>0</v>
      </c>
      <c r="K617" s="79">
        <f t="shared" si="143"/>
        <v>0</v>
      </c>
      <c r="L617" s="79">
        <f t="shared" si="144"/>
        <v>0</v>
      </c>
      <c r="M617" s="79">
        <f t="shared" ca="1" si="149"/>
        <v>-7.3295565784882452E-3</v>
      </c>
      <c r="N617" s="79">
        <f t="shared" ca="1" si="145"/>
        <v>0</v>
      </c>
      <c r="O617" s="126">
        <f t="shared" ca="1" si="146"/>
        <v>0</v>
      </c>
      <c r="P617" s="79">
        <f t="shared" ca="1" si="147"/>
        <v>0</v>
      </c>
      <c r="Q617" s="79">
        <f t="shared" ca="1" si="148"/>
        <v>0</v>
      </c>
      <c r="R617" s="53">
        <f t="shared" ca="1" si="150"/>
        <v>7.3295565784882452E-3</v>
      </c>
      <c r="S617" s="53"/>
      <c r="T617" s="53"/>
      <c r="U617" s="53"/>
      <c r="V617" s="53"/>
      <c r="W617" s="53"/>
      <c r="X617" s="53"/>
      <c r="Y617" s="53"/>
      <c r="Z617" s="53"/>
      <c r="AA617" s="53"/>
      <c r="AB617" s="53"/>
      <c r="AC617" s="53"/>
      <c r="AD617" s="53"/>
      <c r="AE617" s="53"/>
      <c r="AF617" s="53"/>
      <c r="AG617" s="53"/>
      <c r="AH617" s="53"/>
      <c r="AI617" s="53"/>
    </row>
    <row r="618" spans="1:35" x14ac:dyDescent="0.2">
      <c r="A618" s="53"/>
      <c r="B618" s="53"/>
      <c r="C618" s="86"/>
      <c r="D618" s="87">
        <f t="shared" si="138"/>
        <v>0</v>
      </c>
      <c r="E618" s="87">
        <f t="shared" si="138"/>
        <v>0</v>
      </c>
      <c r="F618" s="79">
        <f t="shared" si="139"/>
        <v>0</v>
      </c>
      <c r="G618" s="79">
        <f t="shared" si="139"/>
        <v>0</v>
      </c>
      <c r="H618" s="79">
        <f t="shared" si="140"/>
        <v>0</v>
      </c>
      <c r="I618" s="79">
        <f t="shared" si="141"/>
        <v>0</v>
      </c>
      <c r="J618" s="79">
        <f t="shared" si="142"/>
        <v>0</v>
      </c>
      <c r="K618" s="79">
        <f t="shared" si="143"/>
        <v>0</v>
      </c>
      <c r="L618" s="79">
        <f t="shared" si="144"/>
        <v>0</v>
      </c>
      <c r="M618" s="79">
        <f t="shared" ca="1" si="149"/>
        <v>-7.3295565784882452E-3</v>
      </c>
      <c r="N618" s="79">
        <f t="shared" ca="1" si="145"/>
        <v>0</v>
      </c>
      <c r="O618" s="126">
        <f t="shared" ca="1" si="146"/>
        <v>0</v>
      </c>
      <c r="P618" s="79">
        <f t="shared" ca="1" si="147"/>
        <v>0</v>
      </c>
      <c r="Q618" s="79">
        <f t="shared" ca="1" si="148"/>
        <v>0</v>
      </c>
      <c r="R618" s="53">
        <f t="shared" ca="1" si="150"/>
        <v>7.3295565784882452E-3</v>
      </c>
      <c r="S618" s="53"/>
      <c r="T618" s="53"/>
      <c r="U618" s="53"/>
      <c r="V618" s="53"/>
      <c r="W618" s="53"/>
      <c r="X618" s="53"/>
      <c r="Y618" s="53"/>
      <c r="Z618" s="53"/>
      <c r="AA618" s="53"/>
      <c r="AB618" s="53"/>
      <c r="AC618" s="53"/>
      <c r="AD618" s="53"/>
      <c r="AE618" s="53"/>
      <c r="AF618" s="53"/>
      <c r="AG618" s="53"/>
      <c r="AH618" s="53"/>
      <c r="AI618" s="53"/>
    </row>
    <row r="619" spans="1:35" x14ac:dyDescent="0.2">
      <c r="A619" s="53"/>
      <c r="B619" s="53"/>
      <c r="C619" s="86"/>
      <c r="D619" s="87">
        <f t="shared" si="138"/>
        <v>0</v>
      </c>
      <c r="E619" s="87">
        <f t="shared" si="138"/>
        <v>0</v>
      </c>
      <c r="F619" s="79">
        <f t="shared" si="139"/>
        <v>0</v>
      </c>
      <c r="G619" s="79">
        <f t="shared" si="139"/>
        <v>0</v>
      </c>
      <c r="H619" s="79">
        <f t="shared" si="140"/>
        <v>0</v>
      </c>
      <c r="I619" s="79">
        <f t="shared" si="141"/>
        <v>0</v>
      </c>
      <c r="J619" s="79">
        <f t="shared" si="142"/>
        <v>0</v>
      </c>
      <c r="K619" s="79">
        <f t="shared" si="143"/>
        <v>0</v>
      </c>
      <c r="L619" s="79">
        <f t="shared" si="144"/>
        <v>0</v>
      </c>
      <c r="M619" s="79">
        <f t="shared" ca="1" si="149"/>
        <v>-7.3295565784882452E-3</v>
      </c>
      <c r="N619" s="79">
        <f t="shared" ca="1" si="145"/>
        <v>0</v>
      </c>
      <c r="O619" s="126">
        <f t="shared" ca="1" si="146"/>
        <v>0</v>
      </c>
      <c r="P619" s="79">
        <f t="shared" ca="1" si="147"/>
        <v>0</v>
      </c>
      <c r="Q619" s="79">
        <f t="shared" ca="1" si="148"/>
        <v>0</v>
      </c>
      <c r="R619" s="53">
        <f t="shared" ca="1" si="150"/>
        <v>7.3295565784882452E-3</v>
      </c>
      <c r="S619" s="53"/>
      <c r="T619" s="53"/>
      <c r="U619" s="53"/>
      <c r="V619" s="53"/>
      <c r="W619" s="53"/>
      <c r="X619" s="53"/>
      <c r="Y619" s="53"/>
      <c r="Z619" s="53"/>
      <c r="AA619" s="53"/>
      <c r="AB619" s="53"/>
      <c r="AC619" s="53"/>
      <c r="AD619" s="53"/>
      <c r="AE619" s="53"/>
      <c r="AF619" s="53"/>
      <c r="AG619" s="53"/>
      <c r="AH619" s="53"/>
      <c r="AI619" s="53"/>
    </row>
    <row r="620" spans="1:35" x14ac:dyDescent="0.2">
      <c r="A620" s="53"/>
      <c r="B620" s="53"/>
      <c r="C620" s="86"/>
      <c r="D620" s="87">
        <f t="shared" si="138"/>
        <v>0</v>
      </c>
      <c r="E620" s="87">
        <f t="shared" si="138"/>
        <v>0</v>
      </c>
      <c r="F620" s="79">
        <f t="shared" si="139"/>
        <v>0</v>
      </c>
      <c r="G620" s="79">
        <f t="shared" si="139"/>
        <v>0</v>
      </c>
      <c r="H620" s="79">
        <f t="shared" si="140"/>
        <v>0</v>
      </c>
      <c r="I620" s="79">
        <f t="shared" si="141"/>
        <v>0</v>
      </c>
      <c r="J620" s="79">
        <f t="shared" si="142"/>
        <v>0</v>
      </c>
      <c r="K620" s="79">
        <f t="shared" si="143"/>
        <v>0</v>
      </c>
      <c r="L620" s="79">
        <f t="shared" si="144"/>
        <v>0</v>
      </c>
      <c r="M620" s="79">
        <f t="shared" ca="1" si="149"/>
        <v>-7.3295565784882452E-3</v>
      </c>
      <c r="N620" s="79">
        <f t="shared" ca="1" si="145"/>
        <v>0</v>
      </c>
      <c r="O620" s="126">
        <f t="shared" ca="1" si="146"/>
        <v>0</v>
      </c>
      <c r="P620" s="79">
        <f t="shared" ca="1" si="147"/>
        <v>0</v>
      </c>
      <c r="Q620" s="79">
        <f t="shared" ca="1" si="148"/>
        <v>0</v>
      </c>
      <c r="R620" s="53">
        <f t="shared" ca="1" si="150"/>
        <v>7.3295565784882452E-3</v>
      </c>
      <c r="S620" s="53"/>
      <c r="T620" s="53"/>
      <c r="U620" s="53"/>
      <c r="V620" s="53"/>
      <c r="W620" s="53"/>
      <c r="X620" s="53"/>
      <c r="Y620" s="53"/>
      <c r="Z620" s="53"/>
      <c r="AA620" s="53"/>
      <c r="AB620" s="53"/>
      <c r="AC620" s="53"/>
      <c r="AD620" s="53"/>
      <c r="AE620" s="53"/>
      <c r="AF620" s="53"/>
      <c r="AG620" s="53"/>
      <c r="AH620" s="53"/>
      <c r="AI620" s="53"/>
    </row>
    <row r="621" spans="1:35" x14ac:dyDescent="0.2">
      <c r="A621" s="53"/>
      <c r="B621" s="53"/>
      <c r="C621" s="86"/>
      <c r="D621" s="87">
        <f t="shared" si="138"/>
        <v>0</v>
      </c>
      <c r="E621" s="87">
        <f t="shared" si="138"/>
        <v>0</v>
      </c>
      <c r="F621" s="79">
        <f t="shared" si="139"/>
        <v>0</v>
      </c>
      <c r="G621" s="79">
        <f t="shared" si="139"/>
        <v>0</v>
      </c>
      <c r="H621" s="79">
        <f t="shared" si="140"/>
        <v>0</v>
      </c>
      <c r="I621" s="79">
        <f t="shared" si="141"/>
        <v>0</v>
      </c>
      <c r="J621" s="79">
        <f t="shared" si="142"/>
        <v>0</v>
      </c>
      <c r="K621" s="79">
        <f t="shared" si="143"/>
        <v>0</v>
      </c>
      <c r="L621" s="79">
        <f t="shared" si="144"/>
        <v>0</v>
      </c>
      <c r="M621" s="79">
        <f t="shared" ca="1" si="149"/>
        <v>-7.3295565784882452E-3</v>
      </c>
      <c r="N621" s="79">
        <f t="shared" ca="1" si="145"/>
        <v>0</v>
      </c>
      <c r="O621" s="126">
        <f t="shared" ca="1" si="146"/>
        <v>0</v>
      </c>
      <c r="P621" s="79">
        <f t="shared" ca="1" si="147"/>
        <v>0</v>
      </c>
      <c r="Q621" s="79">
        <f t="shared" ca="1" si="148"/>
        <v>0</v>
      </c>
      <c r="R621" s="53">
        <f t="shared" ca="1" si="150"/>
        <v>7.3295565784882452E-3</v>
      </c>
      <c r="S621" s="53"/>
      <c r="T621" s="53"/>
      <c r="U621" s="53"/>
      <c r="V621" s="53"/>
      <c r="W621" s="53"/>
      <c r="X621" s="53"/>
      <c r="Y621" s="53"/>
      <c r="Z621" s="53"/>
      <c r="AA621" s="53"/>
      <c r="AB621" s="53"/>
      <c r="AC621" s="53"/>
      <c r="AD621" s="53"/>
      <c r="AE621" s="53"/>
      <c r="AF621" s="53"/>
      <c r="AG621" s="53"/>
      <c r="AH621" s="53"/>
      <c r="AI621" s="53"/>
    </row>
    <row r="622" spans="1:35" x14ac:dyDescent="0.2">
      <c r="A622" s="53"/>
      <c r="B622" s="53"/>
      <c r="C622" s="86"/>
      <c r="D622" s="87">
        <f t="shared" si="138"/>
        <v>0</v>
      </c>
      <c r="E622" s="87">
        <f t="shared" si="138"/>
        <v>0</v>
      </c>
      <c r="F622" s="79">
        <f t="shared" si="139"/>
        <v>0</v>
      </c>
      <c r="G622" s="79">
        <f t="shared" si="139"/>
        <v>0</v>
      </c>
      <c r="H622" s="79">
        <f t="shared" si="140"/>
        <v>0</v>
      </c>
      <c r="I622" s="79">
        <f t="shared" si="141"/>
        <v>0</v>
      </c>
      <c r="J622" s="79">
        <f t="shared" si="142"/>
        <v>0</v>
      </c>
      <c r="K622" s="79">
        <f t="shared" si="143"/>
        <v>0</v>
      </c>
      <c r="L622" s="79">
        <f t="shared" si="144"/>
        <v>0</v>
      </c>
      <c r="M622" s="79">
        <f t="shared" ca="1" si="149"/>
        <v>-7.3295565784882452E-3</v>
      </c>
      <c r="N622" s="79">
        <f t="shared" ca="1" si="145"/>
        <v>0</v>
      </c>
      <c r="O622" s="126">
        <f t="shared" ca="1" si="146"/>
        <v>0</v>
      </c>
      <c r="P622" s="79">
        <f t="shared" ca="1" si="147"/>
        <v>0</v>
      </c>
      <c r="Q622" s="79">
        <f t="shared" ca="1" si="148"/>
        <v>0</v>
      </c>
      <c r="R622" s="53">
        <f t="shared" ca="1" si="150"/>
        <v>7.3295565784882452E-3</v>
      </c>
      <c r="S622" s="53"/>
      <c r="T622" s="53"/>
      <c r="U622" s="53"/>
      <c r="V622" s="53"/>
      <c r="W622" s="53"/>
      <c r="X622" s="53"/>
      <c r="Y622" s="53"/>
      <c r="Z622" s="53"/>
      <c r="AA622" s="53"/>
      <c r="AB622" s="53"/>
      <c r="AC622" s="53"/>
      <c r="AD622" s="53"/>
      <c r="AE622" s="53"/>
      <c r="AF622" s="53"/>
      <c r="AG622" s="53"/>
      <c r="AH622" s="53"/>
      <c r="AI622" s="53"/>
    </row>
    <row r="623" spans="1:35" x14ac:dyDescent="0.2">
      <c r="A623" s="53"/>
      <c r="B623" s="53"/>
      <c r="C623" s="86"/>
      <c r="D623" s="87">
        <f t="shared" si="138"/>
        <v>0</v>
      </c>
      <c r="E623" s="87">
        <f t="shared" si="138"/>
        <v>0</v>
      </c>
      <c r="F623" s="79">
        <f t="shared" si="139"/>
        <v>0</v>
      </c>
      <c r="G623" s="79">
        <f t="shared" si="139"/>
        <v>0</v>
      </c>
      <c r="H623" s="79">
        <f t="shared" si="140"/>
        <v>0</v>
      </c>
      <c r="I623" s="79">
        <f t="shared" si="141"/>
        <v>0</v>
      </c>
      <c r="J623" s="79">
        <f t="shared" si="142"/>
        <v>0</v>
      </c>
      <c r="K623" s="79">
        <f t="shared" si="143"/>
        <v>0</v>
      </c>
      <c r="L623" s="79">
        <f t="shared" si="144"/>
        <v>0</v>
      </c>
      <c r="M623" s="79">
        <f t="shared" ca="1" si="149"/>
        <v>-7.3295565784882452E-3</v>
      </c>
      <c r="N623" s="79">
        <f t="shared" ca="1" si="145"/>
        <v>0</v>
      </c>
      <c r="O623" s="126">
        <f t="shared" ca="1" si="146"/>
        <v>0</v>
      </c>
      <c r="P623" s="79">
        <f t="shared" ca="1" si="147"/>
        <v>0</v>
      </c>
      <c r="Q623" s="79">
        <f t="shared" ca="1" si="148"/>
        <v>0</v>
      </c>
      <c r="R623" s="53">
        <f t="shared" ca="1" si="150"/>
        <v>7.3295565784882452E-3</v>
      </c>
      <c r="S623" s="53"/>
      <c r="T623" s="53"/>
      <c r="U623" s="53"/>
      <c r="V623" s="53"/>
      <c r="W623" s="53"/>
      <c r="X623" s="53"/>
      <c r="Y623" s="53"/>
      <c r="Z623" s="53"/>
      <c r="AA623" s="53"/>
      <c r="AB623" s="53"/>
      <c r="AC623" s="53"/>
      <c r="AD623" s="53"/>
      <c r="AE623" s="53"/>
      <c r="AF623" s="53"/>
      <c r="AG623" s="53"/>
      <c r="AH623" s="53"/>
      <c r="AI623" s="53"/>
    </row>
    <row r="624" spans="1:35" x14ac:dyDescent="0.2">
      <c r="A624" s="53"/>
      <c r="B624" s="53"/>
      <c r="C624" s="86"/>
      <c r="D624" s="87">
        <f t="shared" si="138"/>
        <v>0</v>
      </c>
      <c r="E624" s="87">
        <f t="shared" si="138"/>
        <v>0</v>
      </c>
      <c r="F624" s="79">
        <f t="shared" si="139"/>
        <v>0</v>
      </c>
      <c r="G624" s="79">
        <f t="shared" si="139"/>
        <v>0</v>
      </c>
      <c r="H624" s="79">
        <f t="shared" si="140"/>
        <v>0</v>
      </c>
      <c r="I624" s="79">
        <f t="shared" si="141"/>
        <v>0</v>
      </c>
      <c r="J624" s="79">
        <f t="shared" si="142"/>
        <v>0</v>
      </c>
      <c r="K624" s="79">
        <f t="shared" si="143"/>
        <v>0</v>
      </c>
      <c r="L624" s="79">
        <f t="shared" si="144"/>
        <v>0</v>
      </c>
      <c r="M624" s="79">
        <f t="shared" ca="1" si="149"/>
        <v>-7.3295565784882452E-3</v>
      </c>
      <c r="N624" s="79">
        <f t="shared" ca="1" si="145"/>
        <v>0</v>
      </c>
      <c r="O624" s="126">
        <f t="shared" ca="1" si="146"/>
        <v>0</v>
      </c>
      <c r="P624" s="79">
        <f t="shared" ca="1" si="147"/>
        <v>0</v>
      </c>
      <c r="Q624" s="79">
        <f t="shared" ca="1" si="148"/>
        <v>0</v>
      </c>
      <c r="R624" s="53">
        <f t="shared" ca="1" si="150"/>
        <v>7.3295565784882452E-3</v>
      </c>
      <c r="S624" s="53"/>
      <c r="T624" s="53"/>
      <c r="U624" s="53"/>
      <c r="V624" s="53"/>
      <c r="W624" s="53"/>
      <c r="X624" s="53"/>
      <c r="Y624" s="53"/>
      <c r="Z624" s="53"/>
      <c r="AA624" s="53"/>
      <c r="AB624" s="53"/>
      <c r="AC624" s="53"/>
      <c r="AD624" s="53"/>
      <c r="AE624" s="53"/>
      <c r="AF624" s="53"/>
      <c r="AG624" s="53"/>
      <c r="AH624" s="53"/>
      <c r="AI624" s="53"/>
    </row>
    <row r="625" spans="1:35" x14ac:dyDescent="0.2">
      <c r="A625" s="53"/>
      <c r="B625" s="53"/>
      <c r="C625" s="86"/>
      <c r="D625" s="87">
        <f t="shared" si="138"/>
        <v>0</v>
      </c>
      <c r="E625" s="87">
        <f t="shared" si="138"/>
        <v>0</v>
      </c>
      <c r="F625" s="79">
        <f t="shared" si="139"/>
        <v>0</v>
      </c>
      <c r="G625" s="79">
        <f t="shared" si="139"/>
        <v>0</v>
      </c>
      <c r="H625" s="79">
        <f t="shared" si="140"/>
        <v>0</v>
      </c>
      <c r="I625" s="79">
        <f t="shared" si="141"/>
        <v>0</v>
      </c>
      <c r="J625" s="79">
        <f t="shared" si="142"/>
        <v>0</v>
      </c>
      <c r="K625" s="79">
        <f t="shared" si="143"/>
        <v>0</v>
      </c>
      <c r="L625" s="79">
        <f t="shared" si="144"/>
        <v>0</v>
      </c>
      <c r="M625" s="79">
        <f t="shared" ca="1" si="149"/>
        <v>-7.3295565784882452E-3</v>
      </c>
      <c r="N625" s="79">
        <f t="shared" ca="1" si="145"/>
        <v>0</v>
      </c>
      <c r="O625" s="126">
        <f t="shared" ca="1" si="146"/>
        <v>0</v>
      </c>
      <c r="P625" s="79">
        <f t="shared" ca="1" si="147"/>
        <v>0</v>
      </c>
      <c r="Q625" s="79">
        <f t="shared" ca="1" si="148"/>
        <v>0</v>
      </c>
      <c r="R625" s="53">
        <f t="shared" ca="1" si="150"/>
        <v>7.3295565784882452E-3</v>
      </c>
      <c r="S625" s="53"/>
      <c r="T625" s="53"/>
      <c r="U625" s="53"/>
      <c r="V625" s="53"/>
      <c r="W625" s="53"/>
      <c r="X625" s="53"/>
      <c r="Y625" s="53"/>
      <c r="Z625" s="53"/>
      <c r="AA625" s="53"/>
      <c r="AB625" s="53"/>
      <c r="AC625" s="53"/>
      <c r="AD625" s="53"/>
      <c r="AE625" s="53"/>
      <c r="AF625" s="53"/>
      <c r="AG625" s="53"/>
      <c r="AH625" s="53"/>
      <c r="AI625" s="53"/>
    </row>
    <row r="626" spans="1:35" x14ac:dyDescent="0.2">
      <c r="A626" s="53"/>
      <c r="B626" s="53"/>
      <c r="C626" s="86"/>
      <c r="D626" s="87">
        <f t="shared" si="138"/>
        <v>0</v>
      </c>
      <c r="E626" s="87">
        <f t="shared" si="138"/>
        <v>0</v>
      </c>
      <c r="F626" s="79">
        <f t="shared" si="139"/>
        <v>0</v>
      </c>
      <c r="G626" s="79">
        <f t="shared" si="139"/>
        <v>0</v>
      </c>
      <c r="H626" s="79">
        <f t="shared" si="140"/>
        <v>0</v>
      </c>
      <c r="I626" s="79">
        <f t="shared" si="141"/>
        <v>0</v>
      </c>
      <c r="J626" s="79">
        <f t="shared" si="142"/>
        <v>0</v>
      </c>
      <c r="K626" s="79">
        <f t="shared" si="143"/>
        <v>0</v>
      </c>
      <c r="L626" s="79">
        <f t="shared" si="144"/>
        <v>0</v>
      </c>
      <c r="M626" s="79">
        <f t="shared" ca="1" si="149"/>
        <v>-7.3295565784882452E-3</v>
      </c>
      <c r="N626" s="79">
        <f t="shared" ca="1" si="145"/>
        <v>0</v>
      </c>
      <c r="O626" s="126">
        <f t="shared" ca="1" si="146"/>
        <v>0</v>
      </c>
      <c r="P626" s="79">
        <f t="shared" ca="1" si="147"/>
        <v>0</v>
      </c>
      <c r="Q626" s="79">
        <f t="shared" ca="1" si="148"/>
        <v>0</v>
      </c>
      <c r="R626" s="53">
        <f t="shared" ca="1" si="150"/>
        <v>7.3295565784882452E-3</v>
      </c>
      <c r="S626" s="53"/>
      <c r="T626" s="53"/>
      <c r="U626" s="53"/>
      <c r="V626" s="53"/>
      <c r="W626" s="53"/>
      <c r="X626" s="53"/>
      <c r="Y626" s="53"/>
      <c r="Z626" s="53"/>
      <c r="AA626" s="53"/>
      <c r="AB626" s="53"/>
      <c r="AC626" s="53"/>
      <c r="AD626" s="53"/>
      <c r="AE626" s="53"/>
      <c r="AF626" s="53"/>
      <c r="AG626" s="53"/>
      <c r="AH626" s="53"/>
      <c r="AI626" s="53"/>
    </row>
    <row r="627" spans="1:35" x14ac:dyDescent="0.2">
      <c r="A627" s="53"/>
      <c r="B627" s="53"/>
      <c r="C627" s="86"/>
      <c r="D627" s="87">
        <f t="shared" si="138"/>
        <v>0</v>
      </c>
      <c r="E627" s="87">
        <f t="shared" si="138"/>
        <v>0</v>
      </c>
      <c r="F627" s="79">
        <f t="shared" si="139"/>
        <v>0</v>
      </c>
      <c r="G627" s="79">
        <f t="shared" si="139"/>
        <v>0</v>
      </c>
      <c r="H627" s="79">
        <f t="shared" si="140"/>
        <v>0</v>
      </c>
      <c r="I627" s="79">
        <f t="shared" si="141"/>
        <v>0</v>
      </c>
      <c r="J627" s="79">
        <f t="shared" si="142"/>
        <v>0</v>
      </c>
      <c r="K627" s="79">
        <f t="shared" si="143"/>
        <v>0</v>
      </c>
      <c r="L627" s="79">
        <f t="shared" si="144"/>
        <v>0</v>
      </c>
      <c r="M627" s="79">
        <f t="shared" ca="1" si="149"/>
        <v>-7.3295565784882452E-3</v>
      </c>
      <c r="N627" s="79">
        <f t="shared" ca="1" si="145"/>
        <v>0</v>
      </c>
      <c r="O627" s="126">
        <f t="shared" ca="1" si="146"/>
        <v>0</v>
      </c>
      <c r="P627" s="79">
        <f t="shared" ca="1" si="147"/>
        <v>0</v>
      </c>
      <c r="Q627" s="79">
        <f t="shared" ca="1" si="148"/>
        <v>0</v>
      </c>
      <c r="R627" s="53">
        <f t="shared" ca="1" si="150"/>
        <v>7.3295565784882452E-3</v>
      </c>
      <c r="S627" s="53"/>
      <c r="T627" s="53"/>
      <c r="U627" s="53"/>
      <c r="V627" s="53"/>
      <c r="W627" s="53"/>
      <c r="X627" s="53"/>
      <c r="Y627" s="53"/>
      <c r="Z627" s="53"/>
      <c r="AA627" s="53"/>
      <c r="AB627" s="53"/>
      <c r="AC627" s="53"/>
      <c r="AD627" s="53"/>
      <c r="AE627" s="53"/>
      <c r="AF627" s="53"/>
      <c r="AG627" s="53"/>
      <c r="AH627" s="53"/>
      <c r="AI627" s="53"/>
    </row>
    <row r="628" spans="1:35" x14ac:dyDescent="0.2">
      <c r="A628" s="53"/>
      <c r="B628" s="53"/>
      <c r="C628" s="86"/>
      <c r="D628" s="87">
        <f t="shared" si="138"/>
        <v>0</v>
      </c>
      <c r="E628" s="87">
        <f t="shared" si="138"/>
        <v>0</v>
      </c>
      <c r="F628" s="79">
        <f t="shared" si="139"/>
        <v>0</v>
      </c>
      <c r="G628" s="79">
        <f t="shared" si="139"/>
        <v>0</v>
      </c>
      <c r="H628" s="79">
        <f t="shared" si="140"/>
        <v>0</v>
      </c>
      <c r="I628" s="79">
        <f t="shared" si="141"/>
        <v>0</v>
      </c>
      <c r="J628" s="79">
        <f t="shared" si="142"/>
        <v>0</v>
      </c>
      <c r="K628" s="79">
        <f t="shared" si="143"/>
        <v>0</v>
      </c>
      <c r="L628" s="79">
        <f t="shared" si="144"/>
        <v>0</v>
      </c>
      <c r="M628" s="79">
        <f t="shared" ca="1" si="149"/>
        <v>-7.3295565784882452E-3</v>
      </c>
      <c r="N628" s="79">
        <f t="shared" ca="1" si="145"/>
        <v>0</v>
      </c>
      <c r="O628" s="126">
        <f t="shared" ca="1" si="146"/>
        <v>0</v>
      </c>
      <c r="P628" s="79">
        <f t="shared" ca="1" si="147"/>
        <v>0</v>
      </c>
      <c r="Q628" s="79">
        <f t="shared" ca="1" si="148"/>
        <v>0</v>
      </c>
      <c r="R628" s="53">
        <f t="shared" ca="1" si="150"/>
        <v>7.3295565784882452E-3</v>
      </c>
      <c r="S628" s="53"/>
      <c r="T628" s="53"/>
      <c r="U628" s="53"/>
      <c r="V628" s="53"/>
      <c r="W628" s="53"/>
      <c r="X628" s="53"/>
      <c r="Y628" s="53"/>
      <c r="Z628" s="53"/>
      <c r="AA628" s="53"/>
      <c r="AB628" s="53"/>
      <c r="AC628" s="53"/>
      <c r="AD628" s="53"/>
      <c r="AE628" s="53"/>
      <c r="AF628" s="53"/>
      <c r="AG628" s="53"/>
      <c r="AH628" s="53"/>
      <c r="AI628" s="53"/>
    </row>
    <row r="629" spans="1:35" x14ac:dyDescent="0.2">
      <c r="A629" s="53"/>
      <c r="B629" s="53"/>
      <c r="C629" s="86"/>
      <c r="D629" s="87">
        <f t="shared" si="138"/>
        <v>0</v>
      </c>
      <c r="E629" s="87">
        <f t="shared" si="138"/>
        <v>0</v>
      </c>
      <c r="F629" s="79">
        <f t="shared" si="139"/>
        <v>0</v>
      </c>
      <c r="G629" s="79">
        <f t="shared" si="139"/>
        <v>0</v>
      </c>
      <c r="H629" s="79">
        <f t="shared" si="140"/>
        <v>0</v>
      </c>
      <c r="I629" s="79">
        <f t="shared" si="141"/>
        <v>0</v>
      </c>
      <c r="J629" s="79">
        <f t="shared" si="142"/>
        <v>0</v>
      </c>
      <c r="K629" s="79">
        <f t="shared" si="143"/>
        <v>0</v>
      </c>
      <c r="L629" s="79">
        <f t="shared" si="144"/>
        <v>0</v>
      </c>
      <c r="M629" s="79">
        <f t="shared" ca="1" si="149"/>
        <v>-7.3295565784882452E-3</v>
      </c>
      <c r="N629" s="79">
        <f t="shared" ca="1" si="145"/>
        <v>0</v>
      </c>
      <c r="O629" s="126">
        <f t="shared" ca="1" si="146"/>
        <v>0</v>
      </c>
      <c r="P629" s="79">
        <f t="shared" ca="1" si="147"/>
        <v>0</v>
      </c>
      <c r="Q629" s="79">
        <f t="shared" ca="1" si="148"/>
        <v>0</v>
      </c>
      <c r="R629" s="53">
        <f t="shared" ca="1" si="150"/>
        <v>7.3295565784882452E-3</v>
      </c>
      <c r="S629" s="53"/>
      <c r="T629" s="53"/>
      <c r="U629" s="53"/>
      <c r="V629" s="53"/>
      <c r="W629" s="53"/>
      <c r="X629" s="53"/>
      <c r="Y629" s="53"/>
      <c r="Z629" s="53"/>
      <c r="AA629" s="53"/>
      <c r="AB629" s="53"/>
      <c r="AC629" s="53"/>
      <c r="AD629" s="53"/>
      <c r="AE629" s="53"/>
      <c r="AF629" s="53"/>
      <c r="AG629" s="53"/>
      <c r="AH629" s="53"/>
      <c r="AI629" s="53"/>
    </row>
    <row r="630" spans="1:35" x14ac:dyDescent="0.2">
      <c r="A630" s="53"/>
      <c r="B630" s="53"/>
      <c r="C630" s="86"/>
      <c r="D630" s="87">
        <f t="shared" si="138"/>
        <v>0</v>
      </c>
      <c r="E630" s="87">
        <f t="shared" si="138"/>
        <v>0</v>
      </c>
      <c r="F630" s="79">
        <f t="shared" si="139"/>
        <v>0</v>
      </c>
      <c r="G630" s="79">
        <f t="shared" si="139"/>
        <v>0</v>
      </c>
      <c r="H630" s="79">
        <f t="shared" si="140"/>
        <v>0</v>
      </c>
      <c r="I630" s="79">
        <f t="shared" si="141"/>
        <v>0</v>
      </c>
      <c r="J630" s="79">
        <f t="shared" si="142"/>
        <v>0</v>
      </c>
      <c r="K630" s="79">
        <f t="shared" si="143"/>
        <v>0</v>
      </c>
      <c r="L630" s="79">
        <f t="shared" si="144"/>
        <v>0</v>
      </c>
      <c r="M630" s="79">
        <f t="shared" ca="1" si="149"/>
        <v>-7.3295565784882452E-3</v>
      </c>
      <c r="N630" s="79">
        <f t="shared" ca="1" si="145"/>
        <v>0</v>
      </c>
      <c r="O630" s="126">
        <f t="shared" ca="1" si="146"/>
        <v>0</v>
      </c>
      <c r="P630" s="79">
        <f t="shared" ca="1" si="147"/>
        <v>0</v>
      </c>
      <c r="Q630" s="79">
        <f t="shared" ca="1" si="148"/>
        <v>0</v>
      </c>
      <c r="R630" s="53">
        <f t="shared" ca="1" si="150"/>
        <v>7.3295565784882452E-3</v>
      </c>
      <c r="S630" s="53"/>
      <c r="T630" s="53"/>
      <c r="U630" s="53"/>
      <c r="V630" s="53"/>
      <c r="W630" s="53"/>
      <c r="X630" s="53"/>
      <c r="Y630" s="53"/>
      <c r="Z630" s="53"/>
      <c r="AA630" s="53"/>
      <c r="AB630" s="53"/>
      <c r="AC630" s="53"/>
      <c r="AD630" s="53"/>
      <c r="AE630" s="53"/>
      <c r="AF630" s="53"/>
      <c r="AG630" s="53"/>
      <c r="AH630" s="53"/>
      <c r="AI630" s="53"/>
    </row>
    <row r="631" spans="1:35" x14ac:dyDescent="0.2">
      <c r="A631" s="53"/>
      <c r="B631" s="53"/>
      <c r="C631" s="86"/>
      <c r="D631" s="87">
        <f t="shared" si="138"/>
        <v>0</v>
      </c>
      <c r="E631" s="87">
        <f t="shared" si="138"/>
        <v>0</v>
      </c>
      <c r="F631" s="79">
        <f t="shared" si="139"/>
        <v>0</v>
      </c>
      <c r="G631" s="79">
        <f t="shared" si="139"/>
        <v>0</v>
      </c>
      <c r="H631" s="79">
        <f t="shared" si="140"/>
        <v>0</v>
      </c>
      <c r="I631" s="79">
        <f t="shared" si="141"/>
        <v>0</v>
      </c>
      <c r="J631" s="79">
        <f t="shared" si="142"/>
        <v>0</v>
      </c>
      <c r="K631" s="79">
        <f t="shared" si="143"/>
        <v>0</v>
      </c>
      <c r="L631" s="79">
        <f t="shared" si="144"/>
        <v>0</v>
      </c>
      <c r="M631" s="79">
        <f t="shared" ca="1" si="149"/>
        <v>-7.3295565784882452E-3</v>
      </c>
      <c r="N631" s="79">
        <f t="shared" ca="1" si="145"/>
        <v>0</v>
      </c>
      <c r="O631" s="126">
        <f t="shared" ca="1" si="146"/>
        <v>0</v>
      </c>
      <c r="P631" s="79">
        <f t="shared" ca="1" si="147"/>
        <v>0</v>
      </c>
      <c r="Q631" s="79">
        <f t="shared" ca="1" si="148"/>
        <v>0</v>
      </c>
      <c r="R631" s="53">
        <f t="shared" ca="1" si="150"/>
        <v>7.3295565784882452E-3</v>
      </c>
      <c r="S631" s="53"/>
      <c r="T631" s="53"/>
      <c r="U631" s="53"/>
      <c r="V631" s="53"/>
      <c r="W631" s="53"/>
      <c r="X631" s="53"/>
      <c r="Y631" s="53"/>
      <c r="Z631" s="53"/>
      <c r="AA631" s="53"/>
      <c r="AB631" s="53"/>
      <c r="AC631" s="53"/>
      <c r="AD631" s="53"/>
      <c r="AE631" s="53"/>
      <c r="AF631" s="53"/>
      <c r="AG631" s="53"/>
      <c r="AH631" s="53"/>
      <c r="AI631" s="53"/>
    </row>
    <row r="632" spans="1:35" x14ac:dyDescent="0.2">
      <c r="A632" s="53"/>
      <c r="B632" s="53"/>
      <c r="C632" s="86"/>
      <c r="D632" s="87">
        <f t="shared" si="138"/>
        <v>0</v>
      </c>
      <c r="E632" s="87">
        <f t="shared" si="138"/>
        <v>0</v>
      </c>
      <c r="F632" s="79">
        <f t="shared" si="139"/>
        <v>0</v>
      </c>
      <c r="G632" s="79">
        <f t="shared" si="139"/>
        <v>0</v>
      </c>
      <c r="H632" s="79">
        <f t="shared" si="140"/>
        <v>0</v>
      </c>
      <c r="I632" s="79">
        <f t="shared" si="141"/>
        <v>0</v>
      </c>
      <c r="J632" s="79">
        <f t="shared" si="142"/>
        <v>0</v>
      </c>
      <c r="K632" s="79">
        <f t="shared" si="143"/>
        <v>0</v>
      </c>
      <c r="L632" s="79">
        <f t="shared" si="144"/>
        <v>0</v>
      </c>
      <c r="M632" s="79">
        <f t="shared" ca="1" si="149"/>
        <v>-7.3295565784882452E-3</v>
      </c>
      <c r="N632" s="79">
        <f t="shared" ca="1" si="145"/>
        <v>0</v>
      </c>
      <c r="O632" s="126">
        <f t="shared" ca="1" si="146"/>
        <v>0</v>
      </c>
      <c r="P632" s="79">
        <f t="shared" ca="1" si="147"/>
        <v>0</v>
      </c>
      <c r="Q632" s="79">
        <f t="shared" ca="1" si="148"/>
        <v>0</v>
      </c>
      <c r="R632" s="53">
        <f t="shared" ca="1" si="150"/>
        <v>7.3295565784882452E-3</v>
      </c>
      <c r="S632" s="53"/>
      <c r="T632" s="53"/>
      <c r="U632" s="53"/>
      <c r="V632" s="53"/>
      <c r="W632" s="53"/>
      <c r="X632" s="53"/>
      <c r="Y632" s="53"/>
      <c r="Z632" s="53"/>
      <c r="AA632" s="53"/>
      <c r="AB632" s="53"/>
      <c r="AC632" s="53"/>
      <c r="AD632" s="53"/>
      <c r="AE632" s="53"/>
      <c r="AF632" s="53"/>
      <c r="AG632" s="53"/>
      <c r="AH632" s="53"/>
      <c r="AI632" s="53"/>
    </row>
    <row r="633" spans="1:35" x14ac:dyDescent="0.2">
      <c r="A633" s="53"/>
      <c r="B633" s="53"/>
      <c r="C633" s="86"/>
      <c r="D633" s="87">
        <f t="shared" si="138"/>
        <v>0</v>
      </c>
      <c r="E633" s="87">
        <f t="shared" si="138"/>
        <v>0</v>
      </c>
      <c r="F633" s="79">
        <f t="shared" si="139"/>
        <v>0</v>
      </c>
      <c r="G633" s="79">
        <f t="shared" si="139"/>
        <v>0</v>
      </c>
      <c r="H633" s="79">
        <f t="shared" si="140"/>
        <v>0</v>
      </c>
      <c r="I633" s="79">
        <f t="shared" si="141"/>
        <v>0</v>
      </c>
      <c r="J633" s="79">
        <f t="shared" si="142"/>
        <v>0</v>
      </c>
      <c r="K633" s="79">
        <f t="shared" si="143"/>
        <v>0</v>
      </c>
      <c r="L633" s="79">
        <f t="shared" si="144"/>
        <v>0</v>
      </c>
      <c r="M633" s="79">
        <f t="shared" ca="1" si="149"/>
        <v>-7.3295565784882452E-3</v>
      </c>
      <c r="N633" s="79">
        <f t="shared" ca="1" si="145"/>
        <v>0</v>
      </c>
      <c r="O633" s="126">
        <f t="shared" ca="1" si="146"/>
        <v>0</v>
      </c>
      <c r="P633" s="79">
        <f t="shared" ca="1" si="147"/>
        <v>0</v>
      </c>
      <c r="Q633" s="79">
        <f t="shared" ca="1" si="148"/>
        <v>0</v>
      </c>
      <c r="R633" s="53">
        <f t="shared" ca="1" si="150"/>
        <v>7.3295565784882452E-3</v>
      </c>
      <c r="S633" s="53"/>
      <c r="T633" s="53"/>
      <c r="U633" s="53"/>
      <c r="V633" s="53"/>
      <c r="W633" s="53"/>
      <c r="X633" s="53"/>
      <c r="Y633" s="53"/>
      <c r="Z633" s="53"/>
      <c r="AA633" s="53"/>
      <c r="AB633" s="53"/>
      <c r="AC633" s="53"/>
      <c r="AD633" s="53"/>
      <c r="AE633" s="53"/>
      <c r="AF633" s="53"/>
      <c r="AG633" s="53"/>
      <c r="AH633" s="53"/>
      <c r="AI633" s="53"/>
    </row>
    <row r="634" spans="1:35" x14ac:dyDescent="0.2">
      <c r="A634" s="53"/>
      <c r="B634" s="53"/>
      <c r="C634" s="86"/>
      <c r="D634" s="87">
        <f t="shared" si="138"/>
        <v>0</v>
      </c>
      <c r="E634" s="87">
        <f t="shared" si="138"/>
        <v>0</v>
      </c>
      <c r="F634" s="79">
        <f t="shared" si="139"/>
        <v>0</v>
      </c>
      <c r="G634" s="79">
        <f t="shared" si="139"/>
        <v>0</v>
      </c>
      <c r="H634" s="79">
        <f t="shared" si="140"/>
        <v>0</v>
      </c>
      <c r="I634" s="79">
        <f t="shared" si="141"/>
        <v>0</v>
      </c>
      <c r="J634" s="79">
        <f t="shared" si="142"/>
        <v>0</v>
      </c>
      <c r="K634" s="79">
        <f t="shared" si="143"/>
        <v>0</v>
      </c>
      <c r="L634" s="79">
        <f t="shared" si="144"/>
        <v>0</v>
      </c>
      <c r="M634" s="79">
        <f t="shared" ca="1" si="149"/>
        <v>-7.3295565784882452E-3</v>
      </c>
      <c r="N634" s="79">
        <f t="shared" ca="1" si="145"/>
        <v>0</v>
      </c>
      <c r="O634" s="126">
        <f t="shared" ca="1" si="146"/>
        <v>0</v>
      </c>
      <c r="P634" s="79">
        <f t="shared" ca="1" si="147"/>
        <v>0</v>
      </c>
      <c r="Q634" s="79">
        <f t="shared" ca="1" si="148"/>
        <v>0</v>
      </c>
      <c r="R634" s="53">
        <f t="shared" ca="1" si="150"/>
        <v>7.3295565784882452E-3</v>
      </c>
      <c r="S634" s="53"/>
      <c r="T634" s="53"/>
      <c r="U634" s="53"/>
      <c r="V634" s="53"/>
      <c r="W634" s="53"/>
      <c r="X634" s="53"/>
      <c r="Y634" s="53"/>
      <c r="Z634" s="53"/>
      <c r="AA634" s="53"/>
      <c r="AB634" s="53"/>
      <c r="AC634" s="53"/>
      <c r="AD634" s="53"/>
      <c r="AE634" s="53"/>
      <c r="AF634" s="53"/>
      <c r="AG634" s="53"/>
      <c r="AH634" s="53"/>
      <c r="AI634" s="53"/>
    </row>
    <row r="635" spans="1:35" x14ac:dyDescent="0.2">
      <c r="A635" s="53"/>
      <c r="B635" s="53"/>
      <c r="C635" s="86"/>
      <c r="D635" s="87">
        <f t="shared" si="138"/>
        <v>0</v>
      </c>
      <c r="E635" s="87">
        <f t="shared" si="138"/>
        <v>0</v>
      </c>
      <c r="F635" s="79">
        <f t="shared" si="139"/>
        <v>0</v>
      </c>
      <c r="G635" s="79">
        <f t="shared" si="139"/>
        <v>0</v>
      </c>
      <c r="H635" s="79">
        <f t="shared" si="140"/>
        <v>0</v>
      </c>
      <c r="I635" s="79">
        <f t="shared" si="141"/>
        <v>0</v>
      </c>
      <c r="J635" s="79">
        <f t="shared" si="142"/>
        <v>0</v>
      </c>
      <c r="K635" s="79">
        <f t="shared" si="143"/>
        <v>0</v>
      </c>
      <c r="L635" s="79">
        <f t="shared" si="144"/>
        <v>0</v>
      </c>
      <c r="M635" s="79">
        <f t="shared" ca="1" si="149"/>
        <v>-7.3295565784882452E-3</v>
      </c>
      <c r="N635" s="79">
        <f t="shared" ca="1" si="145"/>
        <v>0</v>
      </c>
      <c r="O635" s="126">
        <f t="shared" ca="1" si="146"/>
        <v>0</v>
      </c>
      <c r="P635" s="79">
        <f t="shared" ca="1" si="147"/>
        <v>0</v>
      </c>
      <c r="Q635" s="79">
        <f t="shared" ca="1" si="148"/>
        <v>0</v>
      </c>
      <c r="R635" s="53">
        <f t="shared" ca="1" si="150"/>
        <v>7.3295565784882452E-3</v>
      </c>
      <c r="S635" s="53"/>
      <c r="T635" s="53"/>
      <c r="U635" s="53"/>
      <c r="V635" s="53"/>
      <c r="W635" s="53"/>
      <c r="X635" s="53"/>
      <c r="Y635" s="53"/>
      <c r="Z635" s="53"/>
      <c r="AA635" s="53"/>
      <c r="AB635" s="53"/>
      <c r="AC635" s="53"/>
      <c r="AD635" s="53"/>
      <c r="AE635" s="53"/>
      <c r="AF635" s="53"/>
      <c r="AG635" s="53"/>
      <c r="AH635" s="53"/>
      <c r="AI635" s="53"/>
    </row>
    <row r="636" spans="1:35" x14ac:dyDescent="0.2">
      <c r="A636" s="53"/>
      <c r="B636" s="53"/>
      <c r="C636" s="86"/>
      <c r="D636" s="87">
        <f t="shared" si="138"/>
        <v>0</v>
      </c>
      <c r="E636" s="87">
        <f t="shared" si="138"/>
        <v>0</v>
      </c>
      <c r="F636" s="79">
        <f t="shared" si="139"/>
        <v>0</v>
      </c>
      <c r="G636" s="79">
        <f t="shared" si="139"/>
        <v>0</v>
      </c>
      <c r="H636" s="79">
        <f t="shared" si="140"/>
        <v>0</v>
      </c>
      <c r="I636" s="79">
        <f t="shared" si="141"/>
        <v>0</v>
      </c>
      <c r="J636" s="79">
        <f t="shared" si="142"/>
        <v>0</v>
      </c>
      <c r="K636" s="79">
        <f t="shared" si="143"/>
        <v>0</v>
      </c>
      <c r="L636" s="79">
        <f t="shared" si="144"/>
        <v>0</v>
      </c>
      <c r="M636" s="79">
        <f t="shared" ca="1" si="149"/>
        <v>-7.3295565784882452E-3</v>
      </c>
      <c r="N636" s="79">
        <f t="shared" ca="1" si="145"/>
        <v>0</v>
      </c>
      <c r="O636" s="126">
        <f t="shared" ca="1" si="146"/>
        <v>0</v>
      </c>
      <c r="P636" s="79">
        <f t="shared" ca="1" si="147"/>
        <v>0</v>
      </c>
      <c r="Q636" s="79">
        <f t="shared" ca="1" si="148"/>
        <v>0</v>
      </c>
      <c r="R636" s="53">
        <f t="shared" ca="1" si="150"/>
        <v>7.3295565784882452E-3</v>
      </c>
      <c r="S636" s="53"/>
      <c r="T636" s="53"/>
      <c r="U636" s="53"/>
      <c r="V636" s="53"/>
      <c r="W636" s="53"/>
      <c r="X636" s="53"/>
      <c r="Y636" s="53"/>
      <c r="Z636" s="53"/>
      <c r="AA636" s="53"/>
      <c r="AB636" s="53"/>
      <c r="AC636" s="53"/>
      <c r="AD636" s="53"/>
      <c r="AE636" s="53"/>
      <c r="AF636" s="53"/>
      <c r="AG636" s="53"/>
      <c r="AH636" s="53"/>
      <c r="AI636" s="53"/>
    </row>
    <row r="637" spans="1:35" x14ac:dyDescent="0.2">
      <c r="A637" s="53"/>
      <c r="B637" s="53"/>
      <c r="C637" s="86"/>
      <c r="D637" s="87">
        <f t="shared" si="138"/>
        <v>0</v>
      </c>
      <c r="E637" s="87">
        <f t="shared" si="138"/>
        <v>0</v>
      </c>
      <c r="F637" s="79">
        <f t="shared" si="139"/>
        <v>0</v>
      </c>
      <c r="G637" s="79">
        <f t="shared" si="139"/>
        <v>0</v>
      </c>
      <c r="H637" s="79">
        <f t="shared" si="140"/>
        <v>0</v>
      </c>
      <c r="I637" s="79">
        <f t="shared" si="141"/>
        <v>0</v>
      </c>
      <c r="J637" s="79">
        <f t="shared" si="142"/>
        <v>0</v>
      </c>
      <c r="K637" s="79">
        <f t="shared" si="143"/>
        <v>0</v>
      </c>
      <c r="L637" s="79">
        <f t="shared" si="144"/>
        <v>0</v>
      </c>
      <c r="M637" s="79">
        <f t="shared" ca="1" si="149"/>
        <v>-7.3295565784882452E-3</v>
      </c>
      <c r="N637" s="79">
        <f t="shared" ca="1" si="145"/>
        <v>0</v>
      </c>
      <c r="O637" s="126">
        <f t="shared" ca="1" si="146"/>
        <v>0</v>
      </c>
      <c r="P637" s="79">
        <f t="shared" ca="1" si="147"/>
        <v>0</v>
      </c>
      <c r="Q637" s="79">
        <f t="shared" ca="1" si="148"/>
        <v>0</v>
      </c>
      <c r="R637" s="53">
        <f t="shared" ca="1" si="150"/>
        <v>7.3295565784882452E-3</v>
      </c>
      <c r="S637" s="53"/>
      <c r="T637" s="53"/>
      <c r="U637" s="53"/>
      <c r="V637" s="53"/>
      <c r="W637" s="53"/>
      <c r="X637" s="53"/>
      <c r="Y637" s="53"/>
      <c r="Z637" s="53"/>
      <c r="AA637" s="53"/>
      <c r="AB637" s="53"/>
      <c r="AC637" s="53"/>
      <c r="AD637" s="53"/>
      <c r="AE637" s="53"/>
      <c r="AF637" s="53"/>
      <c r="AG637" s="53"/>
      <c r="AH637" s="53"/>
      <c r="AI637" s="53"/>
    </row>
    <row r="638" spans="1:35" x14ac:dyDescent="0.2">
      <c r="A638" s="53"/>
      <c r="B638" s="53"/>
      <c r="C638" s="86"/>
      <c r="D638" s="87">
        <f t="shared" si="138"/>
        <v>0</v>
      </c>
      <c r="E638" s="87">
        <f t="shared" si="138"/>
        <v>0</v>
      </c>
      <c r="F638" s="79">
        <f t="shared" si="139"/>
        <v>0</v>
      </c>
      <c r="G638" s="79">
        <f t="shared" si="139"/>
        <v>0</v>
      </c>
      <c r="H638" s="79">
        <f t="shared" si="140"/>
        <v>0</v>
      </c>
      <c r="I638" s="79">
        <f t="shared" si="141"/>
        <v>0</v>
      </c>
      <c r="J638" s="79">
        <f t="shared" si="142"/>
        <v>0</v>
      </c>
      <c r="K638" s="79">
        <f t="shared" si="143"/>
        <v>0</v>
      </c>
      <c r="L638" s="79">
        <f t="shared" si="144"/>
        <v>0</v>
      </c>
      <c r="M638" s="79">
        <f t="shared" ca="1" si="149"/>
        <v>-7.3295565784882452E-3</v>
      </c>
      <c r="N638" s="79">
        <f t="shared" ca="1" si="145"/>
        <v>0</v>
      </c>
      <c r="O638" s="126">
        <f t="shared" ca="1" si="146"/>
        <v>0</v>
      </c>
      <c r="P638" s="79">
        <f t="shared" ca="1" si="147"/>
        <v>0</v>
      </c>
      <c r="Q638" s="79">
        <f t="shared" ca="1" si="148"/>
        <v>0</v>
      </c>
      <c r="R638" s="53">
        <f t="shared" ca="1" si="150"/>
        <v>7.3295565784882452E-3</v>
      </c>
      <c r="S638" s="53"/>
      <c r="T638" s="53"/>
      <c r="U638" s="53"/>
      <c r="V638" s="53"/>
      <c r="W638" s="53"/>
      <c r="X638" s="53"/>
      <c r="Y638" s="53"/>
      <c r="Z638" s="53"/>
      <c r="AA638" s="53"/>
      <c r="AB638" s="53"/>
      <c r="AC638" s="53"/>
      <c r="AD638" s="53"/>
      <c r="AE638" s="53"/>
      <c r="AF638" s="53"/>
      <c r="AG638" s="53"/>
      <c r="AH638" s="53"/>
      <c r="AI638" s="53"/>
    </row>
    <row r="639" spans="1:35" x14ac:dyDescent="0.2">
      <c r="A639" s="53"/>
      <c r="B639" s="53"/>
      <c r="C639" s="86"/>
      <c r="D639" s="87">
        <f t="shared" si="138"/>
        <v>0</v>
      </c>
      <c r="E639" s="87">
        <f t="shared" si="138"/>
        <v>0</v>
      </c>
      <c r="F639" s="79">
        <f t="shared" si="139"/>
        <v>0</v>
      </c>
      <c r="G639" s="79">
        <f t="shared" si="139"/>
        <v>0</v>
      </c>
      <c r="H639" s="79">
        <f t="shared" si="140"/>
        <v>0</v>
      </c>
      <c r="I639" s="79">
        <f t="shared" si="141"/>
        <v>0</v>
      </c>
      <c r="J639" s="79">
        <f t="shared" si="142"/>
        <v>0</v>
      </c>
      <c r="K639" s="79">
        <f t="shared" si="143"/>
        <v>0</v>
      </c>
      <c r="L639" s="79">
        <f t="shared" si="144"/>
        <v>0</v>
      </c>
      <c r="M639" s="79">
        <f t="shared" ca="1" si="149"/>
        <v>-7.3295565784882452E-3</v>
      </c>
      <c r="N639" s="79">
        <f t="shared" ca="1" si="145"/>
        <v>0</v>
      </c>
      <c r="O639" s="126">
        <f t="shared" ca="1" si="146"/>
        <v>0</v>
      </c>
      <c r="P639" s="79">
        <f t="shared" ca="1" si="147"/>
        <v>0</v>
      </c>
      <c r="Q639" s="79">
        <f t="shared" ca="1" si="148"/>
        <v>0</v>
      </c>
      <c r="R639" s="53">
        <f t="shared" ca="1" si="150"/>
        <v>7.3295565784882452E-3</v>
      </c>
      <c r="S639" s="53"/>
      <c r="T639" s="53"/>
      <c r="U639" s="53"/>
      <c r="V639" s="53"/>
      <c r="W639" s="53"/>
      <c r="X639" s="53"/>
      <c r="Y639" s="53"/>
      <c r="Z639" s="53"/>
      <c r="AA639" s="53"/>
      <c r="AB639" s="53"/>
      <c r="AC639" s="53"/>
      <c r="AD639" s="53"/>
      <c r="AE639" s="53"/>
      <c r="AF639" s="53"/>
      <c r="AG639" s="53"/>
      <c r="AH639" s="53"/>
      <c r="AI639" s="53"/>
    </row>
    <row r="640" spans="1:35" x14ac:dyDescent="0.2">
      <c r="A640" s="53"/>
      <c r="B640" s="53"/>
      <c r="C640" s="86"/>
      <c r="D640" s="87">
        <f t="shared" si="138"/>
        <v>0</v>
      </c>
      <c r="E640" s="87">
        <f t="shared" si="138"/>
        <v>0</v>
      </c>
      <c r="F640" s="79">
        <f t="shared" si="139"/>
        <v>0</v>
      </c>
      <c r="G640" s="79">
        <f t="shared" si="139"/>
        <v>0</v>
      </c>
      <c r="H640" s="79">
        <f t="shared" si="140"/>
        <v>0</v>
      </c>
      <c r="I640" s="79">
        <f t="shared" si="141"/>
        <v>0</v>
      </c>
      <c r="J640" s="79">
        <f t="shared" si="142"/>
        <v>0</v>
      </c>
      <c r="K640" s="79">
        <f t="shared" si="143"/>
        <v>0</v>
      </c>
      <c r="L640" s="79">
        <f t="shared" si="144"/>
        <v>0</v>
      </c>
      <c r="M640" s="79">
        <f t="shared" ca="1" si="149"/>
        <v>-7.3295565784882452E-3</v>
      </c>
      <c r="N640" s="79">
        <f t="shared" ca="1" si="145"/>
        <v>0</v>
      </c>
      <c r="O640" s="126">
        <f t="shared" ca="1" si="146"/>
        <v>0</v>
      </c>
      <c r="P640" s="79">
        <f t="shared" ca="1" si="147"/>
        <v>0</v>
      </c>
      <c r="Q640" s="79">
        <f t="shared" ca="1" si="148"/>
        <v>0</v>
      </c>
      <c r="R640" s="53">
        <f t="shared" ca="1" si="150"/>
        <v>7.3295565784882452E-3</v>
      </c>
      <c r="S640" s="53"/>
      <c r="T640" s="53"/>
      <c r="U640" s="53"/>
      <c r="V640" s="53"/>
      <c r="W640" s="53"/>
      <c r="X640" s="53"/>
      <c r="Y640" s="53"/>
      <c r="Z640" s="53"/>
      <c r="AA640" s="53"/>
      <c r="AB640" s="53"/>
      <c r="AC640" s="53"/>
      <c r="AD640" s="53"/>
      <c r="AE640" s="53"/>
      <c r="AF640" s="53"/>
      <c r="AG640" s="53"/>
      <c r="AH640" s="53"/>
      <c r="AI640" s="53"/>
    </row>
    <row r="641" spans="1:35" x14ac:dyDescent="0.2">
      <c r="A641" s="53"/>
      <c r="B641" s="53"/>
      <c r="C641" s="86"/>
      <c r="D641" s="87">
        <f t="shared" si="138"/>
        <v>0</v>
      </c>
      <c r="E641" s="87">
        <f t="shared" si="138"/>
        <v>0</v>
      </c>
      <c r="F641" s="79">
        <f t="shared" si="139"/>
        <v>0</v>
      </c>
      <c r="G641" s="79">
        <f t="shared" si="139"/>
        <v>0</v>
      </c>
      <c r="H641" s="79">
        <f t="shared" si="140"/>
        <v>0</v>
      </c>
      <c r="I641" s="79">
        <f t="shared" si="141"/>
        <v>0</v>
      </c>
      <c r="J641" s="79">
        <f t="shared" si="142"/>
        <v>0</v>
      </c>
      <c r="K641" s="79">
        <f t="shared" si="143"/>
        <v>0</v>
      </c>
      <c r="L641" s="79">
        <f t="shared" si="144"/>
        <v>0</v>
      </c>
      <c r="M641" s="79">
        <f t="shared" ca="1" si="149"/>
        <v>-7.3295565784882452E-3</v>
      </c>
      <c r="N641" s="79">
        <f t="shared" ca="1" si="145"/>
        <v>0</v>
      </c>
      <c r="O641" s="126">
        <f t="shared" ca="1" si="146"/>
        <v>0</v>
      </c>
      <c r="P641" s="79">
        <f t="shared" ca="1" si="147"/>
        <v>0</v>
      </c>
      <c r="Q641" s="79">
        <f t="shared" ca="1" si="148"/>
        <v>0</v>
      </c>
      <c r="R641" s="53">
        <f t="shared" ca="1" si="150"/>
        <v>7.3295565784882452E-3</v>
      </c>
      <c r="S641" s="53"/>
      <c r="T641" s="53"/>
      <c r="U641" s="53"/>
      <c r="V641" s="53"/>
      <c r="W641" s="53"/>
      <c r="X641" s="53"/>
      <c r="Y641" s="53"/>
      <c r="Z641" s="53"/>
      <c r="AA641" s="53"/>
      <c r="AB641" s="53"/>
      <c r="AC641" s="53"/>
      <c r="AD641" s="53"/>
      <c r="AE641" s="53"/>
      <c r="AF641" s="53"/>
      <c r="AG641" s="53"/>
      <c r="AH641" s="53"/>
      <c r="AI641" s="53"/>
    </row>
    <row r="642" spans="1:35" x14ac:dyDescent="0.2">
      <c r="A642" s="53"/>
      <c r="B642" s="53"/>
      <c r="C642" s="86"/>
      <c r="D642" s="87">
        <f t="shared" si="138"/>
        <v>0</v>
      </c>
      <c r="E642" s="87">
        <f t="shared" si="138"/>
        <v>0</v>
      </c>
      <c r="F642" s="79">
        <f t="shared" si="139"/>
        <v>0</v>
      </c>
      <c r="G642" s="79">
        <f t="shared" si="139"/>
        <v>0</v>
      </c>
      <c r="H642" s="79">
        <f t="shared" si="140"/>
        <v>0</v>
      </c>
      <c r="I642" s="79">
        <f t="shared" si="141"/>
        <v>0</v>
      </c>
      <c r="J642" s="79">
        <f t="shared" si="142"/>
        <v>0</v>
      </c>
      <c r="K642" s="79">
        <f t="shared" si="143"/>
        <v>0</v>
      </c>
      <c r="L642" s="79">
        <f t="shared" si="144"/>
        <v>0</v>
      </c>
      <c r="M642" s="79">
        <f t="shared" ca="1" si="149"/>
        <v>-7.3295565784882452E-3</v>
      </c>
      <c r="N642" s="79">
        <f t="shared" ca="1" si="145"/>
        <v>0</v>
      </c>
      <c r="O642" s="126">
        <f t="shared" ca="1" si="146"/>
        <v>0</v>
      </c>
      <c r="P642" s="79">
        <f t="shared" ca="1" si="147"/>
        <v>0</v>
      </c>
      <c r="Q642" s="79">
        <f t="shared" ca="1" si="148"/>
        <v>0</v>
      </c>
      <c r="R642" s="53">
        <f t="shared" ca="1" si="150"/>
        <v>7.3295565784882452E-3</v>
      </c>
      <c r="S642" s="53"/>
      <c r="T642" s="53"/>
      <c r="U642" s="53"/>
      <c r="V642" s="53"/>
      <c r="W642" s="53"/>
      <c r="X642" s="53"/>
      <c r="Y642" s="53"/>
      <c r="Z642" s="53"/>
      <c r="AA642" s="53"/>
      <c r="AB642" s="53"/>
      <c r="AC642" s="53"/>
      <c r="AD642" s="53"/>
      <c r="AE642" s="53"/>
      <c r="AF642" s="53"/>
      <c r="AG642" s="53"/>
      <c r="AH642" s="53"/>
      <c r="AI642" s="53"/>
    </row>
    <row r="643" spans="1:35" x14ac:dyDescent="0.2">
      <c r="A643" s="53"/>
      <c r="B643" s="53"/>
      <c r="C643" s="86"/>
      <c r="D643" s="87">
        <f t="shared" si="138"/>
        <v>0</v>
      </c>
      <c r="E643" s="87">
        <f t="shared" si="138"/>
        <v>0</v>
      </c>
      <c r="F643" s="79">
        <f t="shared" si="139"/>
        <v>0</v>
      </c>
      <c r="G643" s="79">
        <f t="shared" si="139"/>
        <v>0</v>
      </c>
      <c r="H643" s="79">
        <f t="shared" si="140"/>
        <v>0</v>
      </c>
      <c r="I643" s="79">
        <f t="shared" si="141"/>
        <v>0</v>
      </c>
      <c r="J643" s="79">
        <f t="shared" si="142"/>
        <v>0</v>
      </c>
      <c r="K643" s="79">
        <f t="shared" si="143"/>
        <v>0</v>
      </c>
      <c r="L643" s="79">
        <f t="shared" si="144"/>
        <v>0</v>
      </c>
      <c r="M643" s="79">
        <f t="shared" ca="1" si="149"/>
        <v>-7.3295565784882452E-3</v>
      </c>
      <c r="N643" s="79">
        <f t="shared" ca="1" si="145"/>
        <v>0</v>
      </c>
      <c r="O643" s="126">
        <f t="shared" ca="1" si="146"/>
        <v>0</v>
      </c>
      <c r="P643" s="79">
        <f t="shared" ca="1" si="147"/>
        <v>0</v>
      </c>
      <c r="Q643" s="79">
        <f t="shared" ca="1" si="148"/>
        <v>0</v>
      </c>
      <c r="R643" s="53">
        <f t="shared" ca="1" si="150"/>
        <v>7.3295565784882452E-3</v>
      </c>
      <c r="S643" s="53"/>
      <c r="T643" s="53"/>
      <c r="U643" s="53"/>
      <c r="V643" s="53"/>
      <c r="W643" s="53"/>
      <c r="X643" s="53"/>
      <c r="Y643" s="53"/>
      <c r="Z643" s="53"/>
      <c r="AA643" s="53"/>
      <c r="AB643" s="53"/>
      <c r="AC643" s="53"/>
      <c r="AD643" s="53"/>
      <c r="AE643" s="53"/>
      <c r="AF643" s="53"/>
      <c r="AG643" s="53"/>
      <c r="AH643" s="53"/>
      <c r="AI643" s="53"/>
    </row>
    <row r="644" spans="1:35" x14ac:dyDescent="0.2">
      <c r="A644" s="53"/>
      <c r="B644" s="53"/>
      <c r="C644" s="86"/>
      <c r="D644" s="87">
        <f t="shared" si="138"/>
        <v>0</v>
      </c>
      <c r="E644" s="87">
        <f t="shared" si="138"/>
        <v>0</v>
      </c>
      <c r="F644" s="79">
        <f t="shared" si="139"/>
        <v>0</v>
      </c>
      <c r="G644" s="79">
        <f t="shared" si="139"/>
        <v>0</v>
      </c>
      <c r="H644" s="79">
        <f t="shared" si="140"/>
        <v>0</v>
      </c>
      <c r="I644" s="79">
        <f t="shared" si="141"/>
        <v>0</v>
      </c>
      <c r="J644" s="79">
        <f t="shared" si="142"/>
        <v>0</v>
      </c>
      <c r="K644" s="79">
        <f t="shared" si="143"/>
        <v>0</v>
      </c>
      <c r="L644" s="79">
        <f t="shared" si="144"/>
        <v>0</v>
      </c>
      <c r="M644" s="79">
        <f t="shared" ca="1" si="149"/>
        <v>-7.3295565784882452E-3</v>
      </c>
      <c r="N644" s="79">
        <f t="shared" ca="1" si="145"/>
        <v>0</v>
      </c>
      <c r="O644" s="126">
        <f t="shared" ca="1" si="146"/>
        <v>0</v>
      </c>
      <c r="P644" s="79">
        <f t="shared" ca="1" si="147"/>
        <v>0</v>
      </c>
      <c r="Q644" s="79">
        <f t="shared" ca="1" si="148"/>
        <v>0</v>
      </c>
      <c r="R644" s="53">
        <f t="shared" ca="1" si="150"/>
        <v>7.3295565784882452E-3</v>
      </c>
      <c r="S644" s="53"/>
      <c r="T644" s="53"/>
      <c r="U644" s="53"/>
      <c r="V644" s="53"/>
      <c r="W644" s="53"/>
      <c r="X644" s="53"/>
      <c r="Y644" s="53"/>
      <c r="Z644" s="53"/>
      <c r="AA644" s="53"/>
      <c r="AB644" s="53"/>
      <c r="AC644" s="53"/>
      <c r="AD644" s="53"/>
      <c r="AE644" s="53"/>
      <c r="AF644" s="53"/>
      <c r="AG644" s="53"/>
      <c r="AH644" s="53"/>
      <c r="AI644" s="53"/>
    </row>
    <row r="645" spans="1:35" x14ac:dyDescent="0.2">
      <c r="A645" s="53"/>
      <c r="B645" s="53"/>
      <c r="C645" s="86"/>
      <c r="D645" s="87">
        <f t="shared" si="138"/>
        <v>0</v>
      </c>
      <c r="E645" s="87">
        <f t="shared" si="138"/>
        <v>0</v>
      </c>
      <c r="F645" s="79">
        <f t="shared" si="139"/>
        <v>0</v>
      </c>
      <c r="G645" s="79">
        <f t="shared" si="139"/>
        <v>0</v>
      </c>
      <c r="H645" s="79">
        <f t="shared" si="140"/>
        <v>0</v>
      </c>
      <c r="I645" s="79">
        <f t="shared" si="141"/>
        <v>0</v>
      </c>
      <c r="J645" s="79">
        <f t="shared" si="142"/>
        <v>0</v>
      </c>
      <c r="K645" s="79">
        <f t="shared" si="143"/>
        <v>0</v>
      </c>
      <c r="L645" s="79">
        <f t="shared" si="144"/>
        <v>0</v>
      </c>
      <c r="M645" s="79">
        <f t="shared" ca="1" si="149"/>
        <v>-7.3295565784882452E-3</v>
      </c>
      <c r="N645" s="79">
        <f t="shared" ca="1" si="145"/>
        <v>0</v>
      </c>
      <c r="O645" s="126">
        <f t="shared" ca="1" si="146"/>
        <v>0</v>
      </c>
      <c r="P645" s="79">
        <f t="shared" ca="1" si="147"/>
        <v>0</v>
      </c>
      <c r="Q645" s="79">
        <f t="shared" ca="1" si="148"/>
        <v>0</v>
      </c>
      <c r="R645" s="53">
        <f t="shared" ca="1" si="150"/>
        <v>7.3295565784882452E-3</v>
      </c>
      <c r="S645" s="53"/>
      <c r="T645" s="53"/>
      <c r="U645" s="53"/>
      <c r="V645" s="53"/>
      <c r="W645" s="53"/>
      <c r="X645" s="53"/>
      <c r="Y645" s="53"/>
      <c r="Z645" s="53"/>
      <c r="AA645" s="53"/>
      <c r="AB645" s="53"/>
      <c r="AC645" s="53"/>
      <c r="AD645" s="53"/>
      <c r="AE645" s="53"/>
      <c r="AF645" s="53"/>
      <c r="AG645" s="53"/>
      <c r="AH645" s="53"/>
      <c r="AI645" s="53"/>
    </row>
    <row r="646" spans="1:35" x14ac:dyDescent="0.2">
      <c r="A646" s="53"/>
      <c r="B646" s="53"/>
      <c r="C646" s="86"/>
      <c r="D646" s="87">
        <f t="shared" si="138"/>
        <v>0</v>
      </c>
      <c r="E646" s="87">
        <f t="shared" si="138"/>
        <v>0</v>
      </c>
      <c r="F646" s="79">
        <f t="shared" si="139"/>
        <v>0</v>
      </c>
      <c r="G646" s="79">
        <f t="shared" si="139"/>
        <v>0</v>
      </c>
      <c r="H646" s="79">
        <f t="shared" si="140"/>
        <v>0</v>
      </c>
      <c r="I646" s="79">
        <f t="shared" si="141"/>
        <v>0</v>
      </c>
      <c r="J646" s="79">
        <f t="shared" si="142"/>
        <v>0</v>
      </c>
      <c r="K646" s="79">
        <f t="shared" si="143"/>
        <v>0</v>
      </c>
      <c r="L646" s="79">
        <f t="shared" si="144"/>
        <v>0</v>
      </c>
      <c r="M646" s="79">
        <f t="shared" ca="1" si="149"/>
        <v>-7.3295565784882452E-3</v>
      </c>
      <c r="N646" s="79">
        <f t="shared" ca="1" si="145"/>
        <v>0</v>
      </c>
      <c r="O646" s="126">
        <f t="shared" ca="1" si="146"/>
        <v>0</v>
      </c>
      <c r="P646" s="79">
        <f t="shared" ca="1" si="147"/>
        <v>0</v>
      </c>
      <c r="Q646" s="79">
        <f t="shared" ca="1" si="148"/>
        <v>0</v>
      </c>
      <c r="R646" s="53">
        <f t="shared" ca="1" si="150"/>
        <v>7.3295565784882452E-3</v>
      </c>
      <c r="S646" s="53"/>
      <c r="T646" s="53"/>
      <c r="U646" s="53"/>
      <c r="V646" s="53"/>
      <c r="W646" s="53"/>
      <c r="X646" s="53"/>
      <c r="Y646" s="53"/>
      <c r="Z646" s="53"/>
      <c r="AA646" s="53"/>
      <c r="AB646" s="53"/>
      <c r="AC646" s="53"/>
      <c r="AD646" s="53"/>
      <c r="AE646" s="53"/>
      <c r="AF646" s="53"/>
      <c r="AG646" s="53"/>
      <c r="AH646" s="53"/>
      <c r="AI646" s="53"/>
    </row>
    <row r="647" spans="1:35" x14ac:dyDescent="0.2">
      <c r="A647" s="53"/>
      <c r="B647" s="53"/>
      <c r="C647" s="86"/>
      <c r="D647" s="87">
        <f t="shared" si="138"/>
        <v>0</v>
      </c>
      <c r="E647" s="87">
        <f t="shared" si="138"/>
        <v>0</v>
      </c>
      <c r="F647" s="79">
        <f t="shared" si="139"/>
        <v>0</v>
      </c>
      <c r="G647" s="79">
        <f t="shared" si="139"/>
        <v>0</v>
      </c>
      <c r="H647" s="79">
        <f t="shared" si="140"/>
        <v>0</v>
      </c>
      <c r="I647" s="79">
        <f t="shared" si="141"/>
        <v>0</v>
      </c>
      <c r="J647" s="79">
        <f t="shared" si="142"/>
        <v>0</v>
      </c>
      <c r="K647" s="79">
        <f t="shared" si="143"/>
        <v>0</v>
      </c>
      <c r="L647" s="79">
        <f t="shared" si="144"/>
        <v>0</v>
      </c>
      <c r="M647" s="79">
        <f t="shared" ca="1" si="149"/>
        <v>-7.3295565784882452E-3</v>
      </c>
      <c r="N647" s="79">
        <f t="shared" ca="1" si="145"/>
        <v>0</v>
      </c>
      <c r="O647" s="126">
        <f t="shared" ca="1" si="146"/>
        <v>0</v>
      </c>
      <c r="P647" s="79">
        <f t="shared" ca="1" si="147"/>
        <v>0</v>
      </c>
      <c r="Q647" s="79">
        <f t="shared" ca="1" si="148"/>
        <v>0</v>
      </c>
      <c r="R647" s="53">
        <f t="shared" ca="1" si="150"/>
        <v>7.3295565784882452E-3</v>
      </c>
      <c r="S647" s="53"/>
      <c r="T647" s="53"/>
      <c r="U647" s="53"/>
      <c r="V647" s="53"/>
      <c r="W647" s="53"/>
      <c r="X647" s="53"/>
      <c r="Y647" s="53"/>
      <c r="Z647" s="53"/>
      <c r="AA647" s="53"/>
      <c r="AB647" s="53"/>
      <c r="AC647" s="53"/>
      <c r="AD647" s="53"/>
      <c r="AE647" s="53"/>
      <c r="AF647" s="53"/>
      <c r="AG647" s="53"/>
      <c r="AH647" s="53"/>
      <c r="AI647" s="53"/>
    </row>
    <row r="648" spans="1:35" x14ac:dyDescent="0.2">
      <c r="A648" s="53"/>
      <c r="B648" s="53"/>
      <c r="C648" s="86"/>
      <c r="D648" s="87">
        <f t="shared" si="138"/>
        <v>0</v>
      </c>
      <c r="E648" s="87">
        <f t="shared" si="138"/>
        <v>0</v>
      </c>
      <c r="F648" s="79">
        <f t="shared" si="139"/>
        <v>0</v>
      </c>
      <c r="G648" s="79">
        <f t="shared" si="139"/>
        <v>0</v>
      </c>
      <c r="H648" s="79">
        <f t="shared" si="140"/>
        <v>0</v>
      </c>
      <c r="I648" s="79">
        <f t="shared" si="141"/>
        <v>0</v>
      </c>
      <c r="J648" s="79">
        <f t="shared" si="142"/>
        <v>0</v>
      </c>
      <c r="K648" s="79">
        <f t="shared" si="143"/>
        <v>0</v>
      </c>
      <c r="L648" s="79">
        <f t="shared" si="144"/>
        <v>0</v>
      </c>
      <c r="M648" s="79">
        <f t="shared" ca="1" si="149"/>
        <v>-7.3295565784882452E-3</v>
      </c>
      <c r="N648" s="79">
        <f t="shared" ca="1" si="145"/>
        <v>0</v>
      </c>
      <c r="O648" s="126">
        <f t="shared" ca="1" si="146"/>
        <v>0</v>
      </c>
      <c r="P648" s="79">
        <f t="shared" ca="1" si="147"/>
        <v>0</v>
      </c>
      <c r="Q648" s="79">
        <f t="shared" ca="1" si="148"/>
        <v>0</v>
      </c>
      <c r="R648" s="53">
        <f t="shared" ca="1" si="150"/>
        <v>7.3295565784882452E-3</v>
      </c>
      <c r="S648" s="53"/>
      <c r="T648" s="53"/>
      <c r="U648" s="53"/>
      <c r="V648" s="53"/>
      <c r="W648" s="53"/>
      <c r="X648" s="53"/>
      <c r="Y648" s="53"/>
      <c r="Z648" s="53"/>
      <c r="AA648" s="53"/>
      <c r="AB648" s="53"/>
      <c r="AC648" s="53"/>
      <c r="AD648" s="53"/>
      <c r="AE648" s="53"/>
      <c r="AF648" s="53"/>
      <c r="AG648" s="53"/>
      <c r="AH648" s="53"/>
      <c r="AI648" s="53"/>
    </row>
    <row r="649" spans="1:35" x14ac:dyDescent="0.2">
      <c r="A649" s="53"/>
      <c r="B649" s="53"/>
      <c r="C649" s="86"/>
      <c r="D649" s="87">
        <f t="shared" si="138"/>
        <v>0</v>
      </c>
      <c r="E649" s="87">
        <f t="shared" si="138"/>
        <v>0</v>
      </c>
      <c r="F649" s="79">
        <f t="shared" si="139"/>
        <v>0</v>
      </c>
      <c r="G649" s="79">
        <f t="shared" si="139"/>
        <v>0</v>
      </c>
      <c r="H649" s="79">
        <f t="shared" si="140"/>
        <v>0</v>
      </c>
      <c r="I649" s="79">
        <f t="shared" si="141"/>
        <v>0</v>
      </c>
      <c r="J649" s="79">
        <f t="shared" si="142"/>
        <v>0</v>
      </c>
      <c r="K649" s="79">
        <f t="shared" si="143"/>
        <v>0</v>
      </c>
      <c r="L649" s="79">
        <f t="shared" si="144"/>
        <v>0</v>
      </c>
      <c r="M649" s="79">
        <f t="shared" ca="1" si="149"/>
        <v>-7.3295565784882452E-3</v>
      </c>
      <c r="N649" s="79">
        <f t="shared" ca="1" si="145"/>
        <v>0</v>
      </c>
      <c r="O649" s="126">
        <f t="shared" ca="1" si="146"/>
        <v>0</v>
      </c>
      <c r="P649" s="79">
        <f t="shared" ca="1" si="147"/>
        <v>0</v>
      </c>
      <c r="Q649" s="79">
        <f t="shared" ca="1" si="148"/>
        <v>0</v>
      </c>
      <c r="R649" s="53">
        <f t="shared" ca="1" si="150"/>
        <v>7.3295565784882452E-3</v>
      </c>
      <c r="S649" s="53"/>
      <c r="T649" s="53"/>
      <c r="U649" s="53"/>
      <c r="V649" s="53"/>
      <c r="W649" s="53"/>
      <c r="X649" s="53"/>
      <c r="Y649" s="53"/>
      <c r="Z649" s="53"/>
      <c r="AA649" s="53"/>
      <c r="AB649" s="53"/>
      <c r="AC649" s="53"/>
      <c r="AD649" s="53"/>
      <c r="AE649" s="53"/>
      <c r="AF649" s="53"/>
      <c r="AG649" s="53"/>
      <c r="AH649" s="53"/>
      <c r="AI649" s="53"/>
    </row>
    <row r="650" spans="1:35" x14ac:dyDescent="0.2">
      <c r="A650" s="53"/>
      <c r="B650" s="53"/>
      <c r="C650" s="86"/>
      <c r="D650" s="87">
        <f t="shared" si="138"/>
        <v>0</v>
      </c>
      <c r="E650" s="87">
        <f t="shared" si="138"/>
        <v>0</v>
      </c>
      <c r="F650" s="79">
        <f t="shared" si="139"/>
        <v>0</v>
      </c>
      <c r="G650" s="79">
        <f t="shared" si="139"/>
        <v>0</v>
      </c>
      <c r="H650" s="79">
        <f t="shared" si="140"/>
        <v>0</v>
      </c>
      <c r="I650" s="79">
        <f t="shared" si="141"/>
        <v>0</v>
      </c>
      <c r="J650" s="79">
        <f t="shared" si="142"/>
        <v>0</v>
      </c>
      <c r="K650" s="79">
        <f t="shared" si="143"/>
        <v>0</v>
      </c>
      <c r="L650" s="79">
        <f t="shared" si="144"/>
        <v>0</v>
      </c>
      <c r="M650" s="79">
        <f t="shared" ca="1" si="149"/>
        <v>-7.3295565784882452E-3</v>
      </c>
      <c r="N650" s="79">
        <f t="shared" ca="1" si="145"/>
        <v>0</v>
      </c>
      <c r="O650" s="126">
        <f t="shared" ca="1" si="146"/>
        <v>0</v>
      </c>
      <c r="P650" s="79">
        <f t="shared" ca="1" si="147"/>
        <v>0</v>
      </c>
      <c r="Q650" s="79">
        <f t="shared" ca="1" si="148"/>
        <v>0</v>
      </c>
      <c r="R650" s="53">
        <f t="shared" ca="1" si="150"/>
        <v>7.3295565784882452E-3</v>
      </c>
      <c r="S650" s="53"/>
      <c r="T650" s="53"/>
      <c r="U650" s="53"/>
      <c r="V650" s="53"/>
      <c r="W650" s="53"/>
      <c r="X650" s="53"/>
      <c r="Y650" s="53"/>
      <c r="Z650" s="53"/>
      <c r="AA650" s="53"/>
      <c r="AB650" s="53"/>
      <c r="AC650" s="53"/>
      <c r="AD650" s="53"/>
      <c r="AE650" s="53"/>
      <c r="AF650" s="53"/>
      <c r="AG650" s="53"/>
      <c r="AH650" s="53"/>
      <c r="AI650" s="53"/>
    </row>
    <row r="651" spans="1:35" x14ac:dyDescent="0.2">
      <c r="A651" s="53"/>
      <c r="B651" s="53"/>
      <c r="C651" s="86"/>
      <c r="D651" s="87">
        <f t="shared" si="138"/>
        <v>0</v>
      </c>
      <c r="E651" s="87">
        <f t="shared" si="138"/>
        <v>0</v>
      </c>
      <c r="F651" s="79">
        <f t="shared" si="139"/>
        <v>0</v>
      </c>
      <c r="G651" s="79">
        <f t="shared" si="139"/>
        <v>0</v>
      </c>
      <c r="H651" s="79">
        <f t="shared" si="140"/>
        <v>0</v>
      </c>
      <c r="I651" s="79">
        <f t="shared" si="141"/>
        <v>0</v>
      </c>
      <c r="J651" s="79">
        <f t="shared" si="142"/>
        <v>0</v>
      </c>
      <c r="K651" s="79">
        <f t="shared" si="143"/>
        <v>0</v>
      </c>
      <c r="L651" s="79">
        <f t="shared" si="144"/>
        <v>0</v>
      </c>
      <c r="M651" s="79">
        <f t="shared" ca="1" si="149"/>
        <v>-7.3295565784882452E-3</v>
      </c>
      <c r="N651" s="79">
        <f t="shared" ca="1" si="145"/>
        <v>0</v>
      </c>
      <c r="O651" s="126">
        <f t="shared" ca="1" si="146"/>
        <v>0</v>
      </c>
      <c r="P651" s="79">
        <f t="shared" ca="1" si="147"/>
        <v>0</v>
      </c>
      <c r="Q651" s="79">
        <f t="shared" ca="1" si="148"/>
        <v>0</v>
      </c>
      <c r="R651" s="53">
        <f t="shared" ca="1" si="150"/>
        <v>7.3295565784882452E-3</v>
      </c>
      <c r="S651" s="53"/>
      <c r="T651" s="53"/>
      <c r="U651" s="53"/>
      <c r="V651" s="53"/>
      <c r="W651" s="53"/>
      <c r="X651" s="53"/>
      <c r="Y651" s="53"/>
      <c r="Z651" s="53"/>
      <c r="AA651" s="53"/>
      <c r="AB651" s="53"/>
      <c r="AC651" s="53"/>
      <c r="AD651" s="53"/>
      <c r="AE651" s="53"/>
      <c r="AF651" s="53"/>
      <c r="AG651" s="53"/>
      <c r="AH651" s="53"/>
      <c r="AI651" s="53"/>
    </row>
    <row r="652" spans="1:35" x14ac:dyDescent="0.2">
      <c r="A652" s="53"/>
      <c r="B652" s="53"/>
      <c r="C652" s="86"/>
      <c r="D652" s="87">
        <f t="shared" si="138"/>
        <v>0</v>
      </c>
      <c r="E652" s="87">
        <f t="shared" si="138"/>
        <v>0</v>
      </c>
      <c r="F652" s="79">
        <f t="shared" si="139"/>
        <v>0</v>
      </c>
      <c r="G652" s="79">
        <f t="shared" si="139"/>
        <v>0</v>
      </c>
      <c r="H652" s="79">
        <f t="shared" si="140"/>
        <v>0</v>
      </c>
      <c r="I652" s="79">
        <f t="shared" si="141"/>
        <v>0</v>
      </c>
      <c r="J652" s="79">
        <f t="shared" si="142"/>
        <v>0</v>
      </c>
      <c r="K652" s="79">
        <f t="shared" si="143"/>
        <v>0</v>
      </c>
      <c r="L652" s="79">
        <f t="shared" si="144"/>
        <v>0</v>
      </c>
      <c r="M652" s="79">
        <f t="shared" ca="1" si="149"/>
        <v>-7.3295565784882452E-3</v>
      </c>
      <c r="N652" s="79">
        <f t="shared" ca="1" si="145"/>
        <v>0</v>
      </c>
      <c r="O652" s="126">
        <f t="shared" ca="1" si="146"/>
        <v>0</v>
      </c>
      <c r="P652" s="79">
        <f t="shared" ca="1" si="147"/>
        <v>0</v>
      </c>
      <c r="Q652" s="79">
        <f t="shared" ca="1" si="148"/>
        <v>0</v>
      </c>
      <c r="R652" s="53">
        <f t="shared" ca="1" si="150"/>
        <v>7.3295565784882452E-3</v>
      </c>
      <c r="S652" s="53"/>
      <c r="T652" s="53"/>
      <c r="U652" s="53"/>
      <c r="V652" s="53"/>
      <c r="W652" s="53"/>
      <c r="X652" s="53"/>
      <c r="Y652" s="53"/>
      <c r="Z652" s="53"/>
      <c r="AA652" s="53"/>
      <c r="AB652" s="53"/>
      <c r="AC652" s="53"/>
      <c r="AD652" s="53"/>
      <c r="AE652" s="53"/>
      <c r="AF652" s="53"/>
      <c r="AG652" s="53"/>
      <c r="AH652" s="53"/>
      <c r="AI652" s="53"/>
    </row>
    <row r="653" spans="1:35" x14ac:dyDescent="0.2">
      <c r="A653" s="53"/>
      <c r="B653" s="53"/>
      <c r="C653" s="86"/>
      <c r="D653" s="87">
        <f t="shared" si="138"/>
        <v>0</v>
      </c>
      <c r="E653" s="87">
        <f t="shared" si="138"/>
        <v>0</v>
      </c>
      <c r="F653" s="79">
        <f t="shared" si="139"/>
        <v>0</v>
      </c>
      <c r="G653" s="79">
        <f t="shared" si="139"/>
        <v>0</v>
      </c>
      <c r="H653" s="79">
        <f t="shared" si="140"/>
        <v>0</v>
      </c>
      <c r="I653" s="79">
        <f t="shared" si="141"/>
        <v>0</v>
      </c>
      <c r="J653" s="79">
        <f t="shared" si="142"/>
        <v>0</v>
      </c>
      <c r="K653" s="79">
        <f t="shared" si="143"/>
        <v>0</v>
      </c>
      <c r="L653" s="79">
        <f t="shared" si="144"/>
        <v>0</v>
      </c>
      <c r="M653" s="79">
        <f t="shared" ca="1" si="149"/>
        <v>-7.3295565784882452E-3</v>
      </c>
      <c r="N653" s="79">
        <f t="shared" ca="1" si="145"/>
        <v>0</v>
      </c>
      <c r="O653" s="126">
        <f t="shared" ca="1" si="146"/>
        <v>0</v>
      </c>
      <c r="P653" s="79">
        <f t="shared" ca="1" si="147"/>
        <v>0</v>
      </c>
      <c r="Q653" s="79">
        <f t="shared" ca="1" si="148"/>
        <v>0</v>
      </c>
      <c r="R653" s="53">
        <f t="shared" ca="1" si="150"/>
        <v>7.3295565784882452E-3</v>
      </c>
      <c r="S653" s="53"/>
      <c r="T653" s="53"/>
      <c r="U653" s="53"/>
      <c r="V653" s="53"/>
      <c r="W653" s="53"/>
      <c r="X653" s="53"/>
      <c r="Y653" s="53"/>
      <c r="Z653" s="53"/>
      <c r="AA653" s="53"/>
      <c r="AB653" s="53"/>
      <c r="AC653" s="53"/>
      <c r="AD653" s="53"/>
      <c r="AE653" s="53"/>
      <c r="AF653" s="53"/>
      <c r="AG653" s="53"/>
      <c r="AH653" s="53"/>
      <c r="AI653" s="53"/>
    </row>
    <row r="654" spans="1:35" x14ac:dyDescent="0.2">
      <c r="A654" s="53"/>
      <c r="B654" s="53"/>
      <c r="C654" s="86"/>
      <c r="D654" s="87">
        <f t="shared" si="138"/>
        <v>0</v>
      </c>
      <c r="E654" s="87">
        <f t="shared" si="138"/>
        <v>0</v>
      </c>
      <c r="F654" s="79">
        <f t="shared" si="139"/>
        <v>0</v>
      </c>
      <c r="G654" s="79">
        <f t="shared" si="139"/>
        <v>0</v>
      </c>
      <c r="H654" s="79">
        <f t="shared" si="140"/>
        <v>0</v>
      </c>
      <c r="I654" s="79">
        <f t="shared" si="141"/>
        <v>0</v>
      </c>
      <c r="J654" s="79">
        <f t="shared" si="142"/>
        <v>0</v>
      </c>
      <c r="K654" s="79">
        <f t="shared" si="143"/>
        <v>0</v>
      </c>
      <c r="L654" s="79">
        <f t="shared" si="144"/>
        <v>0</v>
      </c>
      <c r="M654" s="79">
        <f t="shared" ca="1" si="149"/>
        <v>-7.3295565784882452E-3</v>
      </c>
      <c r="N654" s="79">
        <f t="shared" ca="1" si="145"/>
        <v>0</v>
      </c>
      <c r="O654" s="126">
        <f t="shared" ca="1" si="146"/>
        <v>0</v>
      </c>
      <c r="P654" s="79">
        <f t="shared" ca="1" si="147"/>
        <v>0</v>
      </c>
      <c r="Q654" s="79">
        <f t="shared" ca="1" si="148"/>
        <v>0</v>
      </c>
      <c r="R654" s="53">
        <f t="shared" ca="1" si="150"/>
        <v>7.3295565784882452E-3</v>
      </c>
      <c r="S654" s="53"/>
      <c r="T654" s="53"/>
      <c r="U654" s="53"/>
      <c r="V654" s="53"/>
      <c r="W654" s="53"/>
      <c r="X654" s="53"/>
      <c r="Y654" s="53"/>
      <c r="Z654" s="53"/>
      <c r="AA654" s="53"/>
      <c r="AB654" s="53"/>
      <c r="AC654" s="53"/>
      <c r="AD654" s="53"/>
      <c r="AE654" s="53"/>
      <c r="AF654" s="53"/>
      <c r="AG654" s="53"/>
      <c r="AH654" s="53"/>
      <c r="AI654" s="53"/>
    </row>
    <row r="655" spans="1:35" x14ac:dyDescent="0.2">
      <c r="A655" s="53"/>
      <c r="B655" s="53"/>
      <c r="C655" s="86"/>
      <c r="D655" s="87">
        <f t="shared" ref="D655:E718" si="151">A655/A$18</f>
        <v>0</v>
      </c>
      <c r="E655" s="87">
        <f t="shared" si="151"/>
        <v>0</v>
      </c>
      <c r="F655" s="79">
        <f t="shared" ref="F655:G718" si="152">$C655*D655</f>
        <v>0</v>
      </c>
      <c r="G655" s="79">
        <f t="shared" si="152"/>
        <v>0</v>
      </c>
      <c r="H655" s="79">
        <f t="shared" si="140"/>
        <v>0</v>
      </c>
      <c r="I655" s="79">
        <f t="shared" si="141"/>
        <v>0</v>
      </c>
      <c r="J655" s="79">
        <f t="shared" si="142"/>
        <v>0</v>
      </c>
      <c r="K655" s="79">
        <f t="shared" si="143"/>
        <v>0</v>
      </c>
      <c r="L655" s="79">
        <f t="shared" si="144"/>
        <v>0</v>
      </c>
      <c r="M655" s="79">
        <f t="shared" ca="1" si="149"/>
        <v>-7.3295565784882452E-3</v>
      </c>
      <c r="N655" s="79">
        <f t="shared" ca="1" si="145"/>
        <v>0</v>
      </c>
      <c r="O655" s="126">
        <f t="shared" ca="1" si="146"/>
        <v>0</v>
      </c>
      <c r="P655" s="79">
        <f t="shared" ca="1" si="147"/>
        <v>0</v>
      </c>
      <c r="Q655" s="79">
        <f t="shared" ca="1" si="148"/>
        <v>0</v>
      </c>
      <c r="R655" s="53">
        <f t="shared" ca="1" si="150"/>
        <v>7.3295565784882452E-3</v>
      </c>
      <c r="S655" s="53"/>
      <c r="T655" s="53"/>
      <c r="U655" s="53"/>
      <c r="V655" s="53"/>
      <c r="W655" s="53"/>
      <c r="X655" s="53"/>
      <c r="Y655" s="53"/>
      <c r="Z655" s="53"/>
      <c r="AA655" s="53"/>
      <c r="AB655" s="53"/>
      <c r="AC655" s="53"/>
      <c r="AD655" s="53"/>
      <c r="AE655" s="53"/>
      <c r="AF655" s="53"/>
      <c r="AG655" s="53"/>
      <c r="AH655" s="53"/>
      <c r="AI655" s="53"/>
    </row>
    <row r="656" spans="1:35" x14ac:dyDescent="0.2">
      <c r="A656" s="53"/>
      <c r="B656" s="53"/>
      <c r="C656" s="86"/>
      <c r="D656" s="87">
        <f t="shared" si="151"/>
        <v>0</v>
      </c>
      <c r="E656" s="87">
        <f t="shared" si="151"/>
        <v>0</v>
      </c>
      <c r="F656" s="79">
        <f t="shared" si="152"/>
        <v>0</v>
      </c>
      <c r="G656" s="79">
        <f t="shared" si="152"/>
        <v>0</v>
      </c>
      <c r="H656" s="79">
        <f t="shared" ref="H656:H719" si="153">C656*D656*D656</f>
        <v>0</v>
      </c>
      <c r="I656" s="79">
        <f t="shared" ref="I656:I719" si="154">C656*D656*D656*D656</f>
        <v>0</v>
      </c>
      <c r="J656" s="79">
        <f t="shared" ref="J656:J719" si="155">C656*D656*D656*D656*D656</f>
        <v>0</v>
      </c>
      <c r="K656" s="79">
        <f t="shared" ref="K656:K719" si="156">C656*E656*D656</f>
        <v>0</v>
      </c>
      <c r="L656" s="79">
        <f t="shared" ref="L656:L719" si="157">C656*E656*D656*D656</f>
        <v>0</v>
      </c>
      <c r="M656" s="79">
        <f t="shared" ca="1" si="149"/>
        <v>-7.3295565784882452E-3</v>
      </c>
      <c r="N656" s="79">
        <f t="shared" ref="N656:N719" ca="1" si="158">C656*(M656-E656)^2</f>
        <v>0</v>
      </c>
      <c r="O656" s="126">
        <f t="shared" ref="O656:O719" ca="1" si="159">(C656*O$1-O$2*F656+O$3*H656)^2</f>
        <v>0</v>
      </c>
      <c r="P656" s="79">
        <f t="shared" ref="P656:P719" ca="1" si="160">(-C656*O$2+O$4*F656-O$5*H656)^2</f>
        <v>0</v>
      </c>
      <c r="Q656" s="79">
        <f t="shared" ref="Q656:Q719" ca="1" si="161">+(C656*O$3-F656*O$5+H656*O$6)^2</f>
        <v>0</v>
      </c>
      <c r="R656" s="53">
        <f t="shared" ca="1" si="150"/>
        <v>7.3295565784882452E-3</v>
      </c>
      <c r="S656" s="53"/>
      <c r="T656" s="53"/>
      <c r="U656" s="53"/>
      <c r="V656" s="53"/>
      <c r="W656" s="53"/>
      <c r="X656" s="53"/>
      <c r="Y656" s="53"/>
      <c r="Z656" s="53"/>
      <c r="AA656" s="53"/>
      <c r="AB656" s="53"/>
      <c r="AC656" s="53"/>
      <c r="AD656" s="53"/>
      <c r="AE656" s="53"/>
      <c r="AF656" s="53"/>
      <c r="AG656" s="53"/>
      <c r="AH656" s="53"/>
      <c r="AI656" s="53"/>
    </row>
    <row r="657" spans="1:35" x14ac:dyDescent="0.2">
      <c r="A657" s="53"/>
      <c r="B657" s="53"/>
      <c r="C657" s="86"/>
      <c r="D657" s="87">
        <f t="shared" si="151"/>
        <v>0</v>
      </c>
      <c r="E657" s="87">
        <f t="shared" si="151"/>
        <v>0</v>
      </c>
      <c r="F657" s="79">
        <f t="shared" si="152"/>
        <v>0</v>
      </c>
      <c r="G657" s="79">
        <f t="shared" si="152"/>
        <v>0</v>
      </c>
      <c r="H657" s="79">
        <f t="shared" si="153"/>
        <v>0</v>
      </c>
      <c r="I657" s="79">
        <f t="shared" si="154"/>
        <v>0</v>
      </c>
      <c r="J657" s="79">
        <f t="shared" si="155"/>
        <v>0</v>
      </c>
      <c r="K657" s="79">
        <f t="shared" si="156"/>
        <v>0</v>
      </c>
      <c r="L657" s="79">
        <f t="shared" si="157"/>
        <v>0</v>
      </c>
      <c r="M657" s="79">
        <f t="shared" ca="1" si="149"/>
        <v>-7.3295565784882452E-3</v>
      </c>
      <c r="N657" s="79">
        <f t="shared" ca="1" si="158"/>
        <v>0</v>
      </c>
      <c r="O657" s="126">
        <f t="shared" ca="1" si="159"/>
        <v>0</v>
      </c>
      <c r="P657" s="79">
        <f t="shared" ca="1" si="160"/>
        <v>0</v>
      </c>
      <c r="Q657" s="79">
        <f t="shared" ca="1" si="161"/>
        <v>0</v>
      </c>
      <c r="R657" s="53">
        <f t="shared" ca="1" si="150"/>
        <v>7.3295565784882452E-3</v>
      </c>
      <c r="S657" s="53"/>
      <c r="T657" s="53"/>
      <c r="U657" s="53"/>
      <c r="V657" s="53"/>
      <c r="W657" s="53"/>
      <c r="X657" s="53"/>
      <c r="Y657" s="53"/>
      <c r="Z657" s="53"/>
      <c r="AA657" s="53"/>
      <c r="AB657" s="53"/>
      <c r="AC657" s="53"/>
      <c r="AD657" s="53"/>
      <c r="AE657" s="53"/>
      <c r="AF657" s="53"/>
      <c r="AG657" s="53"/>
      <c r="AH657" s="53"/>
      <c r="AI657" s="53"/>
    </row>
    <row r="658" spans="1:35" x14ac:dyDescent="0.2">
      <c r="A658" s="53"/>
      <c r="B658" s="53"/>
      <c r="C658" s="86"/>
      <c r="D658" s="87">
        <f t="shared" si="151"/>
        <v>0</v>
      </c>
      <c r="E658" s="87">
        <f t="shared" si="151"/>
        <v>0</v>
      </c>
      <c r="F658" s="79">
        <f t="shared" si="152"/>
        <v>0</v>
      </c>
      <c r="G658" s="79">
        <f t="shared" si="152"/>
        <v>0</v>
      </c>
      <c r="H658" s="79">
        <f t="shared" si="153"/>
        <v>0</v>
      </c>
      <c r="I658" s="79">
        <f t="shared" si="154"/>
        <v>0</v>
      </c>
      <c r="J658" s="79">
        <f t="shared" si="155"/>
        <v>0</v>
      </c>
      <c r="K658" s="79">
        <f t="shared" si="156"/>
        <v>0</v>
      </c>
      <c r="L658" s="79">
        <f t="shared" si="157"/>
        <v>0</v>
      </c>
      <c r="M658" s="79">
        <f t="shared" ca="1" si="149"/>
        <v>-7.3295565784882452E-3</v>
      </c>
      <c r="N658" s="79">
        <f t="shared" ca="1" si="158"/>
        <v>0</v>
      </c>
      <c r="O658" s="126">
        <f t="shared" ca="1" si="159"/>
        <v>0</v>
      </c>
      <c r="P658" s="79">
        <f t="shared" ca="1" si="160"/>
        <v>0</v>
      </c>
      <c r="Q658" s="79">
        <f t="shared" ca="1" si="161"/>
        <v>0</v>
      </c>
      <c r="R658" s="53">
        <f t="shared" ca="1" si="150"/>
        <v>7.3295565784882452E-3</v>
      </c>
      <c r="S658" s="53"/>
      <c r="T658" s="53"/>
      <c r="U658" s="53"/>
      <c r="V658" s="53"/>
      <c r="W658" s="53"/>
      <c r="X658" s="53"/>
      <c r="Y658" s="53"/>
      <c r="Z658" s="53"/>
      <c r="AA658" s="53"/>
      <c r="AB658" s="53"/>
      <c r="AC658" s="53"/>
      <c r="AD658" s="53"/>
      <c r="AE658" s="53"/>
      <c r="AF658" s="53"/>
      <c r="AG658" s="53"/>
      <c r="AH658" s="53"/>
      <c r="AI658" s="53"/>
    </row>
    <row r="659" spans="1:35" x14ac:dyDescent="0.2">
      <c r="A659" s="53"/>
      <c r="B659" s="53"/>
      <c r="C659" s="86"/>
      <c r="D659" s="87">
        <f t="shared" si="151"/>
        <v>0</v>
      </c>
      <c r="E659" s="87">
        <f t="shared" si="151"/>
        <v>0</v>
      </c>
      <c r="F659" s="79">
        <f t="shared" si="152"/>
        <v>0</v>
      </c>
      <c r="G659" s="79">
        <f t="shared" si="152"/>
        <v>0</v>
      </c>
      <c r="H659" s="79">
        <f t="shared" si="153"/>
        <v>0</v>
      </c>
      <c r="I659" s="79">
        <f t="shared" si="154"/>
        <v>0</v>
      </c>
      <c r="J659" s="79">
        <f t="shared" si="155"/>
        <v>0</v>
      </c>
      <c r="K659" s="79">
        <f t="shared" si="156"/>
        <v>0</v>
      </c>
      <c r="L659" s="79">
        <f t="shared" si="157"/>
        <v>0</v>
      </c>
      <c r="M659" s="79">
        <f t="shared" ca="1" si="149"/>
        <v>-7.3295565784882452E-3</v>
      </c>
      <c r="N659" s="79">
        <f t="shared" ca="1" si="158"/>
        <v>0</v>
      </c>
      <c r="O659" s="126">
        <f t="shared" ca="1" si="159"/>
        <v>0</v>
      </c>
      <c r="P659" s="79">
        <f t="shared" ca="1" si="160"/>
        <v>0</v>
      </c>
      <c r="Q659" s="79">
        <f t="shared" ca="1" si="161"/>
        <v>0</v>
      </c>
      <c r="R659" s="53">
        <f t="shared" ca="1" si="150"/>
        <v>7.3295565784882452E-3</v>
      </c>
      <c r="S659" s="53"/>
      <c r="T659" s="53"/>
      <c r="U659" s="53"/>
      <c r="V659" s="53"/>
      <c r="W659" s="53"/>
      <c r="X659" s="53"/>
      <c r="Y659" s="53"/>
      <c r="Z659" s="53"/>
      <c r="AA659" s="53"/>
      <c r="AB659" s="53"/>
      <c r="AC659" s="53"/>
      <c r="AD659" s="53"/>
      <c r="AE659" s="53"/>
      <c r="AF659" s="53"/>
      <c r="AG659" s="53"/>
      <c r="AH659" s="53"/>
      <c r="AI659" s="53"/>
    </row>
    <row r="660" spans="1:35" x14ac:dyDescent="0.2">
      <c r="A660" s="53"/>
      <c r="B660" s="53"/>
      <c r="C660" s="86"/>
      <c r="D660" s="87">
        <f t="shared" si="151"/>
        <v>0</v>
      </c>
      <c r="E660" s="87">
        <f t="shared" si="151"/>
        <v>0</v>
      </c>
      <c r="F660" s="79">
        <f t="shared" si="152"/>
        <v>0</v>
      </c>
      <c r="G660" s="79">
        <f t="shared" si="152"/>
        <v>0</v>
      </c>
      <c r="H660" s="79">
        <f t="shared" si="153"/>
        <v>0</v>
      </c>
      <c r="I660" s="79">
        <f t="shared" si="154"/>
        <v>0</v>
      </c>
      <c r="J660" s="79">
        <f t="shared" si="155"/>
        <v>0</v>
      </c>
      <c r="K660" s="79">
        <f t="shared" si="156"/>
        <v>0</v>
      </c>
      <c r="L660" s="79">
        <f t="shared" si="157"/>
        <v>0</v>
      </c>
      <c r="M660" s="79">
        <f t="shared" ca="1" si="149"/>
        <v>-7.3295565784882452E-3</v>
      </c>
      <c r="N660" s="79">
        <f t="shared" ca="1" si="158"/>
        <v>0</v>
      </c>
      <c r="O660" s="126">
        <f t="shared" ca="1" si="159"/>
        <v>0</v>
      </c>
      <c r="P660" s="79">
        <f t="shared" ca="1" si="160"/>
        <v>0</v>
      </c>
      <c r="Q660" s="79">
        <f t="shared" ca="1" si="161"/>
        <v>0</v>
      </c>
      <c r="R660" s="53">
        <f t="shared" ca="1" si="150"/>
        <v>7.3295565784882452E-3</v>
      </c>
      <c r="S660" s="53"/>
      <c r="T660" s="53"/>
      <c r="U660" s="53"/>
      <c r="V660" s="53"/>
      <c r="W660" s="53"/>
      <c r="X660" s="53"/>
      <c r="Y660" s="53"/>
      <c r="Z660" s="53"/>
      <c r="AA660" s="53"/>
      <c r="AB660" s="53"/>
      <c r="AC660" s="53"/>
      <c r="AD660" s="53"/>
      <c r="AE660" s="53"/>
      <c r="AF660" s="53"/>
      <c r="AG660" s="53"/>
      <c r="AH660" s="53"/>
      <c r="AI660" s="53"/>
    </row>
    <row r="661" spans="1:35" x14ac:dyDescent="0.2">
      <c r="A661" s="53"/>
      <c r="B661" s="53"/>
      <c r="C661" s="86"/>
      <c r="D661" s="87">
        <f t="shared" si="151"/>
        <v>0</v>
      </c>
      <c r="E661" s="87">
        <f t="shared" si="151"/>
        <v>0</v>
      </c>
      <c r="F661" s="79">
        <f t="shared" si="152"/>
        <v>0</v>
      </c>
      <c r="G661" s="79">
        <f t="shared" si="152"/>
        <v>0</v>
      </c>
      <c r="H661" s="79">
        <f t="shared" si="153"/>
        <v>0</v>
      </c>
      <c r="I661" s="79">
        <f t="shared" si="154"/>
        <v>0</v>
      </c>
      <c r="J661" s="79">
        <f t="shared" si="155"/>
        <v>0</v>
      </c>
      <c r="K661" s="79">
        <f t="shared" si="156"/>
        <v>0</v>
      </c>
      <c r="L661" s="79">
        <f t="shared" si="157"/>
        <v>0</v>
      </c>
      <c r="M661" s="79">
        <f t="shared" ref="M661:M724" ca="1" si="162">+E$4+E$5*D661+E$6*D661^2</f>
        <v>-7.3295565784882452E-3</v>
      </c>
      <c r="N661" s="79">
        <f t="shared" ca="1" si="158"/>
        <v>0</v>
      </c>
      <c r="O661" s="126">
        <f t="shared" ca="1" si="159"/>
        <v>0</v>
      </c>
      <c r="P661" s="79">
        <f t="shared" ca="1" si="160"/>
        <v>0</v>
      </c>
      <c r="Q661" s="79">
        <f t="shared" ca="1" si="161"/>
        <v>0</v>
      </c>
      <c r="R661" s="53">
        <f t="shared" ref="R661:R724" ca="1" si="163">+E661-M661</f>
        <v>7.3295565784882452E-3</v>
      </c>
      <c r="S661" s="53"/>
      <c r="T661" s="53"/>
      <c r="U661" s="53"/>
      <c r="V661" s="53"/>
      <c r="W661" s="53"/>
      <c r="X661" s="53"/>
      <c r="Y661" s="53"/>
      <c r="Z661" s="53"/>
      <c r="AA661" s="53"/>
      <c r="AB661" s="53"/>
      <c r="AC661" s="53"/>
      <c r="AD661" s="53"/>
      <c r="AE661" s="53"/>
      <c r="AF661" s="53"/>
      <c r="AG661" s="53"/>
      <c r="AH661" s="53"/>
      <c r="AI661" s="53"/>
    </row>
    <row r="662" spans="1:35" x14ac:dyDescent="0.2">
      <c r="A662" s="53"/>
      <c r="B662" s="53"/>
      <c r="C662" s="86"/>
      <c r="D662" s="87">
        <f t="shared" si="151"/>
        <v>0</v>
      </c>
      <c r="E662" s="87">
        <f t="shared" si="151"/>
        <v>0</v>
      </c>
      <c r="F662" s="79">
        <f t="shared" si="152"/>
        <v>0</v>
      </c>
      <c r="G662" s="79">
        <f t="shared" si="152"/>
        <v>0</v>
      </c>
      <c r="H662" s="79">
        <f t="shared" si="153"/>
        <v>0</v>
      </c>
      <c r="I662" s="79">
        <f t="shared" si="154"/>
        <v>0</v>
      </c>
      <c r="J662" s="79">
        <f t="shared" si="155"/>
        <v>0</v>
      </c>
      <c r="K662" s="79">
        <f t="shared" si="156"/>
        <v>0</v>
      </c>
      <c r="L662" s="79">
        <f t="shared" si="157"/>
        <v>0</v>
      </c>
      <c r="M662" s="79">
        <f t="shared" ca="1" si="162"/>
        <v>-7.3295565784882452E-3</v>
      </c>
      <c r="N662" s="79">
        <f t="shared" ca="1" si="158"/>
        <v>0</v>
      </c>
      <c r="O662" s="126">
        <f t="shared" ca="1" si="159"/>
        <v>0</v>
      </c>
      <c r="P662" s="79">
        <f t="shared" ca="1" si="160"/>
        <v>0</v>
      </c>
      <c r="Q662" s="79">
        <f t="shared" ca="1" si="161"/>
        <v>0</v>
      </c>
      <c r="R662" s="53">
        <f t="shared" ca="1" si="163"/>
        <v>7.3295565784882452E-3</v>
      </c>
      <c r="S662" s="53"/>
      <c r="T662" s="53"/>
      <c r="U662" s="53"/>
      <c r="V662" s="53"/>
      <c r="W662" s="53"/>
      <c r="X662" s="53"/>
      <c r="Y662" s="53"/>
      <c r="Z662" s="53"/>
      <c r="AA662" s="53"/>
      <c r="AB662" s="53"/>
      <c r="AC662" s="53"/>
      <c r="AD662" s="53"/>
      <c r="AE662" s="53"/>
      <c r="AF662" s="53"/>
      <c r="AG662" s="53"/>
      <c r="AH662" s="53"/>
      <c r="AI662" s="53"/>
    </row>
    <row r="663" spans="1:35" x14ac:dyDescent="0.2">
      <c r="A663" s="53"/>
      <c r="B663" s="53"/>
      <c r="C663" s="86"/>
      <c r="D663" s="87">
        <f t="shared" si="151"/>
        <v>0</v>
      </c>
      <c r="E663" s="87">
        <f t="shared" si="151"/>
        <v>0</v>
      </c>
      <c r="F663" s="79">
        <f t="shared" si="152"/>
        <v>0</v>
      </c>
      <c r="G663" s="79">
        <f t="shared" si="152"/>
        <v>0</v>
      </c>
      <c r="H663" s="79">
        <f t="shared" si="153"/>
        <v>0</v>
      </c>
      <c r="I663" s="79">
        <f t="shared" si="154"/>
        <v>0</v>
      </c>
      <c r="J663" s="79">
        <f t="shared" si="155"/>
        <v>0</v>
      </c>
      <c r="K663" s="79">
        <f t="shared" si="156"/>
        <v>0</v>
      </c>
      <c r="L663" s="79">
        <f t="shared" si="157"/>
        <v>0</v>
      </c>
      <c r="M663" s="79">
        <f t="shared" ca="1" si="162"/>
        <v>-7.3295565784882452E-3</v>
      </c>
      <c r="N663" s="79">
        <f t="shared" ca="1" si="158"/>
        <v>0</v>
      </c>
      <c r="O663" s="126">
        <f t="shared" ca="1" si="159"/>
        <v>0</v>
      </c>
      <c r="P663" s="79">
        <f t="shared" ca="1" si="160"/>
        <v>0</v>
      </c>
      <c r="Q663" s="79">
        <f t="shared" ca="1" si="161"/>
        <v>0</v>
      </c>
      <c r="R663" s="53">
        <f t="shared" ca="1" si="163"/>
        <v>7.3295565784882452E-3</v>
      </c>
      <c r="S663" s="53"/>
      <c r="T663" s="53"/>
      <c r="U663" s="53"/>
      <c r="V663" s="53"/>
      <c r="W663" s="53"/>
      <c r="X663" s="53"/>
      <c r="Y663" s="53"/>
      <c r="Z663" s="53"/>
      <c r="AA663" s="53"/>
      <c r="AB663" s="53"/>
      <c r="AC663" s="53"/>
      <c r="AD663" s="53"/>
      <c r="AE663" s="53"/>
      <c r="AF663" s="53"/>
      <c r="AG663" s="53"/>
      <c r="AH663" s="53"/>
      <c r="AI663" s="53"/>
    </row>
    <row r="664" spans="1:35" x14ac:dyDescent="0.2">
      <c r="A664" s="53"/>
      <c r="B664" s="53"/>
      <c r="C664" s="86"/>
      <c r="D664" s="87">
        <f t="shared" si="151"/>
        <v>0</v>
      </c>
      <c r="E664" s="87">
        <f t="shared" si="151"/>
        <v>0</v>
      </c>
      <c r="F664" s="79">
        <f t="shared" si="152"/>
        <v>0</v>
      </c>
      <c r="G664" s="79">
        <f t="shared" si="152"/>
        <v>0</v>
      </c>
      <c r="H664" s="79">
        <f t="shared" si="153"/>
        <v>0</v>
      </c>
      <c r="I664" s="79">
        <f t="shared" si="154"/>
        <v>0</v>
      </c>
      <c r="J664" s="79">
        <f t="shared" si="155"/>
        <v>0</v>
      </c>
      <c r="K664" s="79">
        <f t="shared" si="156"/>
        <v>0</v>
      </c>
      <c r="L664" s="79">
        <f t="shared" si="157"/>
        <v>0</v>
      </c>
      <c r="M664" s="79">
        <f t="shared" ca="1" si="162"/>
        <v>-7.3295565784882452E-3</v>
      </c>
      <c r="N664" s="79">
        <f t="shared" ca="1" si="158"/>
        <v>0</v>
      </c>
      <c r="O664" s="126">
        <f t="shared" ca="1" si="159"/>
        <v>0</v>
      </c>
      <c r="P664" s="79">
        <f t="shared" ca="1" si="160"/>
        <v>0</v>
      </c>
      <c r="Q664" s="79">
        <f t="shared" ca="1" si="161"/>
        <v>0</v>
      </c>
      <c r="R664" s="53">
        <f t="shared" ca="1" si="163"/>
        <v>7.3295565784882452E-3</v>
      </c>
      <c r="S664" s="53"/>
      <c r="T664" s="53"/>
      <c r="U664" s="53"/>
      <c r="V664" s="53"/>
      <c r="W664" s="53"/>
      <c r="X664" s="53"/>
      <c r="Y664" s="53"/>
      <c r="Z664" s="53"/>
      <c r="AA664" s="53"/>
      <c r="AB664" s="53"/>
      <c r="AC664" s="53"/>
      <c r="AD664" s="53"/>
      <c r="AE664" s="53"/>
      <c r="AF664" s="53"/>
      <c r="AG664" s="53"/>
      <c r="AH664" s="53"/>
      <c r="AI664" s="53"/>
    </row>
    <row r="665" spans="1:35" x14ac:dyDescent="0.2">
      <c r="A665" s="53"/>
      <c r="B665" s="53"/>
      <c r="C665" s="86"/>
      <c r="D665" s="87">
        <f t="shared" si="151"/>
        <v>0</v>
      </c>
      <c r="E665" s="87">
        <f t="shared" si="151"/>
        <v>0</v>
      </c>
      <c r="F665" s="79">
        <f t="shared" si="152"/>
        <v>0</v>
      </c>
      <c r="G665" s="79">
        <f t="shared" si="152"/>
        <v>0</v>
      </c>
      <c r="H665" s="79">
        <f t="shared" si="153"/>
        <v>0</v>
      </c>
      <c r="I665" s="79">
        <f t="shared" si="154"/>
        <v>0</v>
      </c>
      <c r="J665" s="79">
        <f t="shared" si="155"/>
        <v>0</v>
      </c>
      <c r="K665" s="79">
        <f t="shared" si="156"/>
        <v>0</v>
      </c>
      <c r="L665" s="79">
        <f t="shared" si="157"/>
        <v>0</v>
      </c>
      <c r="M665" s="79">
        <f t="shared" ca="1" si="162"/>
        <v>-7.3295565784882452E-3</v>
      </c>
      <c r="N665" s="79">
        <f t="shared" ca="1" si="158"/>
        <v>0</v>
      </c>
      <c r="O665" s="126">
        <f t="shared" ca="1" si="159"/>
        <v>0</v>
      </c>
      <c r="P665" s="79">
        <f t="shared" ca="1" si="160"/>
        <v>0</v>
      </c>
      <c r="Q665" s="79">
        <f t="shared" ca="1" si="161"/>
        <v>0</v>
      </c>
      <c r="R665" s="53">
        <f t="shared" ca="1" si="163"/>
        <v>7.3295565784882452E-3</v>
      </c>
      <c r="S665" s="53"/>
      <c r="T665" s="53"/>
      <c r="U665" s="53"/>
      <c r="V665" s="53"/>
      <c r="W665" s="53"/>
      <c r="X665" s="53"/>
      <c r="Y665" s="53"/>
      <c r="Z665" s="53"/>
      <c r="AA665" s="53"/>
      <c r="AB665" s="53"/>
      <c r="AC665" s="53"/>
      <c r="AD665" s="53"/>
      <c r="AE665" s="53"/>
      <c r="AF665" s="53"/>
      <c r="AG665" s="53"/>
      <c r="AH665" s="53"/>
      <c r="AI665" s="53"/>
    </row>
    <row r="666" spans="1:35" x14ac:dyDescent="0.2">
      <c r="A666" s="53"/>
      <c r="B666" s="53"/>
      <c r="C666" s="86"/>
      <c r="D666" s="87">
        <f t="shared" si="151"/>
        <v>0</v>
      </c>
      <c r="E666" s="87">
        <f t="shared" si="151"/>
        <v>0</v>
      </c>
      <c r="F666" s="79">
        <f t="shared" si="152"/>
        <v>0</v>
      </c>
      <c r="G666" s="79">
        <f t="shared" si="152"/>
        <v>0</v>
      </c>
      <c r="H666" s="79">
        <f t="shared" si="153"/>
        <v>0</v>
      </c>
      <c r="I666" s="79">
        <f t="shared" si="154"/>
        <v>0</v>
      </c>
      <c r="J666" s="79">
        <f t="shared" si="155"/>
        <v>0</v>
      </c>
      <c r="K666" s="79">
        <f t="shared" si="156"/>
        <v>0</v>
      </c>
      <c r="L666" s="79">
        <f t="shared" si="157"/>
        <v>0</v>
      </c>
      <c r="M666" s="79">
        <f t="shared" ca="1" si="162"/>
        <v>-7.3295565784882452E-3</v>
      </c>
      <c r="N666" s="79">
        <f t="shared" ca="1" si="158"/>
        <v>0</v>
      </c>
      <c r="O666" s="126">
        <f t="shared" ca="1" si="159"/>
        <v>0</v>
      </c>
      <c r="P666" s="79">
        <f t="shared" ca="1" si="160"/>
        <v>0</v>
      </c>
      <c r="Q666" s="79">
        <f t="shared" ca="1" si="161"/>
        <v>0</v>
      </c>
      <c r="R666" s="53">
        <f t="shared" ca="1" si="163"/>
        <v>7.3295565784882452E-3</v>
      </c>
      <c r="S666" s="53"/>
      <c r="T666" s="53"/>
      <c r="U666" s="53"/>
      <c r="V666" s="53"/>
      <c r="W666" s="53"/>
      <c r="X666" s="53"/>
      <c r="Y666" s="53"/>
      <c r="Z666" s="53"/>
      <c r="AA666" s="53"/>
      <c r="AB666" s="53"/>
      <c r="AC666" s="53"/>
      <c r="AD666" s="53"/>
      <c r="AE666" s="53"/>
      <c r="AF666" s="53"/>
      <c r="AG666" s="53"/>
      <c r="AH666" s="53"/>
      <c r="AI666" s="53"/>
    </row>
    <row r="667" spans="1:35" x14ac:dyDescent="0.2">
      <c r="A667" s="53"/>
      <c r="B667" s="53"/>
      <c r="C667" s="86"/>
      <c r="D667" s="87">
        <f t="shared" si="151"/>
        <v>0</v>
      </c>
      <c r="E667" s="87">
        <f t="shared" si="151"/>
        <v>0</v>
      </c>
      <c r="F667" s="79">
        <f t="shared" si="152"/>
        <v>0</v>
      </c>
      <c r="G667" s="79">
        <f t="shared" si="152"/>
        <v>0</v>
      </c>
      <c r="H667" s="79">
        <f t="shared" si="153"/>
        <v>0</v>
      </c>
      <c r="I667" s="79">
        <f t="shared" si="154"/>
        <v>0</v>
      </c>
      <c r="J667" s="79">
        <f t="shared" si="155"/>
        <v>0</v>
      </c>
      <c r="K667" s="79">
        <f t="shared" si="156"/>
        <v>0</v>
      </c>
      <c r="L667" s="79">
        <f t="shared" si="157"/>
        <v>0</v>
      </c>
      <c r="M667" s="79">
        <f t="shared" ca="1" si="162"/>
        <v>-7.3295565784882452E-3</v>
      </c>
      <c r="N667" s="79">
        <f t="shared" ca="1" si="158"/>
        <v>0</v>
      </c>
      <c r="O667" s="126">
        <f t="shared" ca="1" si="159"/>
        <v>0</v>
      </c>
      <c r="P667" s="79">
        <f t="shared" ca="1" si="160"/>
        <v>0</v>
      </c>
      <c r="Q667" s="79">
        <f t="shared" ca="1" si="161"/>
        <v>0</v>
      </c>
      <c r="R667" s="53">
        <f t="shared" ca="1" si="163"/>
        <v>7.3295565784882452E-3</v>
      </c>
      <c r="S667" s="53"/>
      <c r="T667" s="53"/>
      <c r="U667" s="53"/>
      <c r="V667" s="53"/>
      <c r="W667" s="53"/>
      <c r="X667" s="53"/>
      <c r="Y667" s="53"/>
      <c r="Z667" s="53"/>
      <c r="AA667" s="53"/>
      <c r="AB667" s="53"/>
      <c r="AC667" s="53"/>
      <c r="AD667" s="53"/>
      <c r="AE667" s="53"/>
      <c r="AF667" s="53"/>
      <c r="AG667" s="53"/>
      <c r="AH667" s="53"/>
      <c r="AI667" s="53"/>
    </row>
    <row r="668" spans="1:35" x14ac:dyDescent="0.2">
      <c r="A668" s="53"/>
      <c r="B668" s="53"/>
      <c r="C668" s="86"/>
      <c r="D668" s="87">
        <f t="shared" si="151"/>
        <v>0</v>
      </c>
      <c r="E668" s="87">
        <f t="shared" si="151"/>
        <v>0</v>
      </c>
      <c r="F668" s="79">
        <f t="shared" si="152"/>
        <v>0</v>
      </c>
      <c r="G668" s="79">
        <f t="shared" si="152"/>
        <v>0</v>
      </c>
      <c r="H668" s="79">
        <f t="shared" si="153"/>
        <v>0</v>
      </c>
      <c r="I668" s="79">
        <f t="shared" si="154"/>
        <v>0</v>
      </c>
      <c r="J668" s="79">
        <f t="shared" si="155"/>
        <v>0</v>
      </c>
      <c r="K668" s="79">
        <f t="shared" si="156"/>
        <v>0</v>
      </c>
      <c r="L668" s="79">
        <f t="shared" si="157"/>
        <v>0</v>
      </c>
      <c r="M668" s="79">
        <f t="shared" ca="1" si="162"/>
        <v>-7.3295565784882452E-3</v>
      </c>
      <c r="N668" s="79">
        <f t="shared" ca="1" si="158"/>
        <v>0</v>
      </c>
      <c r="O668" s="126">
        <f t="shared" ca="1" si="159"/>
        <v>0</v>
      </c>
      <c r="P668" s="79">
        <f t="shared" ca="1" si="160"/>
        <v>0</v>
      </c>
      <c r="Q668" s="79">
        <f t="shared" ca="1" si="161"/>
        <v>0</v>
      </c>
      <c r="R668" s="53">
        <f t="shared" ca="1" si="163"/>
        <v>7.3295565784882452E-3</v>
      </c>
      <c r="S668" s="53"/>
      <c r="T668" s="53"/>
      <c r="U668" s="53"/>
      <c r="V668" s="53"/>
      <c r="W668" s="53"/>
      <c r="X668" s="53"/>
      <c r="Y668" s="53"/>
      <c r="Z668" s="53"/>
      <c r="AA668" s="53"/>
      <c r="AB668" s="53"/>
      <c r="AC668" s="53"/>
      <c r="AD668" s="53"/>
      <c r="AE668" s="53"/>
      <c r="AF668" s="53"/>
      <c r="AG668" s="53"/>
      <c r="AH668" s="53"/>
      <c r="AI668" s="53"/>
    </row>
    <row r="669" spans="1:35" x14ac:dyDescent="0.2">
      <c r="A669" s="53"/>
      <c r="B669" s="53"/>
      <c r="C669" s="86"/>
      <c r="D669" s="87">
        <f t="shared" si="151"/>
        <v>0</v>
      </c>
      <c r="E669" s="87">
        <f t="shared" si="151"/>
        <v>0</v>
      </c>
      <c r="F669" s="79">
        <f t="shared" si="152"/>
        <v>0</v>
      </c>
      <c r="G669" s="79">
        <f t="shared" si="152"/>
        <v>0</v>
      </c>
      <c r="H669" s="79">
        <f t="shared" si="153"/>
        <v>0</v>
      </c>
      <c r="I669" s="79">
        <f t="shared" si="154"/>
        <v>0</v>
      </c>
      <c r="J669" s="79">
        <f t="shared" si="155"/>
        <v>0</v>
      </c>
      <c r="K669" s="79">
        <f t="shared" si="156"/>
        <v>0</v>
      </c>
      <c r="L669" s="79">
        <f t="shared" si="157"/>
        <v>0</v>
      </c>
      <c r="M669" s="79">
        <f t="shared" ca="1" si="162"/>
        <v>-7.3295565784882452E-3</v>
      </c>
      <c r="N669" s="79">
        <f t="shared" ca="1" si="158"/>
        <v>0</v>
      </c>
      <c r="O669" s="126">
        <f t="shared" ca="1" si="159"/>
        <v>0</v>
      </c>
      <c r="P669" s="79">
        <f t="shared" ca="1" si="160"/>
        <v>0</v>
      </c>
      <c r="Q669" s="79">
        <f t="shared" ca="1" si="161"/>
        <v>0</v>
      </c>
      <c r="R669" s="53">
        <f t="shared" ca="1" si="163"/>
        <v>7.3295565784882452E-3</v>
      </c>
      <c r="S669" s="53"/>
      <c r="T669" s="53"/>
      <c r="U669" s="53"/>
      <c r="V669" s="53"/>
      <c r="W669" s="53"/>
      <c r="X669" s="53"/>
      <c r="Y669" s="53"/>
      <c r="Z669" s="53"/>
      <c r="AA669" s="53"/>
      <c r="AB669" s="53"/>
      <c r="AC669" s="53"/>
      <c r="AD669" s="53"/>
      <c r="AE669" s="53"/>
      <c r="AF669" s="53"/>
      <c r="AG669" s="53"/>
      <c r="AH669" s="53"/>
      <c r="AI669" s="53"/>
    </row>
    <row r="670" spans="1:35" x14ac:dyDescent="0.2">
      <c r="A670" s="53"/>
      <c r="B670" s="53"/>
      <c r="C670" s="86"/>
      <c r="D670" s="87">
        <f t="shared" si="151"/>
        <v>0</v>
      </c>
      <c r="E670" s="87">
        <f t="shared" si="151"/>
        <v>0</v>
      </c>
      <c r="F670" s="79">
        <f t="shared" si="152"/>
        <v>0</v>
      </c>
      <c r="G670" s="79">
        <f t="shared" si="152"/>
        <v>0</v>
      </c>
      <c r="H670" s="79">
        <f t="shared" si="153"/>
        <v>0</v>
      </c>
      <c r="I670" s="79">
        <f t="shared" si="154"/>
        <v>0</v>
      </c>
      <c r="J670" s="79">
        <f t="shared" si="155"/>
        <v>0</v>
      </c>
      <c r="K670" s="79">
        <f t="shared" si="156"/>
        <v>0</v>
      </c>
      <c r="L670" s="79">
        <f t="shared" si="157"/>
        <v>0</v>
      </c>
      <c r="M670" s="79">
        <f t="shared" ca="1" si="162"/>
        <v>-7.3295565784882452E-3</v>
      </c>
      <c r="N670" s="79">
        <f t="shared" ca="1" si="158"/>
        <v>0</v>
      </c>
      <c r="O670" s="126">
        <f t="shared" ca="1" si="159"/>
        <v>0</v>
      </c>
      <c r="P670" s="79">
        <f t="shared" ca="1" si="160"/>
        <v>0</v>
      </c>
      <c r="Q670" s="79">
        <f t="shared" ca="1" si="161"/>
        <v>0</v>
      </c>
      <c r="R670" s="53">
        <f t="shared" ca="1" si="163"/>
        <v>7.3295565784882452E-3</v>
      </c>
      <c r="S670" s="53"/>
      <c r="T670" s="53"/>
      <c r="U670" s="53"/>
      <c r="V670" s="53"/>
      <c r="W670" s="53"/>
      <c r="X670" s="53"/>
      <c r="Y670" s="53"/>
      <c r="Z670" s="53"/>
      <c r="AA670" s="53"/>
      <c r="AB670" s="53"/>
      <c r="AC670" s="53"/>
      <c r="AD670" s="53"/>
      <c r="AE670" s="53"/>
      <c r="AF670" s="53"/>
      <c r="AG670" s="53"/>
      <c r="AH670" s="53"/>
      <c r="AI670" s="53"/>
    </row>
    <row r="671" spans="1:35" x14ac:dyDescent="0.2">
      <c r="A671" s="53"/>
      <c r="B671" s="53"/>
      <c r="C671" s="86"/>
      <c r="D671" s="87">
        <f t="shared" si="151"/>
        <v>0</v>
      </c>
      <c r="E671" s="87">
        <f t="shared" si="151"/>
        <v>0</v>
      </c>
      <c r="F671" s="79">
        <f t="shared" si="152"/>
        <v>0</v>
      </c>
      <c r="G671" s="79">
        <f t="shared" si="152"/>
        <v>0</v>
      </c>
      <c r="H671" s="79">
        <f t="shared" si="153"/>
        <v>0</v>
      </c>
      <c r="I671" s="79">
        <f t="shared" si="154"/>
        <v>0</v>
      </c>
      <c r="J671" s="79">
        <f t="shared" si="155"/>
        <v>0</v>
      </c>
      <c r="K671" s="79">
        <f t="shared" si="156"/>
        <v>0</v>
      </c>
      <c r="L671" s="79">
        <f t="shared" si="157"/>
        <v>0</v>
      </c>
      <c r="M671" s="79">
        <f t="shared" ca="1" si="162"/>
        <v>-7.3295565784882452E-3</v>
      </c>
      <c r="N671" s="79">
        <f t="shared" ca="1" si="158"/>
        <v>0</v>
      </c>
      <c r="O671" s="126">
        <f t="shared" ca="1" si="159"/>
        <v>0</v>
      </c>
      <c r="P671" s="79">
        <f t="shared" ca="1" si="160"/>
        <v>0</v>
      </c>
      <c r="Q671" s="79">
        <f t="shared" ca="1" si="161"/>
        <v>0</v>
      </c>
      <c r="R671" s="53">
        <f t="shared" ca="1" si="163"/>
        <v>7.3295565784882452E-3</v>
      </c>
      <c r="S671" s="53"/>
      <c r="T671" s="53"/>
      <c r="U671" s="53"/>
      <c r="V671" s="53"/>
      <c r="W671" s="53"/>
      <c r="X671" s="53"/>
      <c r="Y671" s="53"/>
      <c r="Z671" s="53"/>
      <c r="AA671" s="53"/>
      <c r="AB671" s="53"/>
      <c r="AC671" s="53"/>
      <c r="AD671" s="53"/>
      <c r="AE671" s="53"/>
      <c r="AF671" s="53"/>
      <c r="AG671" s="53"/>
      <c r="AH671" s="53"/>
      <c r="AI671" s="53"/>
    </row>
    <row r="672" spans="1:35" x14ac:dyDescent="0.2">
      <c r="A672" s="53"/>
      <c r="B672" s="53"/>
      <c r="C672" s="86"/>
      <c r="D672" s="87">
        <f t="shared" si="151"/>
        <v>0</v>
      </c>
      <c r="E672" s="87">
        <f t="shared" si="151"/>
        <v>0</v>
      </c>
      <c r="F672" s="79">
        <f t="shared" si="152"/>
        <v>0</v>
      </c>
      <c r="G672" s="79">
        <f t="shared" si="152"/>
        <v>0</v>
      </c>
      <c r="H672" s="79">
        <f t="shared" si="153"/>
        <v>0</v>
      </c>
      <c r="I672" s="79">
        <f t="shared" si="154"/>
        <v>0</v>
      </c>
      <c r="J672" s="79">
        <f t="shared" si="155"/>
        <v>0</v>
      </c>
      <c r="K672" s="79">
        <f t="shared" si="156"/>
        <v>0</v>
      </c>
      <c r="L672" s="79">
        <f t="shared" si="157"/>
        <v>0</v>
      </c>
      <c r="M672" s="79">
        <f t="shared" ca="1" si="162"/>
        <v>-7.3295565784882452E-3</v>
      </c>
      <c r="N672" s="79">
        <f t="shared" ca="1" si="158"/>
        <v>0</v>
      </c>
      <c r="O672" s="126">
        <f t="shared" ca="1" si="159"/>
        <v>0</v>
      </c>
      <c r="P672" s="79">
        <f t="shared" ca="1" si="160"/>
        <v>0</v>
      </c>
      <c r="Q672" s="79">
        <f t="shared" ca="1" si="161"/>
        <v>0</v>
      </c>
      <c r="R672" s="53">
        <f t="shared" ca="1" si="163"/>
        <v>7.3295565784882452E-3</v>
      </c>
      <c r="S672" s="53"/>
      <c r="T672" s="53"/>
      <c r="U672" s="53"/>
      <c r="V672" s="53"/>
      <c r="W672" s="53"/>
      <c r="X672" s="53"/>
      <c r="Y672" s="53"/>
      <c r="Z672" s="53"/>
      <c r="AA672" s="53"/>
      <c r="AB672" s="53"/>
      <c r="AC672" s="53"/>
      <c r="AD672" s="53"/>
      <c r="AE672" s="53"/>
      <c r="AF672" s="53"/>
      <c r="AG672" s="53"/>
      <c r="AH672" s="53"/>
      <c r="AI672" s="53"/>
    </row>
    <row r="673" spans="1:35" x14ac:dyDescent="0.2">
      <c r="A673" s="53"/>
      <c r="B673" s="53"/>
      <c r="C673" s="86"/>
      <c r="D673" s="87">
        <f t="shared" si="151"/>
        <v>0</v>
      </c>
      <c r="E673" s="87">
        <f t="shared" si="151"/>
        <v>0</v>
      </c>
      <c r="F673" s="79">
        <f t="shared" si="152"/>
        <v>0</v>
      </c>
      <c r="G673" s="79">
        <f t="shared" si="152"/>
        <v>0</v>
      </c>
      <c r="H673" s="79">
        <f t="shared" si="153"/>
        <v>0</v>
      </c>
      <c r="I673" s="79">
        <f t="shared" si="154"/>
        <v>0</v>
      </c>
      <c r="J673" s="79">
        <f t="shared" si="155"/>
        <v>0</v>
      </c>
      <c r="K673" s="79">
        <f t="shared" si="156"/>
        <v>0</v>
      </c>
      <c r="L673" s="79">
        <f t="shared" si="157"/>
        <v>0</v>
      </c>
      <c r="M673" s="79">
        <f t="shared" ca="1" si="162"/>
        <v>-7.3295565784882452E-3</v>
      </c>
      <c r="N673" s="79">
        <f t="shared" ca="1" si="158"/>
        <v>0</v>
      </c>
      <c r="O673" s="126">
        <f t="shared" ca="1" si="159"/>
        <v>0</v>
      </c>
      <c r="P673" s="79">
        <f t="shared" ca="1" si="160"/>
        <v>0</v>
      </c>
      <c r="Q673" s="79">
        <f t="shared" ca="1" si="161"/>
        <v>0</v>
      </c>
      <c r="R673" s="53">
        <f t="shared" ca="1" si="163"/>
        <v>7.3295565784882452E-3</v>
      </c>
      <c r="S673" s="53"/>
      <c r="T673" s="53"/>
      <c r="U673" s="53"/>
      <c r="V673" s="53"/>
      <c r="W673" s="53"/>
      <c r="X673" s="53"/>
      <c r="Y673" s="53"/>
      <c r="Z673" s="53"/>
      <c r="AA673" s="53"/>
      <c r="AB673" s="53"/>
      <c r="AC673" s="53"/>
      <c r="AD673" s="53"/>
      <c r="AE673" s="53"/>
      <c r="AF673" s="53"/>
      <c r="AG673" s="53"/>
      <c r="AH673" s="53"/>
      <c r="AI673" s="53"/>
    </row>
    <row r="674" spans="1:35" x14ac:dyDescent="0.2">
      <c r="A674" s="53"/>
      <c r="B674" s="53"/>
      <c r="C674" s="86"/>
      <c r="D674" s="87">
        <f t="shared" si="151"/>
        <v>0</v>
      </c>
      <c r="E674" s="87">
        <f t="shared" si="151"/>
        <v>0</v>
      </c>
      <c r="F674" s="79">
        <f t="shared" si="152"/>
        <v>0</v>
      </c>
      <c r="G674" s="79">
        <f t="shared" si="152"/>
        <v>0</v>
      </c>
      <c r="H674" s="79">
        <f t="shared" si="153"/>
        <v>0</v>
      </c>
      <c r="I674" s="79">
        <f t="shared" si="154"/>
        <v>0</v>
      </c>
      <c r="J674" s="79">
        <f t="shared" si="155"/>
        <v>0</v>
      </c>
      <c r="K674" s="79">
        <f t="shared" si="156"/>
        <v>0</v>
      </c>
      <c r="L674" s="79">
        <f t="shared" si="157"/>
        <v>0</v>
      </c>
      <c r="M674" s="79">
        <f t="shared" ca="1" si="162"/>
        <v>-7.3295565784882452E-3</v>
      </c>
      <c r="N674" s="79">
        <f t="shared" ca="1" si="158"/>
        <v>0</v>
      </c>
      <c r="O674" s="126">
        <f t="shared" ca="1" si="159"/>
        <v>0</v>
      </c>
      <c r="P674" s="79">
        <f t="shared" ca="1" si="160"/>
        <v>0</v>
      </c>
      <c r="Q674" s="79">
        <f t="shared" ca="1" si="161"/>
        <v>0</v>
      </c>
      <c r="R674" s="53">
        <f t="shared" ca="1" si="163"/>
        <v>7.3295565784882452E-3</v>
      </c>
      <c r="S674" s="53"/>
      <c r="T674" s="53"/>
      <c r="U674" s="53"/>
      <c r="V674" s="53"/>
      <c r="W674" s="53"/>
      <c r="X674" s="53"/>
      <c r="Y674" s="53"/>
      <c r="Z674" s="53"/>
      <c r="AA674" s="53"/>
      <c r="AB674" s="53"/>
      <c r="AC674" s="53"/>
      <c r="AD674" s="53"/>
      <c r="AE674" s="53"/>
      <c r="AF674" s="53"/>
      <c r="AG674" s="53"/>
      <c r="AH674" s="53"/>
      <c r="AI674" s="53"/>
    </row>
    <row r="675" spans="1:35" x14ac:dyDescent="0.2">
      <c r="A675" s="53"/>
      <c r="B675" s="53"/>
      <c r="C675" s="86"/>
      <c r="D675" s="87">
        <f t="shared" si="151"/>
        <v>0</v>
      </c>
      <c r="E675" s="87">
        <f t="shared" si="151"/>
        <v>0</v>
      </c>
      <c r="F675" s="79">
        <f t="shared" si="152"/>
        <v>0</v>
      </c>
      <c r="G675" s="79">
        <f t="shared" si="152"/>
        <v>0</v>
      </c>
      <c r="H675" s="79">
        <f t="shared" si="153"/>
        <v>0</v>
      </c>
      <c r="I675" s="79">
        <f t="shared" si="154"/>
        <v>0</v>
      </c>
      <c r="J675" s="79">
        <f t="shared" si="155"/>
        <v>0</v>
      </c>
      <c r="K675" s="79">
        <f t="shared" si="156"/>
        <v>0</v>
      </c>
      <c r="L675" s="79">
        <f t="shared" si="157"/>
        <v>0</v>
      </c>
      <c r="M675" s="79">
        <f t="shared" ca="1" si="162"/>
        <v>-7.3295565784882452E-3</v>
      </c>
      <c r="N675" s="79">
        <f t="shared" ca="1" si="158"/>
        <v>0</v>
      </c>
      <c r="O675" s="126">
        <f t="shared" ca="1" si="159"/>
        <v>0</v>
      </c>
      <c r="P675" s="79">
        <f t="shared" ca="1" si="160"/>
        <v>0</v>
      </c>
      <c r="Q675" s="79">
        <f t="shared" ca="1" si="161"/>
        <v>0</v>
      </c>
      <c r="R675" s="53">
        <f t="shared" ca="1" si="163"/>
        <v>7.3295565784882452E-3</v>
      </c>
      <c r="S675" s="53"/>
      <c r="T675" s="53"/>
      <c r="U675" s="53"/>
      <c r="V675" s="53"/>
      <c r="W675" s="53"/>
      <c r="X675" s="53"/>
      <c r="Y675" s="53"/>
      <c r="Z675" s="53"/>
      <c r="AA675" s="53"/>
      <c r="AB675" s="53"/>
      <c r="AC675" s="53"/>
      <c r="AD675" s="53"/>
      <c r="AE675" s="53"/>
      <c r="AF675" s="53"/>
      <c r="AG675" s="53"/>
      <c r="AH675" s="53"/>
      <c r="AI675" s="53"/>
    </row>
    <row r="676" spans="1:35" x14ac:dyDescent="0.2">
      <c r="A676" s="53"/>
      <c r="B676" s="53"/>
      <c r="C676" s="86"/>
      <c r="D676" s="87">
        <f t="shared" si="151"/>
        <v>0</v>
      </c>
      <c r="E676" s="87">
        <f t="shared" si="151"/>
        <v>0</v>
      </c>
      <c r="F676" s="79">
        <f t="shared" si="152"/>
        <v>0</v>
      </c>
      <c r="G676" s="79">
        <f t="shared" si="152"/>
        <v>0</v>
      </c>
      <c r="H676" s="79">
        <f t="shared" si="153"/>
        <v>0</v>
      </c>
      <c r="I676" s="79">
        <f t="shared" si="154"/>
        <v>0</v>
      </c>
      <c r="J676" s="79">
        <f t="shared" si="155"/>
        <v>0</v>
      </c>
      <c r="K676" s="79">
        <f t="shared" si="156"/>
        <v>0</v>
      </c>
      <c r="L676" s="79">
        <f t="shared" si="157"/>
        <v>0</v>
      </c>
      <c r="M676" s="79">
        <f t="shared" ca="1" si="162"/>
        <v>-7.3295565784882452E-3</v>
      </c>
      <c r="N676" s="79">
        <f t="shared" ca="1" si="158"/>
        <v>0</v>
      </c>
      <c r="O676" s="126">
        <f t="shared" ca="1" si="159"/>
        <v>0</v>
      </c>
      <c r="P676" s="79">
        <f t="shared" ca="1" si="160"/>
        <v>0</v>
      </c>
      <c r="Q676" s="79">
        <f t="shared" ca="1" si="161"/>
        <v>0</v>
      </c>
      <c r="R676" s="53">
        <f t="shared" ca="1" si="163"/>
        <v>7.3295565784882452E-3</v>
      </c>
      <c r="S676" s="53"/>
      <c r="T676" s="53"/>
      <c r="U676" s="53"/>
      <c r="V676" s="53"/>
      <c r="W676" s="53"/>
      <c r="X676" s="53"/>
      <c r="Y676" s="53"/>
      <c r="Z676" s="53"/>
      <c r="AA676" s="53"/>
      <c r="AB676" s="53"/>
      <c r="AC676" s="53"/>
      <c r="AD676" s="53"/>
      <c r="AE676" s="53"/>
      <c r="AF676" s="53"/>
      <c r="AG676" s="53"/>
      <c r="AH676" s="53"/>
      <c r="AI676" s="53"/>
    </row>
    <row r="677" spans="1:35" x14ac:dyDescent="0.2">
      <c r="A677" s="53"/>
      <c r="B677" s="53"/>
      <c r="C677" s="86"/>
      <c r="D677" s="87">
        <f t="shared" si="151"/>
        <v>0</v>
      </c>
      <c r="E677" s="87">
        <f t="shared" si="151"/>
        <v>0</v>
      </c>
      <c r="F677" s="79">
        <f t="shared" si="152"/>
        <v>0</v>
      </c>
      <c r="G677" s="79">
        <f t="shared" si="152"/>
        <v>0</v>
      </c>
      <c r="H677" s="79">
        <f t="shared" si="153"/>
        <v>0</v>
      </c>
      <c r="I677" s="79">
        <f t="shared" si="154"/>
        <v>0</v>
      </c>
      <c r="J677" s="79">
        <f t="shared" si="155"/>
        <v>0</v>
      </c>
      <c r="K677" s="79">
        <f t="shared" si="156"/>
        <v>0</v>
      </c>
      <c r="L677" s="79">
        <f t="shared" si="157"/>
        <v>0</v>
      </c>
      <c r="M677" s="79">
        <f t="shared" ca="1" si="162"/>
        <v>-7.3295565784882452E-3</v>
      </c>
      <c r="N677" s="79">
        <f t="shared" ca="1" si="158"/>
        <v>0</v>
      </c>
      <c r="O677" s="126">
        <f t="shared" ca="1" si="159"/>
        <v>0</v>
      </c>
      <c r="P677" s="79">
        <f t="shared" ca="1" si="160"/>
        <v>0</v>
      </c>
      <c r="Q677" s="79">
        <f t="shared" ca="1" si="161"/>
        <v>0</v>
      </c>
      <c r="R677" s="53">
        <f t="shared" ca="1" si="163"/>
        <v>7.3295565784882452E-3</v>
      </c>
      <c r="S677" s="53"/>
      <c r="T677" s="53"/>
      <c r="U677" s="53"/>
      <c r="V677" s="53"/>
      <c r="W677" s="53"/>
      <c r="X677" s="53"/>
      <c r="Y677" s="53"/>
      <c r="Z677" s="53"/>
      <c r="AA677" s="53"/>
      <c r="AB677" s="53"/>
      <c r="AC677" s="53"/>
      <c r="AD677" s="53"/>
      <c r="AE677" s="53"/>
      <c r="AF677" s="53"/>
      <c r="AG677" s="53"/>
      <c r="AH677" s="53"/>
      <c r="AI677" s="53"/>
    </row>
    <row r="678" spans="1:35" x14ac:dyDescent="0.2">
      <c r="A678" s="53"/>
      <c r="B678" s="53"/>
      <c r="C678" s="86"/>
      <c r="D678" s="87">
        <f t="shared" si="151"/>
        <v>0</v>
      </c>
      <c r="E678" s="87">
        <f t="shared" si="151"/>
        <v>0</v>
      </c>
      <c r="F678" s="79">
        <f t="shared" si="152"/>
        <v>0</v>
      </c>
      <c r="G678" s="79">
        <f t="shared" si="152"/>
        <v>0</v>
      </c>
      <c r="H678" s="79">
        <f t="shared" si="153"/>
        <v>0</v>
      </c>
      <c r="I678" s="79">
        <f t="shared" si="154"/>
        <v>0</v>
      </c>
      <c r="J678" s="79">
        <f t="shared" si="155"/>
        <v>0</v>
      </c>
      <c r="K678" s="79">
        <f t="shared" si="156"/>
        <v>0</v>
      </c>
      <c r="L678" s="79">
        <f t="shared" si="157"/>
        <v>0</v>
      </c>
      <c r="M678" s="79">
        <f t="shared" ca="1" si="162"/>
        <v>-7.3295565784882452E-3</v>
      </c>
      <c r="N678" s="79">
        <f t="shared" ca="1" si="158"/>
        <v>0</v>
      </c>
      <c r="O678" s="126">
        <f t="shared" ca="1" si="159"/>
        <v>0</v>
      </c>
      <c r="P678" s="79">
        <f t="shared" ca="1" si="160"/>
        <v>0</v>
      </c>
      <c r="Q678" s="79">
        <f t="shared" ca="1" si="161"/>
        <v>0</v>
      </c>
      <c r="R678" s="53">
        <f t="shared" ca="1" si="163"/>
        <v>7.3295565784882452E-3</v>
      </c>
      <c r="S678" s="53"/>
      <c r="T678" s="53"/>
      <c r="U678" s="53"/>
      <c r="V678" s="53"/>
      <c r="W678" s="53"/>
      <c r="X678" s="53"/>
      <c r="Y678" s="53"/>
      <c r="Z678" s="53"/>
      <c r="AA678" s="53"/>
      <c r="AB678" s="53"/>
      <c r="AC678" s="53"/>
      <c r="AD678" s="53"/>
      <c r="AE678" s="53"/>
      <c r="AF678" s="53"/>
      <c r="AG678" s="53"/>
      <c r="AH678" s="53"/>
      <c r="AI678" s="53"/>
    </row>
    <row r="679" spans="1:35" x14ac:dyDescent="0.2">
      <c r="A679" s="53"/>
      <c r="B679" s="53"/>
      <c r="C679" s="86"/>
      <c r="D679" s="87">
        <f t="shared" si="151"/>
        <v>0</v>
      </c>
      <c r="E679" s="87">
        <f t="shared" si="151"/>
        <v>0</v>
      </c>
      <c r="F679" s="79">
        <f t="shared" si="152"/>
        <v>0</v>
      </c>
      <c r="G679" s="79">
        <f t="shared" si="152"/>
        <v>0</v>
      </c>
      <c r="H679" s="79">
        <f t="shared" si="153"/>
        <v>0</v>
      </c>
      <c r="I679" s="79">
        <f t="shared" si="154"/>
        <v>0</v>
      </c>
      <c r="J679" s="79">
        <f t="shared" si="155"/>
        <v>0</v>
      </c>
      <c r="K679" s="79">
        <f t="shared" si="156"/>
        <v>0</v>
      </c>
      <c r="L679" s="79">
        <f t="shared" si="157"/>
        <v>0</v>
      </c>
      <c r="M679" s="79">
        <f t="shared" ca="1" si="162"/>
        <v>-7.3295565784882452E-3</v>
      </c>
      <c r="N679" s="79">
        <f t="shared" ca="1" si="158"/>
        <v>0</v>
      </c>
      <c r="O679" s="126">
        <f t="shared" ca="1" si="159"/>
        <v>0</v>
      </c>
      <c r="P679" s="79">
        <f t="shared" ca="1" si="160"/>
        <v>0</v>
      </c>
      <c r="Q679" s="79">
        <f t="shared" ca="1" si="161"/>
        <v>0</v>
      </c>
      <c r="R679" s="53">
        <f t="shared" ca="1" si="163"/>
        <v>7.3295565784882452E-3</v>
      </c>
      <c r="S679" s="53"/>
      <c r="T679" s="53"/>
      <c r="U679" s="53"/>
      <c r="V679" s="53"/>
      <c r="W679" s="53"/>
      <c r="X679" s="53"/>
      <c r="Y679" s="53"/>
      <c r="Z679" s="53"/>
      <c r="AA679" s="53"/>
      <c r="AB679" s="53"/>
      <c r="AC679" s="53"/>
      <c r="AD679" s="53"/>
      <c r="AE679" s="53"/>
      <c r="AF679" s="53"/>
      <c r="AG679" s="53"/>
      <c r="AH679" s="53"/>
      <c r="AI679" s="53"/>
    </row>
    <row r="680" spans="1:35" x14ac:dyDescent="0.2">
      <c r="A680" s="53"/>
      <c r="B680" s="53"/>
      <c r="C680" s="86"/>
      <c r="D680" s="87">
        <f t="shared" si="151"/>
        <v>0</v>
      </c>
      <c r="E680" s="87">
        <f t="shared" si="151"/>
        <v>0</v>
      </c>
      <c r="F680" s="79">
        <f t="shared" si="152"/>
        <v>0</v>
      </c>
      <c r="G680" s="79">
        <f t="shared" si="152"/>
        <v>0</v>
      </c>
      <c r="H680" s="79">
        <f t="shared" si="153"/>
        <v>0</v>
      </c>
      <c r="I680" s="79">
        <f t="shared" si="154"/>
        <v>0</v>
      </c>
      <c r="J680" s="79">
        <f t="shared" si="155"/>
        <v>0</v>
      </c>
      <c r="K680" s="79">
        <f t="shared" si="156"/>
        <v>0</v>
      </c>
      <c r="L680" s="79">
        <f t="shared" si="157"/>
        <v>0</v>
      </c>
      <c r="M680" s="79">
        <f t="shared" ca="1" si="162"/>
        <v>-7.3295565784882452E-3</v>
      </c>
      <c r="N680" s="79">
        <f t="shared" ca="1" si="158"/>
        <v>0</v>
      </c>
      <c r="O680" s="126">
        <f t="shared" ca="1" si="159"/>
        <v>0</v>
      </c>
      <c r="P680" s="79">
        <f t="shared" ca="1" si="160"/>
        <v>0</v>
      </c>
      <c r="Q680" s="79">
        <f t="shared" ca="1" si="161"/>
        <v>0</v>
      </c>
      <c r="R680" s="53">
        <f t="shared" ca="1" si="163"/>
        <v>7.3295565784882452E-3</v>
      </c>
      <c r="S680" s="53"/>
      <c r="T680" s="53"/>
      <c r="U680" s="53"/>
      <c r="V680" s="53"/>
      <c r="W680" s="53"/>
      <c r="X680" s="53"/>
      <c r="Y680" s="53"/>
      <c r="Z680" s="53"/>
      <c r="AA680" s="53"/>
      <c r="AB680" s="53"/>
      <c r="AC680" s="53"/>
      <c r="AD680" s="53"/>
      <c r="AE680" s="53"/>
      <c r="AF680" s="53"/>
      <c r="AG680" s="53"/>
      <c r="AH680" s="53"/>
      <c r="AI680" s="53"/>
    </row>
    <row r="681" spans="1:35" x14ac:dyDescent="0.2">
      <c r="A681" s="53"/>
      <c r="B681" s="53"/>
      <c r="C681" s="86"/>
      <c r="D681" s="87">
        <f t="shared" si="151"/>
        <v>0</v>
      </c>
      <c r="E681" s="87">
        <f t="shared" si="151"/>
        <v>0</v>
      </c>
      <c r="F681" s="79">
        <f t="shared" si="152"/>
        <v>0</v>
      </c>
      <c r="G681" s="79">
        <f t="shared" si="152"/>
        <v>0</v>
      </c>
      <c r="H681" s="79">
        <f t="shared" si="153"/>
        <v>0</v>
      </c>
      <c r="I681" s="79">
        <f t="shared" si="154"/>
        <v>0</v>
      </c>
      <c r="J681" s="79">
        <f t="shared" si="155"/>
        <v>0</v>
      </c>
      <c r="K681" s="79">
        <f t="shared" si="156"/>
        <v>0</v>
      </c>
      <c r="L681" s="79">
        <f t="shared" si="157"/>
        <v>0</v>
      </c>
      <c r="M681" s="79">
        <f t="shared" ca="1" si="162"/>
        <v>-7.3295565784882452E-3</v>
      </c>
      <c r="N681" s="79">
        <f t="shared" ca="1" si="158"/>
        <v>0</v>
      </c>
      <c r="O681" s="126">
        <f t="shared" ca="1" si="159"/>
        <v>0</v>
      </c>
      <c r="P681" s="79">
        <f t="shared" ca="1" si="160"/>
        <v>0</v>
      </c>
      <c r="Q681" s="79">
        <f t="shared" ca="1" si="161"/>
        <v>0</v>
      </c>
      <c r="R681" s="53">
        <f t="shared" ca="1" si="163"/>
        <v>7.3295565784882452E-3</v>
      </c>
      <c r="S681" s="53"/>
      <c r="T681" s="53"/>
      <c r="U681" s="53"/>
      <c r="V681" s="53"/>
      <c r="W681" s="53"/>
      <c r="X681" s="53"/>
      <c r="Y681" s="53"/>
      <c r="Z681" s="53"/>
      <c r="AA681" s="53"/>
      <c r="AB681" s="53"/>
      <c r="AC681" s="53"/>
      <c r="AD681" s="53"/>
      <c r="AE681" s="53"/>
      <c r="AF681" s="53"/>
      <c r="AG681" s="53"/>
      <c r="AH681" s="53"/>
      <c r="AI681" s="53"/>
    </row>
    <row r="682" spans="1:35" x14ac:dyDescent="0.2">
      <c r="A682" s="53"/>
      <c r="B682" s="53"/>
      <c r="C682" s="86"/>
      <c r="D682" s="87">
        <f t="shared" si="151"/>
        <v>0</v>
      </c>
      <c r="E682" s="87">
        <f t="shared" si="151"/>
        <v>0</v>
      </c>
      <c r="F682" s="79">
        <f t="shared" si="152"/>
        <v>0</v>
      </c>
      <c r="G682" s="79">
        <f t="shared" si="152"/>
        <v>0</v>
      </c>
      <c r="H682" s="79">
        <f t="shared" si="153"/>
        <v>0</v>
      </c>
      <c r="I682" s="79">
        <f t="shared" si="154"/>
        <v>0</v>
      </c>
      <c r="J682" s="79">
        <f t="shared" si="155"/>
        <v>0</v>
      </c>
      <c r="K682" s="79">
        <f t="shared" si="156"/>
        <v>0</v>
      </c>
      <c r="L682" s="79">
        <f t="shared" si="157"/>
        <v>0</v>
      </c>
      <c r="M682" s="79">
        <f t="shared" ca="1" si="162"/>
        <v>-7.3295565784882452E-3</v>
      </c>
      <c r="N682" s="79">
        <f t="shared" ca="1" si="158"/>
        <v>0</v>
      </c>
      <c r="O682" s="126">
        <f t="shared" ca="1" si="159"/>
        <v>0</v>
      </c>
      <c r="P682" s="79">
        <f t="shared" ca="1" si="160"/>
        <v>0</v>
      </c>
      <c r="Q682" s="79">
        <f t="shared" ca="1" si="161"/>
        <v>0</v>
      </c>
      <c r="R682" s="53">
        <f t="shared" ca="1" si="163"/>
        <v>7.3295565784882452E-3</v>
      </c>
      <c r="S682" s="53"/>
      <c r="T682" s="53"/>
      <c r="U682" s="53"/>
      <c r="V682" s="53"/>
      <c r="W682" s="53"/>
      <c r="X682" s="53"/>
      <c r="Y682" s="53"/>
      <c r="Z682" s="53"/>
      <c r="AA682" s="53"/>
      <c r="AB682" s="53"/>
      <c r="AC682" s="53"/>
      <c r="AD682" s="53"/>
      <c r="AE682" s="53"/>
      <c r="AF682" s="53"/>
      <c r="AG682" s="53"/>
      <c r="AH682" s="53"/>
      <c r="AI682" s="53"/>
    </row>
    <row r="683" spans="1:35" x14ac:dyDescent="0.2">
      <c r="A683" s="53"/>
      <c r="B683" s="53"/>
      <c r="C683" s="86"/>
      <c r="D683" s="87">
        <f t="shared" si="151"/>
        <v>0</v>
      </c>
      <c r="E683" s="87">
        <f t="shared" si="151"/>
        <v>0</v>
      </c>
      <c r="F683" s="79">
        <f t="shared" si="152"/>
        <v>0</v>
      </c>
      <c r="G683" s="79">
        <f t="shared" si="152"/>
        <v>0</v>
      </c>
      <c r="H683" s="79">
        <f t="shared" si="153"/>
        <v>0</v>
      </c>
      <c r="I683" s="79">
        <f t="shared" si="154"/>
        <v>0</v>
      </c>
      <c r="J683" s="79">
        <f t="shared" si="155"/>
        <v>0</v>
      </c>
      <c r="K683" s="79">
        <f t="shared" si="156"/>
        <v>0</v>
      </c>
      <c r="L683" s="79">
        <f t="shared" si="157"/>
        <v>0</v>
      </c>
      <c r="M683" s="79">
        <f t="shared" ca="1" si="162"/>
        <v>-7.3295565784882452E-3</v>
      </c>
      <c r="N683" s="79">
        <f t="shared" ca="1" si="158"/>
        <v>0</v>
      </c>
      <c r="O683" s="126">
        <f t="shared" ca="1" si="159"/>
        <v>0</v>
      </c>
      <c r="P683" s="79">
        <f t="shared" ca="1" si="160"/>
        <v>0</v>
      </c>
      <c r="Q683" s="79">
        <f t="shared" ca="1" si="161"/>
        <v>0</v>
      </c>
      <c r="R683" s="53">
        <f t="shared" ca="1" si="163"/>
        <v>7.3295565784882452E-3</v>
      </c>
      <c r="S683" s="53"/>
      <c r="T683" s="53"/>
      <c r="U683" s="53"/>
      <c r="V683" s="53"/>
      <c r="W683" s="53"/>
      <c r="X683" s="53"/>
      <c r="Y683" s="53"/>
      <c r="Z683" s="53"/>
      <c r="AA683" s="53"/>
      <c r="AB683" s="53"/>
      <c r="AC683" s="53"/>
      <c r="AD683" s="53"/>
      <c r="AE683" s="53"/>
      <c r="AF683" s="53"/>
      <c r="AG683" s="53"/>
      <c r="AH683" s="53"/>
      <c r="AI683" s="53"/>
    </row>
    <row r="684" spans="1:35" x14ac:dyDescent="0.2">
      <c r="A684" s="53"/>
      <c r="B684" s="53"/>
      <c r="C684" s="86"/>
      <c r="D684" s="87">
        <f t="shared" si="151"/>
        <v>0</v>
      </c>
      <c r="E684" s="87">
        <f t="shared" si="151"/>
        <v>0</v>
      </c>
      <c r="F684" s="79">
        <f t="shared" si="152"/>
        <v>0</v>
      </c>
      <c r="G684" s="79">
        <f t="shared" si="152"/>
        <v>0</v>
      </c>
      <c r="H684" s="79">
        <f t="shared" si="153"/>
        <v>0</v>
      </c>
      <c r="I684" s="79">
        <f t="shared" si="154"/>
        <v>0</v>
      </c>
      <c r="J684" s="79">
        <f t="shared" si="155"/>
        <v>0</v>
      </c>
      <c r="K684" s="79">
        <f t="shared" si="156"/>
        <v>0</v>
      </c>
      <c r="L684" s="79">
        <f t="shared" si="157"/>
        <v>0</v>
      </c>
      <c r="M684" s="79">
        <f t="shared" ca="1" si="162"/>
        <v>-7.3295565784882452E-3</v>
      </c>
      <c r="N684" s="79">
        <f t="shared" ca="1" si="158"/>
        <v>0</v>
      </c>
      <c r="O684" s="126">
        <f t="shared" ca="1" si="159"/>
        <v>0</v>
      </c>
      <c r="P684" s="79">
        <f t="shared" ca="1" si="160"/>
        <v>0</v>
      </c>
      <c r="Q684" s="79">
        <f t="shared" ca="1" si="161"/>
        <v>0</v>
      </c>
      <c r="R684" s="53">
        <f t="shared" ca="1" si="163"/>
        <v>7.3295565784882452E-3</v>
      </c>
      <c r="S684" s="53"/>
      <c r="T684" s="53"/>
      <c r="U684" s="53"/>
      <c r="V684" s="53"/>
      <c r="W684" s="53"/>
      <c r="X684" s="53"/>
      <c r="Y684" s="53"/>
      <c r="Z684" s="53"/>
      <c r="AA684" s="53"/>
      <c r="AB684" s="53"/>
      <c r="AC684" s="53"/>
      <c r="AD684" s="53"/>
      <c r="AE684" s="53"/>
      <c r="AF684" s="53"/>
      <c r="AG684" s="53"/>
      <c r="AH684" s="53"/>
      <c r="AI684" s="53"/>
    </row>
    <row r="685" spans="1:35" x14ac:dyDescent="0.2">
      <c r="A685" s="53"/>
      <c r="B685" s="53"/>
      <c r="C685" s="86"/>
      <c r="D685" s="87">
        <f t="shared" si="151"/>
        <v>0</v>
      </c>
      <c r="E685" s="87">
        <f t="shared" si="151"/>
        <v>0</v>
      </c>
      <c r="F685" s="79">
        <f t="shared" si="152"/>
        <v>0</v>
      </c>
      <c r="G685" s="79">
        <f t="shared" si="152"/>
        <v>0</v>
      </c>
      <c r="H685" s="79">
        <f t="shared" si="153"/>
        <v>0</v>
      </c>
      <c r="I685" s="79">
        <f t="shared" si="154"/>
        <v>0</v>
      </c>
      <c r="J685" s="79">
        <f t="shared" si="155"/>
        <v>0</v>
      </c>
      <c r="K685" s="79">
        <f t="shared" si="156"/>
        <v>0</v>
      </c>
      <c r="L685" s="79">
        <f t="shared" si="157"/>
        <v>0</v>
      </c>
      <c r="M685" s="79">
        <f t="shared" ca="1" si="162"/>
        <v>-7.3295565784882452E-3</v>
      </c>
      <c r="N685" s="79">
        <f t="shared" ca="1" si="158"/>
        <v>0</v>
      </c>
      <c r="O685" s="126">
        <f t="shared" ca="1" si="159"/>
        <v>0</v>
      </c>
      <c r="P685" s="79">
        <f t="shared" ca="1" si="160"/>
        <v>0</v>
      </c>
      <c r="Q685" s="79">
        <f t="shared" ca="1" si="161"/>
        <v>0</v>
      </c>
      <c r="R685" s="53">
        <f t="shared" ca="1" si="163"/>
        <v>7.3295565784882452E-3</v>
      </c>
      <c r="S685" s="53"/>
      <c r="T685" s="53"/>
      <c r="U685" s="53"/>
      <c r="V685" s="53"/>
      <c r="W685" s="53"/>
      <c r="X685" s="53"/>
      <c r="Y685" s="53"/>
      <c r="Z685" s="53"/>
      <c r="AA685" s="53"/>
      <c r="AB685" s="53"/>
      <c r="AC685" s="53"/>
      <c r="AD685" s="53"/>
      <c r="AE685" s="53"/>
      <c r="AF685" s="53"/>
      <c r="AG685" s="53"/>
      <c r="AH685" s="53"/>
      <c r="AI685" s="53"/>
    </row>
    <row r="686" spans="1:35" x14ac:dyDescent="0.2">
      <c r="A686" s="53"/>
      <c r="B686" s="53"/>
      <c r="C686" s="86"/>
      <c r="D686" s="87">
        <f t="shared" si="151"/>
        <v>0</v>
      </c>
      <c r="E686" s="87">
        <f t="shared" si="151"/>
        <v>0</v>
      </c>
      <c r="F686" s="79">
        <f t="shared" si="152"/>
        <v>0</v>
      </c>
      <c r="G686" s="79">
        <f t="shared" si="152"/>
        <v>0</v>
      </c>
      <c r="H686" s="79">
        <f t="shared" si="153"/>
        <v>0</v>
      </c>
      <c r="I686" s="79">
        <f t="shared" si="154"/>
        <v>0</v>
      </c>
      <c r="J686" s="79">
        <f t="shared" si="155"/>
        <v>0</v>
      </c>
      <c r="K686" s="79">
        <f t="shared" si="156"/>
        <v>0</v>
      </c>
      <c r="L686" s="79">
        <f t="shared" si="157"/>
        <v>0</v>
      </c>
      <c r="M686" s="79">
        <f t="shared" ca="1" si="162"/>
        <v>-7.3295565784882452E-3</v>
      </c>
      <c r="N686" s="79">
        <f t="shared" ca="1" si="158"/>
        <v>0</v>
      </c>
      <c r="O686" s="126">
        <f t="shared" ca="1" si="159"/>
        <v>0</v>
      </c>
      <c r="P686" s="79">
        <f t="shared" ca="1" si="160"/>
        <v>0</v>
      </c>
      <c r="Q686" s="79">
        <f t="shared" ca="1" si="161"/>
        <v>0</v>
      </c>
      <c r="R686" s="53">
        <f t="shared" ca="1" si="163"/>
        <v>7.3295565784882452E-3</v>
      </c>
      <c r="S686" s="53"/>
      <c r="T686" s="53"/>
      <c r="U686" s="53"/>
      <c r="V686" s="53"/>
      <c r="W686" s="53"/>
      <c r="X686" s="53"/>
      <c r="Y686" s="53"/>
      <c r="Z686" s="53"/>
      <c r="AA686" s="53"/>
      <c r="AB686" s="53"/>
      <c r="AC686" s="53"/>
      <c r="AD686" s="53"/>
      <c r="AE686" s="53"/>
      <c r="AF686" s="53"/>
      <c r="AG686" s="53"/>
      <c r="AH686" s="53"/>
      <c r="AI686" s="53"/>
    </row>
    <row r="687" spans="1:35" x14ac:dyDescent="0.2">
      <c r="A687" s="53"/>
      <c r="B687" s="53"/>
      <c r="C687" s="86"/>
      <c r="D687" s="87">
        <f t="shared" si="151"/>
        <v>0</v>
      </c>
      <c r="E687" s="87">
        <f t="shared" si="151"/>
        <v>0</v>
      </c>
      <c r="F687" s="79">
        <f t="shared" si="152"/>
        <v>0</v>
      </c>
      <c r="G687" s="79">
        <f t="shared" si="152"/>
        <v>0</v>
      </c>
      <c r="H687" s="79">
        <f t="shared" si="153"/>
        <v>0</v>
      </c>
      <c r="I687" s="79">
        <f t="shared" si="154"/>
        <v>0</v>
      </c>
      <c r="J687" s="79">
        <f t="shared" si="155"/>
        <v>0</v>
      </c>
      <c r="K687" s="79">
        <f t="shared" si="156"/>
        <v>0</v>
      </c>
      <c r="L687" s="79">
        <f t="shared" si="157"/>
        <v>0</v>
      </c>
      <c r="M687" s="79">
        <f t="shared" ca="1" si="162"/>
        <v>-7.3295565784882452E-3</v>
      </c>
      <c r="N687" s="79">
        <f t="shared" ca="1" si="158"/>
        <v>0</v>
      </c>
      <c r="O687" s="126">
        <f t="shared" ca="1" si="159"/>
        <v>0</v>
      </c>
      <c r="P687" s="79">
        <f t="shared" ca="1" si="160"/>
        <v>0</v>
      </c>
      <c r="Q687" s="79">
        <f t="shared" ca="1" si="161"/>
        <v>0</v>
      </c>
      <c r="R687" s="53">
        <f t="shared" ca="1" si="163"/>
        <v>7.3295565784882452E-3</v>
      </c>
      <c r="S687" s="53"/>
      <c r="T687" s="53"/>
      <c r="U687" s="53"/>
      <c r="V687" s="53"/>
      <c r="W687" s="53"/>
      <c r="X687" s="53"/>
      <c r="Y687" s="53"/>
      <c r="Z687" s="53"/>
      <c r="AA687" s="53"/>
      <c r="AB687" s="53"/>
      <c r="AC687" s="53"/>
      <c r="AD687" s="53"/>
      <c r="AE687" s="53"/>
      <c r="AF687" s="53"/>
      <c r="AG687" s="53"/>
      <c r="AH687" s="53"/>
      <c r="AI687" s="53"/>
    </row>
    <row r="688" spans="1:35" x14ac:dyDescent="0.2">
      <c r="A688" s="53"/>
      <c r="B688" s="53"/>
      <c r="C688" s="86"/>
      <c r="D688" s="87">
        <f t="shared" si="151"/>
        <v>0</v>
      </c>
      <c r="E688" s="87">
        <f t="shared" si="151"/>
        <v>0</v>
      </c>
      <c r="F688" s="79">
        <f t="shared" si="152"/>
        <v>0</v>
      </c>
      <c r="G688" s="79">
        <f t="shared" si="152"/>
        <v>0</v>
      </c>
      <c r="H688" s="79">
        <f t="shared" si="153"/>
        <v>0</v>
      </c>
      <c r="I688" s="79">
        <f t="shared" si="154"/>
        <v>0</v>
      </c>
      <c r="J688" s="79">
        <f t="shared" si="155"/>
        <v>0</v>
      </c>
      <c r="K688" s="79">
        <f t="shared" si="156"/>
        <v>0</v>
      </c>
      <c r="L688" s="79">
        <f t="shared" si="157"/>
        <v>0</v>
      </c>
      <c r="M688" s="79">
        <f t="shared" ca="1" si="162"/>
        <v>-7.3295565784882452E-3</v>
      </c>
      <c r="N688" s="79">
        <f t="shared" ca="1" si="158"/>
        <v>0</v>
      </c>
      <c r="O688" s="126">
        <f t="shared" ca="1" si="159"/>
        <v>0</v>
      </c>
      <c r="P688" s="79">
        <f t="shared" ca="1" si="160"/>
        <v>0</v>
      </c>
      <c r="Q688" s="79">
        <f t="shared" ca="1" si="161"/>
        <v>0</v>
      </c>
      <c r="R688" s="53">
        <f t="shared" ca="1" si="163"/>
        <v>7.3295565784882452E-3</v>
      </c>
      <c r="S688" s="53"/>
      <c r="T688" s="53"/>
      <c r="U688" s="53"/>
      <c r="V688" s="53"/>
      <c r="W688" s="53"/>
      <c r="X688" s="53"/>
      <c r="Y688" s="53"/>
      <c r="Z688" s="53"/>
      <c r="AA688" s="53"/>
      <c r="AB688" s="53"/>
      <c r="AC688" s="53"/>
      <c r="AD688" s="53"/>
      <c r="AE688" s="53"/>
      <c r="AF688" s="53"/>
      <c r="AG688" s="53"/>
      <c r="AH688" s="53"/>
      <c r="AI688" s="53"/>
    </row>
    <row r="689" spans="1:35" x14ac:dyDescent="0.2">
      <c r="A689" s="53"/>
      <c r="B689" s="53"/>
      <c r="C689" s="86"/>
      <c r="D689" s="87">
        <f t="shared" si="151"/>
        <v>0</v>
      </c>
      <c r="E689" s="87">
        <f t="shared" si="151"/>
        <v>0</v>
      </c>
      <c r="F689" s="79">
        <f t="shared" si="152"/>
        <v>0</v>
      </c>
      <c r="G689" s="79">
        <f t="shared" si="152"/>
        <v>0</v>
      </c>
      <c r="H689" s="79">
        <f t="shared" si="153"/>
        <v>0</v>
      </c>
      <c r="I689" s="79">
        <f t="shared" si="154"/>
        <v>0</v>
      </c>
      <c r="J689" s="79">
        <f t="shared" si="155"/>
        <v>0</v>
      </c>
      <c r="K689" s="79">
        <f t="shared" si="156"/>
        <v>0</v>
      </c>
      <c r="L689" s="79">
        <f t="shared" si="157"/>
        <v>0</v>
      </c>
      <c r="M689" s="79">
        <f t="shared" ca="1" si="162"/>
        <v>-7.3295565784882452E-3</v>
      </c>
      <c r="N689" s="79">
        <f t="shared" ca="1" si="158"/>
        <v>0</v>
      </c>
      <c r="O689" s="126">
        <f t="shared" ca="1" si="159"/>
        <v>0</v>
      </c>
      <c r="P689" s="79">
        <f t="shared" ca="1" si="160"/>
        <v>0</v>
      </c>
      <c r="Q689" s="79">
        <f t="shared" ca="1" si="161"/>
        <v>0</v>
      </c>
      <c r="R689" s="53">
        <f t="shared" ca="1" si="163"/>
        <v>7.3295565784882452E-3</v>
      </c>
      <c r="S689" s="53"/>
      <c r="T689" s="53"/>
      <c r="U689" s="53"/>
      <c r="V689" s="53"/>
      <c r="W689" s="53"/>
      <c r="X689" s="53"/>
      <c r="Y689" s="53"/>
      <c r="Z689" s="53"/>
      <c r="AA689" s="53"/>
      <c r="AB689" s="53"/>
      <c r="AC689" s="53"/>
      <c r="AD689" s="53"/>
      <c r="AE689" s="53"/>
      <c r="AF689" s="53"/>
      <c r="AG689" s="53"/>
      <c r="AH689" s="53"/>
      <c r="AI689" s="53"/>
    </row>
    <row r="690" spans="1:35" x14ac:dyDescent="0.2">
      <c r="A690" s="53"/>
      <c r="B690" s="53"/>
      <c r="C690" s="86"/>
      <c r="D690" s="87">
        <f t="shared" si="151"/>
        <v>0</v>
      </c>
      <c r="E690" s="87">
        <f t="shared" si="151"/>
        <v>0</v>
      </c>
      <c r="F690" s="79">
        <f t="shared" si="152"/>
        <v>0</v>
      </c>
      <c r="G690" s="79">
        <f t="shared" si="152"/>
        <v>0</v>
      </c>
      <c r="H690" s="79">
        <f t="shared" si="153"/>
        <v>0</v>
      </c>
      <c r="I690" s="79">
        <f t="shared" si="154"/>
        <v>0</v>
      </c>
      <c r="J690" s="79">
        <f t="shared" si="155"/>
        <v>0</v>
      </c>
      <c r="K690" s="79">
        <f t="shared" si="156"/>
        <v>0</v>
      </c>
      <c r="L690" s="79">
        <f t="shared" si="157"/>
        <v>0</v>
      </c>
      <c r="M690" s="79">
        <f t="shared" ca="1" si="162"/>
        <v>-7.3295565784882452E-3</v>
      </c>
      <c r="N690" s="79">
        <f t="shared" ca="1" si="158"/>
        <v>0</v>
      </c>
      <c r="O690" s="126">
        <f t="shared" ca="1" si="159"/>
        <v>0</v>
      </c>
      <c r="P690" s="79">
        <f t="shared" ca="1" si="160"/>
        <v>0</v>
      </c>
      <c r="Q690" s="79">
        <f t="shared" ca="1" si="161"/>
        <v>0</v>
      </c>
      <c r="R690" s="53">
        <f t="shared" ca="1" si="163"/>
        <v>7.3295565784882452E-3</v>
      </c>
      <c r="S690" s="53"/>
      <c r="T690" s="53"/>
      <c r="U690" s="53"/>
      <c r="V690" s="53"/>
      <c r="W690" s="53"/>
      <c r="X690" s="53"/>
      <c r="Y690" s="53"/>
      <c r="Z690" s="53"/>
      <c r="AA690" s="53"/>
      <c r="AB690" s="53"/>
      <c r="AC690" s="53"/>
      <c r="AD690" s="53"/>
      <c r="AE690" s="53"/>
      <c r="AF690" s="53"/>
      <c r="AG690" s="53"/>
      <c r="AH690" s="53"/>
      <c r="AI690" s="53"/>
    </row>
    <row r="691" spans="1:35" x14ac:dyDescent="0.2">
      <c r="A691" s="53"/>
      <c r="B691" s="53"/>
      <c r="C691" s="86"/>
      <c r="D691" s="87">
        <f t="shared" si="151"/>
        <v>0</v>
      </c>
      <c r="E691" s="87">
        <f t="shared" si="151"/>
        <v>0</v>
      </c>
      <c r="F691" s="79">
        <f t="shared" si="152"/>
        <v>0</v>
      </c>
      <c r="G691" s="79">
        <f t="shared" si="152"/>
        <v>0</v>
      </c>
      <c r="H691" s="79">
        <f t="shared" si="153"/>
        <v>0</v>
      </c>
      <c r="I691" s="79">
        <f t="shared" si="154"/>
        <v>0</v>
      </c>
      <c r="J691" s="79">
        <f t="shared" si="155"/>
        <v>0</v>
      </c>
      <c r="K691" s="79">
        <f t="shared" si="156"/>
        <v>0</v>
      </c>
      <c r="L691" s="79">
        <f t="shared" si="157"/>
        <v>0</v>
      </c>
      <c r="M691" s="79">
        <f t="shared" ca="1" si="162"/>
        <v>-7.3295565784882452E-3</v>
      </c>
      <c r="N691" s="79">
        <f t="shared" ca="1" si="158"/>
        <v>0</v>
      </c>
      <c r="O691" s="126">
        <f t="shared" ca="1" si="159"/>
        <v>0</v>
      </c>
      <c r="P691" s="79">
        <f t="shared" ca="1" si="160"/>
        <v>0</v>
      </c>
      <c r="Q691" s="79">
        <f t="shared" ca="1" si="161"/>
        <v>0</v>
      </c>
      <c r="R691" s="53">
        <f t="shared" ca="1" si="163"/>
        <v>7.3295565784882452E-3</v>
      </c>
      <c r="S691" s="53"/>
      <c r="T691" s="53"/>
      <c r="U691" s="53"/>
      <c r="V691" s="53"/>
      <c r="W691" s="53"/>
      <c r="X691" s="53"/>
      <c r="Y691" s="53"/>
      <c r="Z691" s="53"/>
      <c r="AA691" s="53"/>
      <c r="AB691" s="53"/>
      <c r="AC691" s="53"/>
      <c r="AD691" s="53"/>
      <c r="AE691" s="53"/>
      <c r="AF691" s="53"/>
      <c r="AG691" s="53"/>
      <c r="AH691" s="53"/>
      <c r="AI691" s="53"/>
    </row>
    <row r="692" spans="1:35" x14ac:dyDescent="0.2">
      <c r="A692" s="53"/>
      <c r="B692" s="53"/>
      <c r="C692" s="86"/>
      <c r="D692" s="87">
        <f t="shared" si="151"/>
        <v>0</v>
      </c>
      <c r="E692" s="87">
        <f t="shared" si="151"/>
        <v>0</v>
      </c>
      <c r="F692" s="79">
        <f t="shared" si="152"/>
        <v>0</v>
      </c>
      <c r="G692" s="79">
        <f t="shared" si="152"/>
        <v>0</v>
      </c>
      <c r="H692" s="79">
        <f t="shared" si="153"/>
        <v>0</v>
      </c>
      <c r="I692" s="79">
        <f t="shared" si="154"/>
        <v>0</v>
      </c>
      <c r="J692" s="79">
        <f t="shared" si="155"/>
        <v>0</v>
      </c>
      <c r="K692" s="79">
        <f t="shared" si="156"/>
        <v>0</v>
      </c>
      <c r="L692" s="79">
        <f t="shared" si="157"/>
        <v>0</v>
      </c>
      <c r="M692" s="79">
        <f t="shared" ca="1" si="162"/>
        <v>-7.3295565784882452E-3</v>
      </c>
      <c r="N692" s="79">
        <f t="shared" ca="1" si="158"/>
        <v>0</v>
      </c>
      <c r="O692" s="126">
        <f t="shared" ca="1" si="159"/>
        <v>0</v>
      </c>
      <c r="P692" s="79">
        <f t="shared" ca="1" si="160"/>
        <v>0</v>
      </c>
      <c r="Q692" s="79">
        <f t="shared" ca="1" si="161"/>
        <v>0</v>
      </c>
      <c r="R692" s="53">
        <f t="shared" ca="1" si="163"/>
        <v>7.3295565784882452E-3</v>
      </c>
      <c r="S692" s="53"/>
      <c r="T692" s="53"/>
      <c r="U692" s="53"/>
      <c r="V692" s="53"/>
      <c r="W692" s="53"/>
      <c r="X692" s="53"/>
      <c r="Y692" s="53"/>
      <c r="Z692" s="53"/>
      <c r="AA692" s="53"/>
      <c r="AB692" s="53"/>
      <c r="AC692" s="53"/>
      <c r="AD692" s="53"/>
      <c r="AE692" s="53"/>
      <c r="AF692" s="53"/>
      <c r="AG692" s="53"/>
      <c r="AH692" s="53"/>
      <c r="AI692" s="53"/>
    </row>
    <row r="693" spans="1:35" x14ac:dyDescent="0.2">
      <c r="A693" s="53"/>
      <c r="B693" s="53"/>
      <c r="C693" s="86"/>
      <c r="D693" s="87">
        <f t="shared" si="151"/>
        <v>0</v>
      </c>
      <c r="E693" s="87">
        <f t="shared" si="151"/>
        <v>0</v>
      </c>
      <c r="F693" s="79">
        <f t="shared" si="152"/>
        <v>0</v>
      </c>
      <c r="G693" s="79">
        <f t="shared" si="152"/>
        <v>0</v>
      </c>
      <c r="H693" s="79">
        <f t="shared" si="153"/>
        <v>0</v>
      </c>
      <c r="I693" s="79">
        <f t="shared" si="154"/>
        <v>0</v>
      </c>
      <c r="J693" s="79">
        <f t="shared" si="155"/>
        <v>0</v>
      </c>
      <c r="K693" s="79">
        <f t="shared" si="156"/>
        <v>0</v>
      </c>
      <c r="L693" s="79">
        <f t="shared" si="157"/>
        <v>0</v>
      </c>
      <c r="M693" s="79">
        <f t="shared" ca="1" si="162"/>
        <v>-7.3295565784882452E-3</v>
      </c>
      <c r="N693" s="79">
        <f t="shared" ca="1" si="158"/>
        <v>0</v>
      </c>
      <c r="O693" s="126">
        <f t="shared" ca="1" si="159"/>
        <v>0</v>
      </c>
      <c r="P693" s="79">
        <f t="shared" ca="1" si="160"/>
        <v>0</v>
      </c>
      <c r="Q693" s="79">
        <f t="shared" ca="1" si="161"/>
        <v>0</v>
      </c>
      <c r="R693" s="53">
        <f t="shared" ca="1" si="163"/>
        <v>7.3295565784882452E-3</v>
      </c>
      <c r="S693" s="53"/>
      <c r="T693" s="53"/>
      <c r="U693" s="53"/>
      <c r="V693" s="53"/>
      <c r="W693" s="53"/>
      <c r="X693" s="53"/>
      <c r="Y693" s="53"/>
      <c r="Z693" s="53"/>
      <c r="AA693" s="53"/>
      <c r="AB693" s="53"/>
      <c r="AC693" s="53"/>
      <c r="AD693" s="53"/>
      <c r="AE693" s="53"/>
      <c r="AF693" s="53"/>
      <c r="AG693" s="53"/>
      <c r="AH693" s="53"/>
      <c r="AI693" s="53"/>
    </row>
    <row r="694" spans="1:35" x14ac:dyDescent="0.2">
      <c r="A694" s="53"/>
      <c r="B694" s="53"/>
      <c r="C694" s="86"/>
      <c r="D694" s="87">
        <f t="shared" si="151"/>
        <v>0</v>
      </c>
      <c r="E694" s="87">
        <f t="shared" si="151"/>
        <v>0</v>
      </c>
      <c r="F694" s="79">
        <f t="shared" si="152"/>
        <v>0</v>
      </c>
      <c r="G694" s="79">
        <f t="shared" si="152"/>
        <v>0</v>
      </c>
      <c r="H694" s="79">
        <f t="shared" si="153"/>
        <v>0</v>
      </c>
      <c r="I694" s="79">
        <f t="shared" si="154"/>
        <v>0</v>
      </c>
      <c r="J694" s="79">
        <f t="shared" si="155"/>
        <v>0</v>
      </c>
      <c r="K694" s="79">
        <f t="shared" si="156"/>
        <v>0</v>
      </c>
      <c r="L694" s="79">
        <f t="shared" si="157"/>
        <v>0</v>
      </c>
      <c r="M694" s="79">
        <f t="shared" ca="1" si="162"/>
        <v>-7.3295565784882452E-3</v>
      </c>
      <c r="N694" s="79">
        <f t="shared" ca="1" si="158"/>
        <v>0</v>
      </c>
      <c r="O694" s="126">
        <f t="shared" ca="1" si="159"/>
        <v>0</v>
      </c>
      <c r="P694" s="79">
        <f t="shared" ca="1" si="160"/>
        <v>0</v>
      </c>
      <c r="Q694" s="79">
        <f t="shared" ca="1" si="161"/>
        <v>0</v>
      </c>
      <c r="R694" s="53">
        <f t="shared" ca="1" si="163"/>
        <v>7.3295565784882452E-3</v>
      </c>
      <c r="S694" s="53"/>
      <c r="T694" s="53"/>
      <c r="U694" s="53"/>
      <c r="V694" s="53"/>
      <c r="W694" s="53"/>
      <c r="X694" s="53"/>
      <c r="Y694" s="53"/>
      <c r="Z694" s="53"/>
      <c r="AA694" s="53"/>
      <c r="AB694" s="53"/>
      <c r="AC694" s="53"/>
      <c r="AD694" s="53"/>
      <c r="AE694" s="53"/>
      <c r="AF694" s="53"/>
      <c r="AG694" s="53"/>
      <c r="AH694" s="53"/>
      <c r="AI694" s="53"/>
    </row>
    <row r="695" spans="1:35" x14ac:dyDescent="0.2">
      <c r="A695" s="53"/>
      <c r="B695" s="53"/>
      <c r="C695" s="86"/>
      <c r="D695" s="87">
        <f t="shared" si="151"/>
        <v>0</v>
      </c>
      <c r="E695" s="87">
        <f t="shared" si="151"/>
        <v>0</v>
      </c>
      <c r="F695" s="79">
        <f t="shared" si="152"/>
        <v>0</v>
      </c>
      <c r="G695" s="79">
        <f t="shared" si="152"/>
        <v>0</v>
      </c>
      <c r="H695" s="79">
        <f t="shared" si="153"/>
        <v>0</v>
      </c>
      <c r="I695" s="79">
        <f t="shared" si="154"/>
        <v>0</v>
      </c>
      <c r="J695" s="79">
        <f t="shared" si="155"/>
        <v>0</v>
      </c>
      <c r="K695" s="79">
        <f t="shared" si="156"/>
        <v>0</v>
      </c>
      <c r="L695" s="79">
        <f t="shared" si="157"/>
        <v>0</v>
      </c>
      <c r="M695" s="79">
        <f t="shared" ca="1" si="162"/>
        <v>-7.3295565784882452E-3</v>
      </c>
      <c r="N695" s="79">
        <f t="shared" ca="1" si="158"/>
        <v>0</v>
      </c>
      <c r="O695" s="126">
        <f t="shared" ca="1" si="159"/>
        <v>0</v>
      </c>
      <c r="P695" s="79">
        <f t="shared" ca="1" si="160"/>
        <v>0</v>
      </c>
      <c r="Q695" s="79">
        <f t="shared" ca="1" si="161"/>
        <v>0</v>
      </c>
      <c r="R695" s="53">
        <f t="shared" ca="1" si="163"/>
        <v>7.3295565784882452E-3</v>
      </c>
      <c r="S695" s="53"/>
      <c r="T695" s="53"/>
      <c r="U695" s="53"/>
      <c r="V695" s="53"/>
      <c r="W695" s="53"/>
      <c r="X695" s="53"/>
      <c r="Y695" s="53"/>
      <c r="Z695" s="53"/>
      <c r="AA695" s="53"/>
      <c r="AB695" s="53"/>
      <c r="AC695" s="53"/>
      <c r="AD695" s="53"/>
      <c r="AE695" s="53"/>
      <c r="AF695" s="53"/>
      <c r="AG695" s="53"/>
      <c r="AH695" s="53"/>
      <c r="AI695" s="53"/>
    </row>
    <row r="696" spans="1:35" x14ac:dyDescent="0.2">
      <c r="A696" s="53"/>
      <c r="B696" s="53"/>
      <c r="C696" s="86"/>
      <c r="D696" s="87">
        <f t="shared" si="151"/>
        <v>0</v>
      </c>
      <c r="E696" s="87">
        <f t="shared" si="151"/>
        <v>0</v>
      </c>
      <c r="F696" s="79">
        <f t="shared" si="152"/>
        <v>0</v>
      </c>
      <c r="G696" s="79">
        <f t="shared" si="152"/>
        <v>0</v>
      </c>
      <c r="H696" s="79">
        <f t="shared" si="153"/>
        <v>0</v>
      </c>
      <c r="I696" s="79">
        <f t="shared" si="154"/>
        <v>0</v>
      </c>
      <c r="J696" s="79">
        <f t="shared" si="155"/>
        <v>0</v>
      </c>
      <c r="K696" s="79">
        <f t="shared" si="156"/>
        <v>0</v>
      </c>
      <c r="L696" s="79">
        <f t="shared" si="157"/>
        <v>0</v>
      </c>
      <c r="M696" s="79">
        <f t="shared" ca="1" si="162"/>
        <v>-7.3295565784882452E-3</v>
      </c>
      <c r="N696" s="79">
        <f t="shared" ca="1" si="158"/>
        <v>0</v>
      </c>
      <c r="O696" s="126">
        <f t="shared" ca="1" si="159"/>
        <v>0</v>
      </c>
      <c r="P696" s="79">
        <f t="shared" ca="1" si="160"/>
        <v>0</v>
      </c>
      <c r="Q696" s="79">
        <f t="shared" ca="1" si="161"/>
        <v>0</v>
      </c>
      <c r="R696" s="53">
        <f t="shared" ca="1" si="163"/>
        <v>7.3295565784882452E-3</v>
      </c>
      <c r="S696" s="53"/>
      <c r="T696" s="53"/>
      <c r="U696" s="53"/>
      <c r="V696" s="53"/>
      <c r="W696" s="53"/>
      <c r="X696" s="53"/>
      <c r="Y696" s="53"/>
      <c r="Z696" s="53"/>
      <c r="AA696" s="53"/>
      <c r="AB696" s="53"/>
      <c r="AC696" s="53"/>
      <c r="AD696" s="53"/>
      <c r="AE696" s="53"/>
      <c r="AF696" s="53"/>
      <c r="AG696" s="53"/>
      <c r="AH696" s="53"/>
      <c r="AI696" s="53"/>
    </row>
    <row r="697" spans="1:35" x14ac:dyDescent="0.2">
      <c r="A697" s="53"/>
      <c r="B697" s="53"/>
      <c r="C697" s="86"/>
      <c r="D697" s="87">
        <f t="shared" si="151"/>
        <v>0</v>
      </c>
      <c r="E697" s="87">
        <f t="shared" si="151"/>
        <v>0</v>
      </c>
      <c r="F697" s="79">
        <f t="shared" si="152"/>
        <v>0</v>
      </c>
      <c r="G697" s="79">
        <f t="shared" si="152"/>
        <v>0</v>
      </c>
      <c r="H697" s="79">
        <f t="shared" si="153"/>
        <v>0</v>
      </c>
      <c r="I697" s="79">
        <f t="shared" si="154"/>
        <v>0</v>
      </c>
      <c r="J697" s="79">
        <f t="shared" si="155"/>
        <v>0</v>
      </c>
      <c r="K697" s="79">
        <f t="shared" si="156"/>
        <v>0</v>
      </c>
      <c r="L697" s="79">
        <f t="shared" si="157"/>
        <v>0</v>
      </c>
      <c r="M697" s="79">
        <f t="shared" ca="1" si="162"/>
        <v>-7.3295565784882452E-3</v>
      </c>
      <c r="N697" s="79">
        <f t="shared" ca="1" si="158"/>
        <v>0</v>
      </c>
      <c r="O697" s="126">
        <f t="shared" ca="1" si="159"/>
        <v>0</v>
      </c>
      <c r="P697" s="79">
        <f t="shared" ca="1" si="160"/>
        <v>0</v>
      </c>
      <c r="Q697" s="79">
        <f t="shared" ca="1" si="161"/>
        <v>0</v>
      </c>
      <c r="R697" s="53">
        <f t="shared" ca="1" si="163"/>
        <v>7.3295565784882452E-3</v>
      </c>
      <c r="S697" s="53"/>
      <c r="T697" s="53"/>
      <c r="U697" s="53"/>
      <c r="V697" s="53"/>
      <c r="W697" s="53"/>
      <c r="X697" s="53"/>
      <c r="Y697" s="53"/>
      <c r="Z697" s="53"/>
      <c r="AA697" s="53"/>
      <c r="AB697" s="53"/>
      <c r="AC697" s="53"/>
      <c r="AD697" s="53"/>
      <c r="AE697" s="53"/>
      <c r="AF697" s="53"/>
      <c r="AG697" s="53"/>
      <c r="AH697" s="53"/>
      <c r="AI697" s="53"/>
    </row>
    <row r="698" spans="1:35" x14ac:dyDescent="0.2">
      <c r="A698" s="53"/>
      <c r="B698" s="53"/>
      <c r="C698" s="86"/>
      <c r="D698" s="87">
        <f t="shared" si="151"/>
        <v>0</v>
      </c>
      <c r="E698" s="87">
        <f t="shared" si="151"/>
        <v>0</v>
      </c>
      <c r="F698" s="79">
        <f t="shared" si="152"/>
        <v>0</v>
      </c>
      <c r="G698" s="79">
        <f t="shared" si="152"/>
        <v>0</v>
      </c>
      <c r="H698" s="79">
        <f t="shared" si="153"/>
        <v>0</v>
      </c>
      <c r="I698" s="79">
        <f t="shared" si="154"/>
        <v>0</v>
      </c>
      <c r="J698" s="79">
        <f t="shared" si="155"/>
        <v>0</v>
      </c>
      <c r="K698" s="79">
        <f t="shared" si="156"/>
        <v>0</v>
      </c>
      <c r="L698" s="79">
        <f t="shared" si="157"/>
        <v>0</v>
      </c>
      <c r="M698" s="79">
        <f t="shared" ca="1" si="162"/>
        <v>-7.3295565784882452E-3</v>
      </c>
      <c r="N698" s="79">
        <f t="shared" ca="1" si="158"/>
        <v>0</v>
      </c>
      <c r="O698" s="126">
        <f t="shared" ca="1" si="159"/>
        <v>0</v>
      </c>
      <c r="P698" s="79">
        <f t="shared" ca="1" si="160"/>
        <v>0</v>
      </c>
      <c r="Q698" s="79">
        <f t="shared" ca="1" si="161"/>
        <v>0</v>
      </c>
      <c r="R698" s="53">
        <f t="shared" ca="1" si="163"/>
        <v>7.3295565784882452E-3</v>
      </c>
      <c r="S698" s="53"/>
      <c r="T698" s="53"/>
      <c r="U698" s="53"/>
      <c r="V698" s="53"/>
      <c r="W698" s="53"/>
      <c r="X698" s="53"/>
      <c r="Y698" s="53"/>
      <c r="Z698" s="53"/>
      <c r="AA698" s="53"/>
      <c r="AB698" s="53"/>
      <c r="AC698" s="53"/>
      <c r="AD698" s="53"/>
      <c r="AE698" s="53"/>
      <c r="AF698" s="53"/>
      <c r="AG698" s="53"/>
      <c r="AH698" s="53"/>
      <c r="AI698" s="53"/>
    </row>
    <row r="699" spans="1:35" x14ac:dyDescent="0.2">
      <c r="A699" s="53"/>
      <c r="B699" s="53"/>
      <c r="C699" s="86"/>
      <c r="D699" s="87">
        <f t="shared" si="151"/>
        <v>0</v>
      </c>
      <c r="E699" s="87">
        <f t="shared" si="151"/>
        <v>0</v>
      </c>
      <c r="F699" s="79">
        <f t="shared" si="152"/>
        <v>0</v>
      </c>
      <c r="G699" s="79">
        <f t="shared" si="152"/>
        <v>0</v>
      </c>
      <c r="H699" s="79">
        <f t="shared" si="153"/>
        <v>0</v>
      </c>
      <c r="I699" s="79">
        <f t="shared" si="154"/>
        <v>0</v>
      </c>
      <c r="J699" s="79">
        <f t="shared" si="155"/>
        <v>0</v>
      </c>
      <c r="K699" s="79">
        <f t="shared" si="156"/>
        <v>0</v>
      </c>
      <c r="L699" s="79">
        <f t="shared" si="157"/>
        <v>0</v>
      </c>
      <c r="M699" s="79">
        <f t="shared" ca="1" si="162"/>
        <v>-7.3295565784882452E-3</v>
      </c>
      <c r="N699" s="79">
        <f t="shared" ca="1" si="158"/>
        <v>0</v>
      </c>
      <c r="O699" s="126">
        <f t="shared" ca="1" si="159"/>
        <v>0</v>
      </c>
      <c r="P699" s="79">
        <f t="shared" ca="1" si="160"/>
        <v>0</v>
      </c>
      <c r="Q699" s="79">
        <f t="shared" ca="1" si="161"/>
        <v>0</v>
      </c>
      <c r="R699" s="53">
        <f t="shared" ca="1" si="163"/>
        <v>7.3295565784882452E-3</v>
      </c>
      <c r="S699" s="53"/>
      <c r="T699" s="53"/>
      <c r="U699" s="53"/>
      <c r="V699" s="53"/>
      <c r="W699" s="53"/>
      <c r="X699" s="53"/>
      <c r="Y699" s="53"/>
      <c r="Z699" s="53"/>
      <c r="AA699" s="53"/>
      <c r="AB699" s="53"/>
      <c r="AC699" s="53"/>
      <c r="AD699" s="53"/>
      <c r="AE699" s="53"/>
      <c r="AF699" s="53"/>
      <c r="AG699" s="53"/>
      <c r="AH699" s="53"/>
      <c r="AI699" s="53"/>
    </row>
    <row r="700" spans="1:35" x14ac:dyDescent="0.2">
      <c r="A700" s="53"/>
      <c r="B700" s="53"/>
      <c r="C700" s="86"/>
      <c r="D700" s="87">
        <f t="shared" si="151"/>
        <v>0</v>
      </c>
      <c r="E700" s="87">
        <f t="shared" si="151"/>
        <v>0</v>
      </c>
      <c r="F700" s="79">
        <f t="shared" si="152"/>
        <v>0</v>
      </c>
      <c r="G700" s="79">
        <f t="shared" si="152"/>
        <v>0</v>
      </c>
      <c r="H700" s="79">
        <f t="shared" si="153"/>
        <v>0</v>
      </c>
      <c r="I700" s="79">
        <f t="shared" si="154"/>
        <v>0</v>
      </c>
      <c r="J700" s="79">
        <f t="shared" si="155"/>
        <v>0</v>
      </c>
      <c r="K700" s="79">
        <f t="shared" si="156"/>
        <v>0</v>
      </c>
      <c r="L700" s="79">
        <f t="shared" si="157"/>
        <v>0</v>
      </c>
      <c r="M700" s="79">
        <f t="shared" ca="1" si="162"/>
        <v>-7.3295565784882452E-3</v>
      </c>
      <c r="N700" s="79">
        <f t="shared" ca="1" si="158"/>
        <v>0</v>
      </c>
      <c r="O700" s="126">
        <f t="shared" ca="1" si="159"/>
        <v>0</v>
      </c>
      <c r="P700" s="79">
        <f t="shared" ca="1" si="160"/>
        <v>0</v>
      </c>
      <c r="Q700" s="79">
        <f t="shared" ca="1" si="161"/>
        <v>0</v>
      </c>
      <c r="R700" s="53">
        <f t="shared" ca="1" si="163"/>
        <v>7.3295565784882452E-3</v>
      </c>
      <c r="S700" s="53"/>
      <c r="T700" s="53"/>
      <c r="U700" s="53"/>
      <c r="V700" s="53"/>
      <c r="W700" s="53"/>
      <c r="X700" s="53"/>
      <c r="Y700" s="53"/>
      <c r="Z700" s="53"/>
      <c r="AA700" s="53"/>
      <c r="AB700" s="53"/>
      <c r="AC700" s="53"/>
      <c r="AD700" s="53"/>
      <c r="AE700" s="53"/>
      <c r="AF700" s="53"/>
      <c r="AG700" s="53"/>
      <c r="AH700" s="53"/>
      <c r="AI700" s="53"/>
    </row>
    <row r="701" spans="1:35" x14ac:dyDescent="0.2">
      <c r="A701" s="53"/>
      <c r="B701" s="53"/>
      <c r="C701" s="86"/>
      <c r="D701" s="87">
        <f t="shared" si="151"/>
        <v>0</v>
      </c>
      <c r="E701" s="87">
        <f t="shared" si="151"/>
        <v>0</v>
      </c>
      <c r="F701" s="79">
        <f t="shared" si="152"/>
        <v>0</v>
      </c>
      <c r="G701" s="79">
        <f t="shared" si="152"/>
        <v>0</v>
      </c>
      <c r="H701" s="79">
        <f t="shared" si="153"/>
        <v>0</v>
      </c>
      <c r="I701" s="79">
        <f t="shared" si="154"/>
        <v>0</v>
      </c>
      <c r="J701" s="79">
        <f t="shared" si="155"/>
        <v>0</v>
      </c>
      <c r="K701" s="79">
        <f t="shared" si="156"/>
        <v>0</v>
      </c>
      <c r="L701" s="79">
        <f t="shared" si="157"/>
        <v>0</v>
      </c>
      <c r="M701" s="79">
        <f t="shared" ca="1" si="162"/>
        <v>-7.3295565784882452E-3</v>
      </c>
      <c r="N701" s="79">
        <f t="shared" ca="1" si="158"/>
        <v>0</v>
      </c>
      <c r="O701" s="126">
        <f t="shared" ca="1" si="159"/>
        <v>0</v>
      </c>
      <c r="P701" s="79">
        <f t="shared" ca="1" si="160"/>
        <v>0</v>
      </c>
      <c r="Q701" s="79">
        <f t="shared" ca="1" si="161"/>
        <v>0</v>
      </c>
      <c r="R701" s="53">
        <f t="shared" ca="1" si="163"/>
        <v>7.3295565784882452E-3</v>
      </c>
      <c r="S701" s="53"/>
      <c r="T701" s="53"/>
      <c r="U701" s="53"/>
      <c r="V701" s="53"/>
      <c r="W701" s="53"/>
      <c r="X701" s="53"/>
      <c r="Y701" s="53"/>
      <c r="Z701" s="53"/>
      <c r="AA701" s="53"/>
      <c r="AB701" s="53"/>
      <c r="AC701" s="53"/>
      <c r="AD701" s="53"/>
      <c r="AE701" s="53"/>
      <c r="AF701" s="53"/>
      <c r="AG701" s="53"/>
      <c r="AH701" s="53"/>
      <c r="AI701" s="53"/>
    </row>
    <row r="702" spans="1:35" x14ac:dyDescent="0.2">
      <c r="A702" s="53"/>
      <c r="B702" s="53"/>
      <c r="C702" s="86"/>
      <c r="D702" s="87">
        <f t="shared" si="151"/>
        <v>0</v>
      </c>
      <c r="E702" s="87">
        <f t="shared" si="151"/>
        <v>0</v>
      </c>
      <c r="F702" s="79">
        <f t="shared" si="152"/>
        <v>0</v>
      </c>
      <c r="G702" s="79">
        <f t="shared" si="152"/>
        <v>0</v>
      </c>
      <c r="H702" s="79">
        <f t="shared" si="153"/>
        <v>0</v>
      </c>
      <c r="I702" s="79">
        <f t="shared" si="154"/>
        <v>0</v>
      </c>
      <c r="J702" s="79">
        <f t="shared" si="155"/>
        <v>0</v>
      </c>
      <c r="K702" s="79">
        <f t="shared" si="156"/>
        <v>0</v>
      </c>
      <c r="L702" s="79">
        <f t="shared" si="157"/>
        <v>0</v>
      </c>
      <c r="M702" s="79">
        <f t="shared" ca="1" si="162"/>
        <v>-7.3295565784882452E-3</v>
      </c>
      <c r="N702" s="79">
        <f t="shared" ca="1" si="158"/>
        <v>0</v>
      </c>
      <c r="O702" s="126">
        <f t="shared" ca="1" si="159"/>
        <v>0</v>
      </c>
      <c r="P702" s="79">
        <f t="shared" ca="1" si="160"/>
        <v>0</v>
      </c>
      <c r="Q702" s="79">
        <f t="shared" ca="1" si="161"/>
        <v>0</v>
      </c>
      <c r="R702" s="53">
        <f t="shared" ca="1" si="163"/>
        <v>7.3295565784882452E-3</v>
      </c>
      <c r="S702" s="53"/>
      <c r="T702" s="53"/>
      <c r="U702" s="53"/>
      <c r="V702" s="53"/>
      <c r="W702" s="53"/>
      <c r="X702" s="53"/>
      <c r="Y702" s="53"/>
      <c r="Z702" s="53"/>
      <c r="AA702" s="53"/>
      <c r="AB702" s="53"/>
      <c r="AC702" s="53"/>
      <c r="AD702" s="53"/>
      <c r="AE702" s="53"/>
      <c r="AF702" s="53"/>
      <c r="AG702" s="53"/>
      <c r="AH702" s="53"/>
      <c r="AI702" s="53"/>
    </row>
    <row r="703" spans="1:35" x14ac:dyDescent="0.2">
      <c r="A703" s="53"/>
      <c r="B703" s="53"/>
      <c r="C703" s="86"/>
      <c r="D703" s="87">
        <f t="shared" si="151"/>
        <v>0</v>
      </c>
      <c r="E703" s="87">
        <f t="shared" si="151"/>
        <v>0</v>
      </c>
      <c r="F703" s="79">
        <f t="shared" si="152"/>
        <v>0</v>
      </c>
      <c r="G703" s="79">
        <f t="shared" si="152"/>
        <v>0</v>
      </c>
      <c r="H703" s="79">
        <f t="shared" si="153"/>
        <v>0</v>
      </c>
      <c r="I703" s="79">
        <f t="shared" si="154"/>
        <v>0</v>
      </c>
      <c r="J703" s="79">
        <f t="shared" si="155"/>
        <v>0</v>
      </c>
      <c r="K703" s="79">
        <f t="shared" si="156"/>
        <v>0</v>
      </c>
      <c r="L703" s="79">
        <f t="shared" si="157"/>
        <v>0</v>
      </c>
      <c r="M703" s="79">
        <f t="shared" ca="1" si="162"/>
        <v>-7.3295565784882452E-3</v>
      </c>
      <c r="N703" s="79">
        <f t="shared" ca="1" si="158"/>
        <v>0</v>
      </c>
      <c r="O703" s="126">
        <f t="shared" ca="1" si="159"/>
        <v>0</v>
      </c>
      <c r="P703" s="79">
        <f t="shared" ca="1" si="160"/>
        <v>0</v>
      </c>
      <c r="Q703" s="79">
        <f t="shared" ca="1" si="161"/>
        <v>0</v>
      </c>
      <c r="R703" s="53">
        <f t="shared" ca="1" si="163"/>
        <v>7.3295565784882452E-3</v>
      </c>
      <c r="S703" s="53"/>
      <c r="T703" s="53"/>
      <c r="U703" s="53"/>
      <c r="V703" s="53"/>
      <c r="W703" s="53"/>
      <c r="X703" s="53"/>
      <c r="Y703" s="53"/>
      <c r="Z703" s="53"/>
      <c r="AA703" s="53"/>
      <c r="AB703" s="53"/>
      <c r="AC703" s="53"/>
      <c r="AD703" s="53"/>
      <c r="AE703" s="53"/>
      <c r="AF703" s="53"/>
      <c r="AG703" s="53"/>
      <c r="AH703" s="53"/>
      <c r="AI703" s="53"/>
    </row>
    <row r="704" spans="1:35" x14ac:dyDescent="0.2">
      <c r="A704" s="53"/>
      <c r="B704" s="53"/>
      <c r="C704" s="86"/>
      <c r="D704" s="87">
        <f t="shared" si="151"/>
        <v>0</v>
      </c>
      <c r="E704" s="87">
        <f t="shared" si="151"/>
        <v>0</v>
      </c>
      <c r="F704" s="79">
        <f t="shared" si="152"/>
        <v>0</v>
      </c>
      <c r="G704" s="79">
        <f t="shared" si="152"/>
        <v>0</v>
      </c>
      <c r="H704" s="79">
        <f t="shared" si="153"/>
        <v>0</v>
      </c>
      <c r="I704" s="79">
        <f t="shared" si="154"/>
        <v>0</v>
      </c>
      <c r="J704" s="79">
        <f t="shared" si="155"/>
        <v>0</v>
      </c>
      <c r="K704" s="79">
        <f t="shared" si="156"/>
        <v>0</v>
      </c>
      <c r="L704" s="79">
        <f t="shared" si="157"/>
        <v>0</v>
      </c>
      <c r="M704" s="79">
        <f t="shared" ca="1" si="162"/>
        <v>-7.3295565784882452E-3</v>
      </c>
      <c r="N704" s="79">
        <f t="shared" ca="1" si="158"/>
        <v>0</v>
      </c>
      <c r="O704" s="126">
        <f t="shared" ca="1" si="159"/>
        <v>0</v>
      </c>
      <c r="P704" s="79">
        <f t="shared" ca="1" si="160"/>
        <v>0</v>
      </c>
      <c r="Q704" s="79">
        <f t="shared" ca="1" si="161"/>
        <v>0</v>
      </c>
      <c r="R704" s="53">
        <f t="shared" ca="1" si="163"/>
        <v>7.3295565784882452E-3</v>
      </c>
      <c r="S704" s="53"/>
      <c r="T704" s="53"/>
      <c r="U704" s="53"/>
      <c r="V704" s="53"/>
      <c r="W704" s="53"/>
      <c r="X704" s="53"/>
      <c r="Y704" s="53"/>
      <c r="Z704" s="53"/>
      <c r="AA704" s="53"/>
      <c r="AB704" s="53"/>
      <c r="AC704" s="53"/>
      <c r="AD704" s="53"/>
      <c r="AE704" s="53"/>
      <c r="AF704" s="53"/>
      <c r="AG704" s="53"/>
      <c r="AH704" s="53"/>
      <c r="AI704" s="53"/>
    </row>
    <row r="705" spans="1:35" x14ac:dyDescent="0.2">
      <c r="A705" s="53"/>
      <c r="B705" s="53"/>
      <c r="C705" s="86"/>
      <c r="D705" s="87">
        <f t="shared" si="151"/>
        <v>0</v>
      </c>
      <c r="E705" s="87">
        <f t="shared" si="151"/>
        <v>0</v>
      </c>
      <c r="F705" s="79">
        <f t="shared" si="152"/>
        <v>0</v>
      </c>
      <c r="G705" s="79">
        <f t="shared" si="152"/>
        <v>0</v>
      </c>
      <c r="H705" s="79">
        <f t="shared" si="153"/>
        <v>0</v>
      </c>
      <c r="I705" s="79">
        <f t="shared" si="154"/>
        <v>0</v>
      </c>
      <c r="J705" s="79">
        <f t="shared" si="155"/>
        <v>0</v>
      </c>
      <c r="K705" s="79">
        <f t="shared" si="156"/>
        <v>0</v>
      </c>
      <c r="L705" s="79">
        <f t="shared" si="157"/>
        <v>0</v>
      </c>
      <c r="M705" s="79">
        <f t="shared" ca="1" si="162"/>
        <v>-7.3295565784882452E-3</v>
      </c>
      <c r="N705" s="79">
        <f t="shared" ca="1" si="158"/>
        <v>0</v>
      </c>
      <c r="O705" s="126">
        <f t="shared" ca="1" si="159"/>
        <v>0</v>
      </c>
      <c r="P705" s="79">
        <f t="shared" ca="1" si="160"/>
        <v>0</v>
      </c>
      <c r="Q705" s="79">
        <f t="shared" ca="1" si="161"/>
        <v>0</v>
      </c>
      <c r="R705" s="53">
        <f t="shared" ca="1" si="163"/>
        <v>7.3295565784882452E-3</v>
      </c>
      <c r="S705" s="53"/>
      <c r="T705" s="53"/>
      <c r="U705" s="53"/>
      <c r="V705" s="53"/>
      <c r="W705" s="53"/>
      <c r="X705" s="53"/>
      <c r="Y705" s="53"/>
      <c r="Z705" s="53"/>
      <c r="AA705" s="53"/>
      <c r="AB705" s="53"/>
      <c r="AC705" s="53"/>
      <c r="AD705" s="53"/>
      <c r="AE705" s="53"/>
      <c r="AF705" s="53"/>
      <c r="AG705" s="53"/>
      <c r="AH705" s="53"/>
      <c r="AI705" s="53"/>
    </row>
    <row r="706" spans="1:35" x14ac:dyDescent="0.2">
      <c r="A706" s="53"/>
      <c r="B706" s="53"/>
      <c r="C706" s="86"/>
      <c r="D706" s="87">
        <f t="shared" si="151"/>
        <v>0</v>
      </c>
      <c r="E706" s="87">
        <f t="shared" si="151"/>
        <v>0</v>
      </c>
      <c r="F706" s="79">
        <f t="shared" si="152"/>
        <v>0</v>
      </c>
      <c r="G706" s="79">
        <f t="shared" si="152"/>
        <v>0</v>
      </c>
      <c r="H706" s="79">
        <f t="shared" si="153"/>
        <v>0</v>
      </c>
      <c r="I706" s="79">
        <f t="shared" si="154"/>
        <v>0</v>
      </c>
      <c r="J706" s="79">
        <f t="shared" si="155"/>
        <v>0</v>
      </c>
      <c r="K706" s="79">
        <f t="shared" si="156"/>
        <v>0</v>
      </c>
      <c r="L706" s="79">
        <f t="shared" si="157"/>
        <v>0</v>
      </c>
      <c r="M706" s="79">
        <f t="shared" ca="1" si="162"/>
        <v>-7.3295565784882452E-3</v>
      </c>
      <c r="N706" s="79">
        <f t="shared" ca="1" si="158"/>
        <v>0</v>
      </c>
      <c r="O706" s="126">
        <f t="shared" ca="1" si="159"/>
        <v>0</v>
      </c>
      <c r="P706" s="79">
        <f t="shared" ca="1" si="160"/>
        <v>0</v>
      </c>
      <c r="Q706" s="79">
        <f t="shared" ca="1" si="161"/>
        <v>0</v>
      </c>
      <c r="R706" s="53">
        <f t="shared" ca="1" si="163"/>
        <v>7.3295565784882452E-3</v>
      </c>
      <c r="S706" s="53"/>
      <c r="T706" s="53"/>
      <c r="U706" s="53"/>
      <c r="V706" s="53"/>
      <c r="W706" s="53"/>
      <c r="X706" s="53"/>
      <c r="Y706" s="53"/>
      <c r="Z706" s="53"/>
      <c r="AA706" s="53"/>
      <c r="AB706" s="53"/>
      <c r="AC706" s="53"/>
      <c r="AD706" s="53"/>
      <c r="AE706" s="53"/>
      <c r="AF706" s="53"/>
      <c r="AG706" s="53"/>
      <c r="AH706" s="53"/>
      <c r="AI706" s="53"/>
    </row>
    <row r="707" spans="1:35" x14ac:dyDescent="0.2">
      <c r="A707" s="53"/>
      <c r="B707" s="53"/>
      <c r="C707" s="86"/>
      <c r="D707" s="87">
        <f t="shared" si="151"/>
        <v>0</v>
      </c>
      <c r="E707" s="87">
        <f t="shared" si="151"/>
        <v>0</v>
      </c>
      <c r="F707" s="79">
        <f t="shared" si="152"/>
        <v>0</v>
      </c>
      <c r="G707" s="79">
        <f t="shared" si="152"/>
        <v>0</v>
      </c>
      <c r="H707" s="79">
        <f t="shared" si="153"/>
        <v>0</v>
      </c>
      <c r="I707" s="79">
        <f t="shared" si="154"/>
        <v>0</v>
      </c>
      <c r="J707" s="79">
        <f t="shared" si="155"/>
        <v>0</v>
      </c>
      <c r="K707" s="79">
        <f t="shared" si="156"/>
        <v>0</v>
      </c>
      <c r="L707" s="79">
        <f t="shared" si="157"/>
        <v>0</v>
      </c>
      <c r="M707" s="79">
        <f t="shared" ca="1" si="162"/>
        <v>-7.3295565784882452E-3</v>
      </c>
      <c r="N707" s="79">
        <f t="shared" ca="1" si="158"/>
        <v>0</v>
      </c>
      <c r="O707" s="126">
        <f t="shared" ca="1" si="159"/>
        <v>0</v>
      </c>
      <c r="P707" s="79">
        <f t="shared" ca="1" si="160"/>
        <v>0</v>
      </c>
      <c r="Q707" s="79">
        <f t="shared" ca="1" si="161"/>
        <v>0</v>
      </c>
      <c r="R707" s="53">
        <f t="shared" ca="1" si="163"/>
        <v>7.3295565784882452E-3</v>
      </c>
      <c r="S707" s="53"/>
      <c r="T707" s="53"/>
      <c r="U707" s="53"/>
      <c r="V707" s="53"/>
      <c r="W707" s="53"/>
      <c r="X707" s="53"/>
      <c r="Y707" s="53"/>
      <c r="Z707" s="53"/>
      <c r="AA707" s="53"/>
      <c r="AB707" s="53"/>
      <c r="AC707" s="53"/>
      <c r="AD707" s="53"/>
      <c r="AE707" s="53"/>
      <c r="AF707" s="53"/>
      <c r="AG707" s="53"/>
      <c r="AH707" s="53"/>
      <c r="AI707" s="53"/>
    </row>
    <row r="708" spans="1:35" x14ac:dyDescent="0.2">
      <c r="A708" s="53"/>
      <c r="B708" s="53"/>
      <c r="C708" s="86"/>
      <c r="D708" s="87">
        <f t="shared" si="151"/>
        <v>0</v>
      </c>
      <c r="E708" s="87">
        <f t="shared" si="151"/>
        <v>0</v>
      </c>
      <c r="F708" s="79">
        <f t="shared" si="152"/>
        <v>0</v>
      </c>
      <c r="G708" s="79">
        <f t="shared" si="152"/>
        <v>0</v>
      </c>
      <c r="H708" s="79">
        <f t="shared" si="153"/>
        <v>0</v>
      </c>
      <c r="I708" s="79">
        <f t="shared" si="154"/>
        <v>0</v>
      </c>
      <c r="J708" s="79">
        <f t="shared" si="155"/>
        <v>0</v>
      </c>
      <c r="K708" s="79">
        <f t="shared" si="156"/>
        <v>0</v>
      </c>
      <c r="L708" s="79">
        <f t="shared" si="157"/>
        <v>0</v>
      </c>
      <c r="M708" s="79">
        <f t="shared" ca="1" si="162"/>
        <v>-7.3295565784882452E-3</v>
      </c>
      <c r="N708" s="79">
        <f t="shared" ca="1" si="158"/>
        <v>0</v>
      </c>
      <c r="O708" s="126">
        <f t="shared" ca="1" si="159"/>
        <v>0</v>
      </c>
      <c r="P708" s="79">
        <f t="shared" ca="1" si="160"/>
        <v>0</v>
      </c>
      <c r="Q708" s="79">
        <f t="shared" ca="1" si="161"/>
        <v>0</v>
      </c>
      <c r="R708" s="53">
        <f t="shared" ca="1" si="163"/>
        <v>7.3295565784882452E-3</v>
      </c>
      <c r="S708" s="53"/>
      <c r="T708" s="53"/>
      <c r="U708" s="53"/>
      <c r="V708" s="53"/>
      <c r="W708" s="53"/>
      <c r="X708" s="53"/>
      <c r="Y708" s="53"/>
      <c r="Z708" s="53"/>
      <c r="AA708" s="53"/>
      <c r="AB708" s="53"/>
      <c r="AC708" s="53"/>
      <c r="AD708" s="53"/>
      <c r="AE708" s="53"/>
      <c r="AF708" s="53"/>
      <c r="AG708" s="53"/>
      <c r="AH708" s="53"/>
      <c r="AI708" s="53"/>
    </row>
    <row r="709" spans="1:35" x14ac:dyDescent="0.2">
      <c r="A709" s="53"/>
      <c r="B709" s="53"/>
      <c r="C709" s="86"/>
      <c r="D709" s="87">
        <f t="shared" si="151"/>
        <v>0</v>
      </c>
      <c r="E709" s="87">
        <f t="shared" si="151"/>
        <v>0</v>
      </c>
      <c r="F709" s="79">
        <f t="shared" si="152"/>
        <v>0</v>
      </c>
      <c r="G709" s="79">
        <f t="shared" si="152"/>
        <v>0</v>
      </c>
      <c r="H709" s="79">
        <f t="shared" si="153"/>
        <v>0</v>
      </c>
      <c r="I709" s="79">
        <f t="shared" si="154"/>
        <v>0</v>
      </c>
      <c r="J709" s="79">
        <f t="shared" si="155"/>
        <v>0</v>
      </c>
      <c r="K709" s="79">
        <f t="shared" si="156"/>
        <v>0</v>
      </c>
      <c r="L709" s="79">
        <f t="shared" si="157"/>
        <v>0</v>
      </c>
      <c r="M709" s="79">
        <f t="shared" ca="1" si="162"/>
        <v>-7.3295565784882452E-3</v>
      </c>
      <c r="N709" s="79">
        <f t="shared" ca="1" si="158"/>
        <v>0</v>
      </c>
      <c r="O709" s="126">
        <f t="shared" ca="1" si="159"/>
        <v>0</v>
      </c>
      <c r="P709" s="79">
        <f t="shared" ca="1" si="160"/>
        <v>0</v>
      </c>
      <c r="Q709" s="79">
        <f t="shared" ca="1" si="161"/>
        <v>0</v>
      </c>
      <c r="R709" s="53">
        <f t="shared" ca="1" si="163"/>
        <v>7.3295565784882452E-3</v>
      </c>
      <c r="S709" s="53"/>
      <c r="T709" s="53"/>
      <c r="U709" s="53"/>
      <c r="V709" s="53"/>
      <c r="W709" s="53"/>
      <c r="X709" s="53"/>
      <c r="Y709" s="53"/>
      <c r="Z709" s="53"/>
      <c r="AA709" s="53"/>
      <c r="AB709" s="53"/>
      <c r="AC709" s="53"/>
      <c r="AD709" s="53"/>
      <c r="AE709" s="53"/>
      <c r="AF709" s="53"/>
      <c r="AG709" s="53"/>
      <c r="AH709" s="53"/>
      <c r="AI709" s="53"/>
    </row>
    <row r="710" spans="1:35" x14ac:dyDescent="0.2">
      <c r="A710" s="53"/>
      <c r="B710" s="53"/>
      <c r="C710" s="86"/>
      <c r="D710" s="87">
        <f t="shared" si="151"/>
        <v>0</v>
      </c>
      <c r="E710" s="87">
        <f t="shared" si="151"/>
        <v>0</v>
      </c>
      <c r="F710" s="79">
        <f t="shared" si="152"/>
        <v>0</v>
      </c>
      <c r="G710" s="79">
        <f t="shared" si="152"/>
        <v>0</v>
      </c>
      <c r="H710" s="79">
        <f t="shared" si="153"/>
        <v>0</v>
      </c>
      <c r="I710" s="79">
        <f t="shared" si="154"/>
        <v>0</v>
      </c>
      <c r="J710" s="79">
        <f t="shared" si="155"/>
        <v>0</v>
      </c>
      <c r="K710" s="79">
        <f t="shared" si="156"/>
        <v>0</v>
      </c>
      <c r="L710" s="79">
        <f t="shared" si="157"/>
        <v>0</v>
      </c>
      <c r="M710" s="79">
        <f t="shared" ca="1" si="162"/>
        <v>-7.3295565784882452E-3</v>
      </c>
      <c r="N710" s="79">
        <f t="shared" ca="1" si="158"/>
        <v>0</v>
      </c>
      <c r="O710" s="126">
        <f t="shared" ca="1" si="159"/>
        <v>0</v>
      </c>
      <c r="P710" s="79">
        <f t="shared" ca="1" si="160"/>
        <v>0</v>
      </c>
      <c r="Q710" s="79">
        <f t="shared" ca="1" si="161"/>
        <v>0</v>
      </c>
      <c r="R710" s="53">
        <f t="shared" ca="1" si="163"/>
        <v>7.3295565784882452E-3</v>
      </c>
      <c r="S710" s="53"/>
      <c r="T710" s="53"/>
      <c r="U710" s="53"/>
      <c r="V710" s="53"/>
      <c r="W710" s="53"/>
      <c r="X710" s="53"/>
      <c r="Y710" s="53"/>
      <c r="Z710" s="53"/>
      <c r="AA710" s="53"/>
      <c r="AB710" s="53"/>
      <c r="AC710" s="53"/>
      <c r="AD710" s="53"/>
      <c r="AE710" s="53"/>
      <c r="AF710" s="53"/>
      <c r="AG710" s="53"/>
      <c r="AH710" s="53"/>
      <c r="AI710" s="53"/>
    </row>
    <row r="711" spans="1:35" x14ac:dyDescent="0.2">
      <c r="A711" s="53"/>
      <c r="B711" s="53"/>
      <c r="C711" s="86"/>
      <c r="D711" s="87">
        <f t="shared" si="151"/>
        <v>0</v>
      </c>
      <c r="E711" s="87">
        <f t="shared" si="151"/>
        <v>0</v>
      </c>
      <c r="F711" s="79">
        <f t="shared" si="152"/>
        <v>0</v>
      </c>
      <c r="G711" s="79">
        <f t="shared" si="152"/>
        <v>0</v>
      </c>
      <c r="H711" s="79">
        <f t="shared" si="153"/>
        <v>0</v>
      </c>
      <c r="I711" s="79">
        <f t="shared" si="154"/>
        <v>0</v>
      </c>
      <c r="J711" s="79">
        <f t="shared" si="155"/>
        <v>0</v>
      </c>
      <c r="K711" s="79">
        <f t="shared" si="156"/>
        <v>0</v>
      </c>
      <c r="L711" s="79">
        <f t="shared" si="157"/>
        <v>0</v>
      </c>
      <c r="M711" s="79">
        <f t="shared" ca="1" si="162"/>
        <v>-7.3295565784882452E-3</v>
      </c>
      <c r="N711" s="79">
        <f t="shared" ca="1" si="158"/>
        <v>0</v>
      </c>
      <c r="O711" s="126">
        <f t="shared" ca="1" si="159"/>
        <v>0</v>
      </c>
      <c r="P711" s="79">
        <f t="shared" ca="1" si="160"/>
        <v>0</v>
      </c>
      <c r="Q711" s="79">
        <f t="shared" ca="1" si="161"/>
        <v>0</v>
      </c>
      <c r="R711" s="53">
        <f t="shared" ca="1" si="163"/>
        <v>7.3295565784882452E-3</v>
      </c>
      <c r="S711" s="53"/>
      <c r="T711" s="53"/>
      <c r="U711" s="53"/>
      <c r="V711" s="53"/>
      <c r="W711" s="53"/>
      <c r="X711" s="53"/>
      <c r="Y711" s="53"/>
      <c r="Z711" s="53"/>
      <c r="AA711" s="53"/>
      <c r="AB711" s="53"/>
      <c r="AC711" s="53"/>
      <c r="AD711" s="53"/>
      <c r="AE711" s="53"/>
      <c r="AF711" s="53"/>
      <c r="AG711" s="53"/>
      <c r="AH711" s="53"/>
      <c r="AI711" s="53"/>
    </row>
    <row r="712" spans="1:35" x14ac:dyDescent="0.2">
      <c r="A712" s="53"/>
      <c r="B712" s="53"/>
      <c r="C712" s="86"/>
      <c r="D712" s="87">
        <f t="shared" si="151"/>
        <v>0</v>
      </c>
      <c r="E712" s="87">
        <f t="shared" si="151"/>
        <v>0</v>
      </c>
      <c r="F712" s="79">
        <f t="shared" si="152"/>
        <v>0</v>
      </c>
      <c r="G712" s="79">
        <f t="shared" si="152"/>
        <v>0</v>
      </c>
      <c r="H712" s="79">
        <f t="shared" si="153"/>
        <v>0</v>
      </c>
      <c r="I712" s="79">
        <f t="shared" si="154"/>
        <v>0</v>
      </c>
      <c r="J712" s="79">
        <f t="shared" si="155"/>
        <v>0</v>
      </c>
      <c r="K712" s="79">
        <f t="shared" si="156"/>
        <v>0</v>
      </c>
      <c r="L712" s="79">
        <f t="shared" si="157"/>
        <v>0</v>
      </c>
      <c r="M712" s="79">
        <f t="shared" ca="1" si="162"/>
        <v>-7.3295565784882452E-3</v>
      </c>
      <c r="N712" s="79">
        <f t="shared" ca="1" si="158"/>
        <v>0</v>
      </c>
      <c r="O712" s="126">
        <f t="shared" ca="1" si="159"/>
        <v>0</v>
      </c>
      <c r="P712" s="79">
        <f t="shared" ca="1" si="160"/>
        <v>0</v>
      </c>
      <c r="Q712" s="79">
        <f t="shared" ca="1" si="161"/>
        <v>0</v>
      </c>
      <c r="R712" s="53">
        <f t="shared" ca="1" si="163"/>
        <v>7.3295565784882452E-3</v>
      </c>
      <c r="S712" s="53"/>
      <c r="T712" s="53"/>
      <c r="U712" s="53"/>
      <c r="V712" s="53"/>
      <c r="W712" s="53"/>
      <c r="X712" s="53"/>
      <c r="Y712" s="53"/>
      <c r="Z712" s="53"/>
      <c r="AA712" s="53"/>
      <c r="AB712" s="53"/>
      <c r="AC712" s="53"/>
      <c r="AD712" s="53"/>
      <c r="AE712" s="53"/>
      <c r="AF712" s="53"/>
      <c r="AG712" s="53"/>
      <c r="AH712" s="53"/>
      <c r="AI712" s="53"/>
    </row>
    <row r="713" spans="1:35" x14ac:dyDescent="0.2">
      <c r="A713" s="53"/>
      <c r="B713" s="53"/>
      <c r="C713" s="86"/>
      <c r="D713" s="87">
        <f t="shared" si="151"/>
        <v>0</v>
      </c>
      <c r="E713" s="87">
        <f t="shared" si="151"/>
        <v>0</v>
      </c>
      <c r="F713" s="79">
        <f t="shared" si="152"/>
        <v>0</v>
      </c>
      <c r="G713" s="79">
        <f t="shared" si="152"/>
        <v>0</v>
      </c>
      <c r="H713" s="79">
        <f t="shared" si="153"/>
        <v>0</v>
      </c>
      <c r="I713" s="79">
        <f t="shared" si="154"/>
        <v>0</v>
      </c>
      <c r="J713" s="79">
        <f t="shared" si="155"/>
        <v>0</v>
      </c>
      <c r="K713" s="79">
        <f t="shared" si="156"/>
        <v>0</v>
      </c>
      <c r="L713" s="79">
        <f t="shared" si="157"/>
        <v>0</v>
      </c>
      <c r="M713" s="79">
        <f t="shared" ca="1" si="162"/>
        <v>-7.3295565784882452E-3</v>
      </c>
      <c r="N713" s="79">
        <f t="shared" ca="1" si="158"/>
        <v>0</v>
      </c>
      <c r="O713" s="126">
        <f t="shared" ca="1" si="159"/>
        <v>0</v>
      </c>
      <c r="P713" s="79">
        <f t="shared" ca="1" si="160"/>
        <v>0</v>
      </c>
      <c r="Q713" s="79">
        <f t="shared" ca="1" si="161"/>
        <v>0</v>
      </c>
      <c r="R713" s="53">
        <f t="shared" ca="1" si="163"/>
        <v>7.3295565784882452E-3</v>
      </c>
      <c r="S713" s="53"/>
      <c r="T713" s="53"/>
      <c r="U713" s="53"/>
      <c r="V713" s="53"/>
      <c r="W713" s="53"/>
      <c r="X713" s="53"/>
      <c r="Y713" s="53"/>
      <c r="Z713" s="53"/>
      <c r="AA713" s="53"/>
      <c r="AB713" s="53"/>
      <c r="AC713" s="53"/>
      <c r="AD713" s="53"/>
      <c r="AE713" s="53"/>
      <c r="AF713" s="53"/>
      <c r="AG713" s="53"/>
      <c r="AH713" s="53"/>
      <c r="AI713" s="53"/>
    </row>
    <row r="714" spans="1:35" x14ac:dyDescent="0.2">
      <c r="A714" s="53"/>
      <c r="B714" s="53"/>
      <c r="C714" s="86"/>
      <c r="D714" s="87">
        <f t="shared" si="151"/>
        <v>0</v>
      </c>
      <c r="E714" s="87">
        <f t="shared" si="151"/>
        <v>0</v>
      </c>
      <c r="F714" s="79">
        <f t="shared" si="152"/>
        <v>0</v>
      </c>
      <c r="G714" s="79">
        <f t="shared" si="152"/>
        <v>0</v>
      </c>
      <c r="H714" s="79">
        <f t="shared" si="153"/>
        <v>0</v>
      </c>
      <c r="I714" s="79">
        <f t="shared" si="154"/>
        <v>0</v>
      </c>
      <c r="J714" s="79">
        <f t="shared" si="155"/>
        <v>0</v>
      </c>
      <c r="K714" s="79">
        <f t="shared" si="156"/>
        <v>0</v>
      </c>
      <c r="L714" s="79">
        <f t="shared" si="157"/>
        <v>0</v>
      </c>
      <c r="M714" s="79">
        <f t="shared" ca="1" si="162"/>
        <v>-7.3295565784882452E-3</v>
      </c>
      <c r="N714" s="79">
        <f t="shared" ca="1" si="158"/>
        <v>0</v>
      </c>
      <c r="O714" s="126">
        <f t="shared" ca="1" si="159"/>
        <v>0</v>
      </c>
      <c r="P714" s="79">
        <f t="shared" ca="1" si="160"/>
        <v>0</v>
      </c>
      <c r="Q714" s="79">
        <f t="shared" ca="1" si="161"/>
        <v>0</v>
      </c>
      <c r="R714" s="53">
        <f t="shared" ca="1" si="163"/>
        <v>7.3295565784882452E-3</v>
      </c>
      <c r="S714" s="53"/>
      <c r="T714" s="53"/>
      <c r="U714" s="53"/>
      <c r="V714" s="53"/>
      <c r="W714" s="53"/>
      <c r="X714" s="53"/>
      <c r="Y714" s="53"/>
      <c r="Z714" s="53"/>
      <c r="AA714" s="53"/>
      <c r="AB714" s="53"/>
      <c r="AC714" s="53"/>
      <c r="AD714" s="53"/>
      <c r="AE714" s="53"/>
      <c r="AF714" s="53"/>
      <c r="AG714" s="53"/>
      <c r="AH714" s="53"/>
      <c r="AI714" s="53"/>
    </row>
    <row r="715" spans="1:35" x14ac:dyDescent="0.2">
      <c r="A715" s="53"/>
      <c r="B715" s="53"/>
      <c r="C715" s="86"/>
      <c r="D715" s="87">
        <f t="shared" si="151"/>
        <v>0</v>
      </c>
      <c r="E715" s="87">
        <f t="shared" si="151"/>
        <v>0</v>
      </c>
      <c r="F715" s="79">
        <f t="shared" si="152"/>
        <v>0</v>
      </c>
      <c r="G715" s="79">
        <f t="shared" si="152"/>
        <v>0</v>
      </c>
      <c r="H715" s="79">
        <f t="shared" si="153"/>
        <v>0</v>
      </c>
      <c r="I715" s="79">
        <f t="shared" si="154"/>
        <v>0</v>
      </c>
      <c r="J715" s="79">
        <f t="shared" si="155"/>
        <v>0</v>
      </c>
      <c r="K715" s="79">
        <f t="shared" si="156"/>
        <v>0</v>
      </c>
      <c r="L715" s="79">
        <f t="shared" si="157"/>
        <v>0</v>
      </c>
      <c r="M715" s="79">
        <f t="shared" ca="1" si="162"/>
        <v>-7.3295565784882452E-3</v>
      </c>
      <c r="N715" s="79">
        <f t="shared" ca="1" si="158"/>
        <v>0</v>
      </c>
      <c r="O715" s="126">
        <f t="shared" ca="1" si="159"/>
        <v>0</v>
      </c>
      <c r="P715" s="79">
        <f t="shared" ca="1" si="160"/>
        <v>0</v>
      </c>
      <c r="Q715" s="79">
        <f t="shared" ca="1" si="161"/>
        <v>0</v>
      </c>
      <c r="R715" s="53">
        <f t="shared" ca="1" si="163"/>
        <v>7.3295565784882452E-3</v>
      </c>
      <c r="S715" s="53"/>
      <c r="T715" s="53"/>
      <c r="U715" s="53"/>
      <c r="V715" s="53"/>
      <c r="W715" s="53"/>
      <c r="X715" s="53"/>
      <c r="Y715" s="53"/>
      <c r="Z715" s="53"/>
      <c r="AA715" s="53"/>
      <c r="AB715" s="53"/>
      <c r="AC715" s="53"/>
      <c r="AD715" s="53"/>
      <c r="AE715" s="53"/>
      <c r="AF715" s="53"/>
      <c r="AG715" s="53"/>
      <c r="AH715" s="53"/>
      <c r="AI715" s="53"/>
    </row>
    <row r="716" spans="1:35" x14ac:dyDescent="0.2">
      <c r="A716" s="53"/>
      <c r="B716" s="53"/>
      <c r="C716" s="86"/>
      <c r="D716" s="87">
        <f t="shared" si="151"/>
        <v>0</v>
      </c>
      <c r="E716" s="87">
        <f t="shared" si="151"/>
        <v>0</v>
      </c>
      <c r="F716" s="79">
        <f t="shared" si="152"/>
        <v>0</v>
      </c>
      <c r="G716" s="79">
        <f t="shared" si="152"/>
        <v>0</v>
      </c>
      <c r="H716" s="79">
        <f t="shared" si="153"/>
        <v>0</v>
      </c>
      <c r="I716" s="79">
        <f t="shared" si="154"/>
        <v>0</v>
      </c>
      <c r="J716" s="79">
        <f t="shared" si="155"/>
        <v>0</v>
      </c>
      <c r="K716" s="79">
        <f t="shared" si="156"/>
        <v>0</v>
      </c>
      <c r="L716" s="79">
        <f t="shared" si="157"/>
        <v>0</v>
      </c>
      <c r="M716" s="79">
        <f t="shared" ca="1" si="162"/>
        <v>-7.3295565784882452E-3</v>
      </c>
      <c r="N716" s="79">
        <f t="shared" ca="1" si="158"/>
        <v>0</v>
      </c>
      <c r="O716" s="126">
        <f t="shared" ca="1" si="159"/>
        <v>0</v>
      </c>
      <c r="P716" s="79">
        <f t="shared" ca="1" si="160"/>
        <v>0</v>
      </c>
      <c r="Q716" s="79">
        <f t="shared" ca="1" si="161"/>
        <v>0</v>
      </c>
      <c r="R716" s="53">
        <f t="shared" ca="1" si="163"/>
        <v>7.3295565784882452E-3</v>
      </c>
      <c r="S716" s="53"/>
      <c r="T716" s="53"/>
      <c r="U716" s="53"/>
      <c r="V716" s="53"/>
      <c r="W716" s="53"/>
      <c r="X716" s="53"/>
      <c r="Y716" s="53"/>
      <c r="Z716" s="53"/>
      <c r="AA716" s="53"/>
      <c r="AB716" s="53"/>
      <c r="AC716" s="53"/>
      <c r="AD716" s="53"/>
      <c r="AE716" s="53"/>
      <c r="AF716" s="53"/>
      <c r="AG716" s="53"/>
      <c r="AH716" s="53"/>
      <c r="AI716" s="53"/>
    </row>
    <row r="717" spans="1:35" x14ac:dyDescent="0.2">
      <c r="A717" s="53"/>
      <c r="B717" s="53"/>
      <c r="C717" s="86"/>
      <c r="D717" s="87">
        <f t="shared" si="151"/>
        <v>0</v>
      </c>
      <c r="E717" s="87">
        <f t="shared" si="151"/>
        <v>0</v>
      </c>
      <c r="F717" s="79">
        <f t="shared" si="152"/>
        <v>0</v>
      </c>
      <c r="G717" s="79">
        <f t="shared" si="152"/>
        <v>0</v>
      </c>
      <c r="H717" s="79">
        <f t="shared" si="153"/>
        <v>0</v>
      </c>
      <c r="I717" s="79">
        <f t="shared" si="154"/>
        <v>0</v>
      </c>
      <c r="J717" s="79">
        <f t="shared" si="155"/>
        <v>0</v>
      </c>
      <c r="K717" s="79">
        <f t="shared" si="156"/>
        <v>0</v>
      </c>
      <c r="L717" s="79">
        <f t="shared" si="157"/>
        <v>0</v>
      </c>
      <c r="M717" s="79">
        <f t="shared" ca="1" si="162"/>
        <v>-7.3295565784882452E-3</v>
      </c>
      <c r="N717" s="79">
        <f t="shared" ca="1" si="158"/>
        <v>0</v>
      </c>
      <c r="O717" s="126">
        <f t="shared" ca="1" si="159"/>
        <v>0</v>
      </c>
      <c r="P717" s="79">
        <f t="shared" ca="1" si="160"/>
        <v>0</v>
      </c>
      <c r="Q717" s="79">
        <f t="shared" ca="1" si="161"/>
        <v>0</v>
      </c>
      <c r="R717" s="53">
        <f t="shared" ca="1" si="163"/>
        <v>7.3295565784882452E-3</v>
      </c>
      <c r="S717" s="53"/>
      <c r="T717" s="53"/>
      <c r="U717" s="53"/>
      <c r="V717" s="53"/>
      <c r="W717" s="53"/>
      <c r="X717" s="53"/>
      <c r="Y717" s="53"/>
      <c r="Z717" s="53"/>
      <c r="AA717" s="53"/>
      <c r="AB717" s="53"/>
      <c r="AC717" s="53"/>
      <c r="AD717" s="53"/>
      <c r="AE717" s="53"/>
      <c r="AF717" s="53"/>
      <c r="AG717" s="53"/>
      <c r="AH717" s="53"/>
      <c r="AI717" s="53"/>
    </row>
    <row r="718" spans="1:35" x14ac:dyDescent="0.2">
      <c r="A718" s="53"/>
      <c r="B718" s="53"/>
      <c r="C718" s="86"/>
      <c r="D718" s="87">
        <f t="shared" si="151"/>
        <v>0</v>
      </c>
      <c r="E718" s="87">
        <f t="shared" si="151"/>
        <v>0</v>
      </c>
      <c r="F718" s="79">
        <f t="shared" si="152"/>
        <v>0</v>
      </c>
      <c r="G718" s="79">
        <f t="shared" si="152"/>
        <v>0</v>
      </c>
      <c r="H718" s="79">
        <f t="shared" si="153"/>
        <v>0</v>
      </c>
      <c r="I718" s="79">
        <f t="shared" si="154"/>
        <v>0</v>
      </c>
      <c r="J718" s="79">
        <f t="shared" si="155"/>
        <v>0</v>
      </c>
      <c r="K718" s="79">
        <f t="shared" si="156"/>
        <v>0</v>
      </c>
      <c r="L718" s="79">
        <f t="shared" si="157"/>
        <v>0</v>
      </c>
      <c r="M718" s="79">
        <f t="shared" ca="1" si="162"/>
        <v>-7.3295565784882452E-3</v>
      </c>
      <c r="N718" s="79">
        <f t="shared" ca="1" si="158"/>
        <v>0</v>
      </c>
      <c r="O718" s="126">
        <f t="shared" ca="1" si="159"/>
        <v>0</v>
      </c>
      <c r="P718" s="79">
        <f t="shared" ca="1" si="160"/>
        <v>0</v>
      </c>
      <c r="Q718" s="79">
        <f t="shared" ca="1" si="161"/>
        <v>0</v>
      </c>
      <c r="R718" s="53">
        <f t="shared" ca="1" si="163"/>
        <v>7.3295565784882452E-3</v>
      </c>
      <c r="S718" s="53"/>
      <c r="T718" s="53"/>
      <c r="U718" s="53"/>
      <c r="V718" s="53"/>
      <c r="W718" s="53"/>
      <c r="X718" s="53"/>
      <c r="Y718" s="53"/>
      <c r="Z718" s="53"/>
      <c r="AA718" s="53"/>
      <c r="AB718" s="53"/>
      <c r="AC718" s="53"/>
      <c r="AD718" s="53"/>
      <c r="AE718" s="53"/>
      <c r="AF718" s="53"/>
      <c r="AG718" s="53"/>
      <c r="AH718" s="53"/>
      <c r="AI718" s="53"/>
    </row>
    <row r="719" spans="1:35" x14ac:dyDescent="0.2">
      <c r="A719" s="53"/>
      <c r="B719" s="53"/>
      <c r="C719" s="86"/>
      <c r="D719" s="87">
        <f t="shared" ref="D719:E782" si="164">A719/A$18</f>
        <v>0</v>
      </c>
      <c r="E719" s="87">
        <f t="shared" si="164"/>
        <v>0</v>
      </c>
      <c r="F719" s="79">
        <f t="shared" ref="F719:G782" si="165">$C719*D719</f>
        <v>0</v>
      </c>
      <c r="G719" s="79">
        <f t="shared" si="165"/>
        <v>0</v>
      </c>
      <c r="H719" s="79">
        <f t="shared" si="153"/>
        <v>0</v>
      </c>
      <c r="I719" s="79">
        <f t="shared" si="154"/>
        <v>0</v>
      </c>
      <c r="J719" s="79">
        <f t="shared" si="155"/>
        <v>0</v>
      </c>
      <c r="K719" s="79">
        <f t="shared" si="156"/>
        <v>0</v>
      </c>
      <c r="L719" s="79">
        <f t="shared" si="157"/>
        <v>0</v>
      </c>
      <c r="M719" s="79">
        <f t="shared" ca="1" si="162"/>
        <v>-7.3295565784882452E-3</v>
      </c>
      <c r="N719" s="79">
        <f t="shared" ca="1" si="158"/>
        <v>0</v>
      </c>
      <c r="O719" s="126">
        <f t="shared" ca="1" si="159"/>
        <v>0</v>
      </c>
      <c r="P719" s="79">
        <f t="shared" ca="1" si="160"/>
        <v>0</v>
      </c>
      <c r="Q719" s="79">
        <f t="shared" ca="1" si="161"/>
        <v>0</v>
      </c>
      <c r="R719" s="53">
        <f t="shared" ca="1" si="163"/>
        <v>7.3295565784882452E-3</v>
      </c>
      <c r="S719" s="53"/>
      <c r="T719" s="53"/>
      <c r="U719" s="53"/>
      <c r="V719" s="53"/>
      <c r="W719" s="53"/>
      <c r="X719" s="53"/>
      <c r="Y719" s="53"/>
      <c r="Z719" s="53"/>
      <c r="AA719" s="53"/>
      <c r="AB719" s="53"/>
      <c r="AC719" s="53"/>
      <c r="AD719" s="53"/>
      <c r="AE719" s="53"/>
      <c r="AF719" s="53"/>
      <c r="AG719" s="53"/>
      <c r="AH719" s="53"/>
      <c r="AI719" s="53"/>
    </row>
    <row r="720" spans="1:35" x14ac:dyDescent="0.2">
      <c r="A720" s="53"/>
      <c r="B720" s="53"/>
      <c r="C720" s="86"/>
      <c r="D720" s="87">
        <f t="shared" si="164"/>
        <v>0</v>
      </c>
      <c r="E720" s="87">
        <f t="shared" si="164"/>
        <v>0</v>
      </c>
      <c r="F720" s="79">
        <f t="shared" si="165"/>
        <v>0</v>
      </c>
      <c r="G720" s="79">
        <f t="shared" si="165"/>
        <v>0</v>
      </c>
      <c r="H720" s="79">
        <f t="shared" ref="H720:H783" si="166">C720*D720*D720</f>
        <v>0</v>
      </c>
      <c r="I720" s="79">
        <f t="shared" ref="I720:I783" si="167">C720*D720*D720*D720</f>
        <v>0</v>
      </c>
      <c r="J720" s="79">
        <f t="shared" ref="J720:J783" si="168">C720*D720*D720*D720*D720</f>
        <v>0</v>
      </c>
      <c r="K720" s="79">
        <f t="shared" ref="K720:K783" si="169">C720*E720*D720</f>
        <v>0</v>
      </c>
      <c r="L720" s="79">
        <f t="shared" ref="L720:L783" si="170">C720*E720*D720*D720</f>
        <v>0</v>
      </c>
      <c r="M720" s="79">
        <f t="shared" ca="1" si="162"/>
        <v>-7.3295565784882452E-3</v>
      </c>
      <c r="N720" s="79">
        <f t="shared" ref="N720:N783" ca="1" si="171">C720*(M720-E720)^2</f>
        <v>0</v>
      </c>
      <c r="O720" s="126">
        <f t="shared" ref="O720:O783" ca="1" si="172">(C720*O$1-O$2*F720+O$3*H720)^2</f>
        <v>0</v>
      </c>
      <c r="P720" s="79">
        <f t="shared" ref="P720:P783" ca="1" si="173">(-C720*O$2+O$4*F720-O$5*H720)^2</f>
        <v>0</v>
      </c>
      <c r="Q720" s="79">
        <f t="shared" ref="Q720:Q783" ca="1" si="174">+(C720*O$3-F720*O$5+H720*O$6)^2</f>
        <v>0</v>
      </c>
      <c r="R720" s="53">
        <f t="shared" ca="1" si="163"/>
        <v>7.3295565784882452E-3</v>
      </c>
      <c r="S720" s="53"/>
      <c r="T720" s="53"/>
      <c r="U720" s="53"/>
      <c r="V720" s="53"/>
      <c r="W720" s="53"/>
      <c r="X720" s="53"/>
      <c r="Y720" s="53"/>
      <c r="Z720" s="53"/>
      <c r="AA720" s="53"/>
      <c r="AB720" s="53"/>
      <c r="AC720" s="53"/>
      <c r="AD720" s="53"/>
      <c r="AE720" s="53"/>
      <c r="AF720" s="53"/>
      <c r="AG720" s="53"/>
      <c r="AH720" s="53"/>
      <c r="AI720" s="53"/>
    </row>
    <row r="721" spans="1:35" x14ac:dyDescent="0.2">
      <c r="A721" s="53"/>
      <c r="B721" s="53"/>
      <c r="C721" s="86"/>
      <c r="D721" s="87">
        <f t="shared" si="164"/>
        <v>0</v>
      </c>
      <c r="E721" s="87">
        <f t="shared" si="164"/>
        <v>0</v>
      </c>
      <c r="F721" s="79">
        <f t="shared" si="165"/>
        <v>0</v>
      </c>
      <c r="G721" s="79">
        <f t="shared" si="165"/>
        <v>0</v>
      </c>
      <c r="H721" s="79">
        <f t="shared" si="166"/>
        <v>0</v>
      </c>
      <c r="I721" s="79">
        <f t="shared" si="167"/>
        <v>0</v>
      </c>
      <c r="J721" s="79">
        <f t="shared" si="168"/>
        <v>0</v>
      </c>
      <c r="K721" s="79">
        <f t="shared" si="169"/>
        <v>0</v>
      </c>
      <c r="L721" s="79">
        <f t="shared" si="170"/>
        <v>0</v>
      </c>
      <c r="M721" s="79">
        <f t="shared" ca="1" si="162"/>
        <v>-7.3295565784882452E-3</v>
      </c>
      <c r="N721" s="79">
        <f t="shared" ca="1" si="171"/>
        <v>0</v>
      </c>
      <c r="O721" s="126">
        <f t="shared" ca="1" si="172"/>
        <v>0</v>
      </c>
      <c r="P721" s="79">
        <f t="shared" ca="1" si="173"/>
        <v>0</v>
      </c>
      <c r="Q721" s="79">
        <f t="shared" ca="1" si="174"/>
        <v>0</v>
      </c>
      <c r="R721" s="53">
        <f t="shared" ca="1" si="163"/>
        <v>7.3295565784882452E-3</v>
      </c>
      <c r="S721" s="53"/>
      <c r="T721" s="53"/>
      <c r="U721" s="53"/>
      <c r="V721" s="53"/>
      <c r="W721" s="53"/>
      <c r="X721" s="53"/>
      <c r="Y721" s="53"/>
      <c r="Z721" s="53"/>
      <c r="AA721" s="53"/>
      <c r="AB721" s="53"/>
      <c r="AC721" s="53"/>
      <c r="AD721" s="53"/>
      <c r="AE721" s="53"/>
      <c r="AF721" s="53"/>
      <c r="AG721" s="53"/>
      <c r="AH721" s="53"/>
      <c r="AI721" s="53"/>
    </row>
    <row r="722" spans="1:35" x14ac:dyDescent="0.2">
      <c r="A722" s="53"/>
      <c r="B722" s="53"/>
      <c r="C722" s="86"/>
      <c r="D722" s="87">
        <f t="shared" si="164"/>
        <v>0</v>
      </c>
      <c r="E722" s="87">
        <f t="shared" si="164"/>
        <v>0</v>
      </c>
      <c r="F722" s="79">
        <f t="shared" si="165"/>
        <v>0</v>
      </c>
      <c r="G722" s="79">
        <f t="shared" si="165"/>
        <v>0</v>
      </c>
      <c r="H722" s="79">
        <f t="shared" si="166"/>
        <v>0</v>
      </c>
      <c r="I722" s="79">
        <f t="shared" si="167"/>
        <v>0</v>
      </c>
      <c r="J722" s="79">
        <f t="shared" si="168"/>
        <v>0</v>
      </c>
      <c r="K722" s="79">
        <f t="shared" si="169"/>
        <v>0</v>
      </c>
      <c r="L722" s="79">
        <f t="shared" si="170"/>
        <v>0</v>
      </c>
      <c r="M722" s="79">
        <f t="shared" ca="1" si="162"/>
        <v>-7.3295565784882452E-3</v>
      </c>
      <c r="N722" s="79">
        <f t="shared" ca="1" si="171"/>
        <v>0</v>
      </c>
      <c r="O722" s="126">
        <f t="shared" ca="1" si="172"/>
        <v>0</v>
      </c>
      <c r="P722" s="79">
        <f t="shared" ca="1" si="173"/>
        <v>0</v>
      </c>
      <c r="Q722" s="79">
        <f t="shared" ca="1" si="174"/>
        <v>0</v>
      </c>
      <c r="R722" s="53">
        <f t="shared" ca="1" si="163"/>
        <v>7.3295565784882452E-3</v>
      </c>
      <c r="S722" s="53"/>
      <c r="T722" s="53"/>
      <c r="U722" s="53"/>
      <c r="V722" s="53"/>
      <c r="W722" s="53"/>
      <c r="X722" s="53"/>
      <c r="Y722" s="53"/>
      <c r="Z722" s="53"/>
      <c r="AA722" s="53"/>
      <c r="AB722" s="53"/>
      <c r="AC722" s="53"/>
      <c r="AD722" s="53"/>
      <c r="AE722" s="53"/>
      <c r="AF722" s="53"/>
      <c r="AG722" s="53"/>
      <c r="AH722" s="53"/>
      <c r="AI722" s="53"/>
    </row>
    <row r="723" spans="1:35" x14ac:dyDescent="0.2">
      <c r="A723" s="53"/>
      <c r="B723" s="53"/>
      <c r="C723" s="86"/>
      <c r="D723" s="87">
        <f t="shared" si="164"/>
        <v>0</v>
      </c>
      <c r="E723" s="87">
        <f t="shared" si="164"/>
        <v>0</v>
      </c>
      <c r="F723" s="79">
        <f t="shared" si="165"/>
        <v>0</v>
      </c>
      <c r="G723" s="79">
        <f t="shared" si="165"/>
        <v>0</v>
      </c>
      <c r="H723" s="79">
        <f t="shared" si="166"/>
        <v>0</v>
      </c>
      <c r="I723" s="79">
        <f t="shared" si="167"/>
        <v>0</v>
      </c>
      <c r="J723" s="79">
        <f t="shared" si="168"/>
        <v>0</v>
      </c>
      <c r="K723" s="79">
        <f t="shared" si="169"/>
        <v>0</v>
      </c>
      <c r="L723" s="79">
        <f t="shared" si="170"/>
        <v>0</v>
      </c>
      <c r="M723" s="79">
        <f t="shared" ca="1" si="162"/>
        <v>-7.3295565784882452E-3</v>
      </c>
      <c r="N723" s="79">
        <f t="shared" ca="1" si="171"/>
        <v>0</v>
      </c>
      <c r="O723" s="126">
        <f t="shared" ca="1" si="172"/>
        <v>0</v>
      </c>
      <c r="P723" s="79">
        <f t="shared" ca="1" si="173"/>
        <v>0</v>
      </c>
      <c r="Q723" s="79">
        <f t="shared" ca="1" si="174"/>
        <v>0</v>
      </c>
      <c r="R723" s="53">
        <f t="shared" ca="1" si="163"/>
        <v>7.3295565784882452E-3</v>
      </c>
      <c r="S723" s="53"/>
      <c r="T723" s="53"/>
      <c r="U723" s="53"/>
      <c r="V723" s="53"/>
      <c r="W723" s="53"/>
      <c r="X723" s="53"/>
      <c r="Y723" s="53"/>
      <c r="Z723" s="53"/>
      <c r="AA723" s="53"/>
      <c r="AB723" s="53"/>
      <c r="AC723" s="53"/>
      <c r="AD723" s="53"/>
      <c r="AE723" s="53"/>
      <c r="AF723" s="53"/>
      <c r="AG723" s="53"/>
      <c r="AH723" s="53"/>
      <c r="AI723" s="53"/>
    </row>
    <row r="724" spans="1:35" x14ac:dyDescent="0.2">
      <c r="A724" s="53"/>
      <c r="B724" s="53"/>
      <c r="C724" s="86"/>
      <c r="D724" s="87">
        <f t="shared" si="164"/>
        <v>0</v>
      </c>
      <c r="E724" s="87">
        <f t="shared" si="164"/>
        <v>0</v>
      </c>
      <c r="F724" s="79">
        <f t="shared" si="165"/>
        <v>0</v>
      </c>
      <c r="G724" s="79">
        <f t="shared" si="165"/>
        <v>0</v>
      </c>
      <c r="H724" s="79">
        <f t="shared" si="166"/>
        <v>0</v>
      </c>
      <c r="I724" s="79">
        <f t="shared" si="167"/>
        <v>0</v>
      </c>
      <c r="J724" s="79">
        <f t="shared" si="168"/>
        <v>0</v>
      </c>
      <c r="K724" s="79">
        <f t="shared" si="169"/>
        <v>0</v>
      </c>
      <c r="L724" s="79">
        <f t="shared" si="170"/>
        <v>0</v>
      </c>
      <c r="M724" s="79">
        <f t="shared" ca="1" si="162"/>
        <v>-7.3295565784882452E-3</v>
      </c>
      <c r="N724" s="79">
        <f t="shared" ca="1" si="171"/>
        <v>0</v>
      </c>
      <c r="O724" s="126">
        <f t="shared" ca="1" si="172"/>
        <v>0</v>
      </c>
      <c r="P724" s="79">
        <f t="shared" ca="1" si="173"/>
        <v>0</v>
      </c>
      <c r="Q724" s="79">
        <f t="shared" ca="1" si="174"/>
        <v>0</v>
      </c>
      <c r="R724" s="53">
        <f t="shared" ca="1" si="163"/>
        <v>7.3295565784882452E-3</v>
      </c>
      <c r="S724" s="53"/>
      <c r="T724" s="53"/>
      <c r="U724" s="53"/>
      <c r="V724" s="53"/>
      <c r="W724" s="53"/>
      <c r="X724" s="53"/>
      <c r="Y724" s="53"/>
      <c r="Z724" s="53"/>
      <c r="AA724" s="53"/>
      <c r="AB724" s="53"/>
      <c r="AC724" s="53"/>
      <c r="AD724" s="53"/>
      <c r="AE724" s="53"/>
      <c r="AF724" s="53"/>
      <c r="AG724" s="53"/>
      <c r="AH724" s="53"/>
      <c r="AI724" s="53"/>
    </row>
    <row r="725" spans="1:35" x14ac:dyDescent="0.2">
      <c r="A725" s="53"/>
      <c r="B725" s="53"/>
      <c r="C725" s="86"/>
      <c r="D725" s="87">
        <f t="shared" si="164"/>
        <v>0</v>
      </c>
      <c r="E725" s="87">
        <f t="shared" si="164"/>
        <v>0</v>
      </c>
      <c r="F725" s="79">
        <f t="shared" si="165"/>
        <v>0</v>
      </c>
      <c r="G725" s="79">
        <f t="shared" si="165"/>
        <v>0</v>
      </c>
      <c r="H725" s="79">
        <f t="shared" si="166"/>
        <v>0</v>
      </c>
      <c r="I725" s="79">
        <f t="shared" si="167"/>
        <v>0</v>
      </c>
      <c r="J725" s="79">
        <f t="shared" si="168"/>
        <v>0</v>
      </c>
      <c r="K725" s="79">
        <f t="shared" si="169"/>
        <v>0</v>
      </c>
      <c r="L725" s="79">
        <f t="shared" si="170"/>
        <v>0</v>
      </c>
      <c r="M725" s="79">
        <f t="shared" ref="M725:M788" ca="1" si="175">+E$4+E$5*D725+E$6*D725^2</f>
        <v>-7.3295565784882452E-3</v>
      </c>
      <c r="N725" s="79">
        <f t="shared" ca="1" si="171"/>
        <v>0</v>
      </c>
      <c r="O725" s="126">
        <f t="shared" ca="1" si="172"/>
        <v>0</v>
      </c>
      <c r="P725" s="79">
        <f t="shared" ca="1" si="173"/>
        <v>0</v>
      </c>
      <c r="Q725" s="79">
        <f t="shared" ca="1" si="174"/>
        <v>0</v>
      </c>
      <c r="R725" s="53">
        <f t="shared" ref="R725:R788" ca="1" si="176">+E725-M725</f>
        <v>7.3295565784882452E-3</v>
      </c>
      <c r="S725" s="53"/>
      <c r="T725" s="53"/>
      <c r="U725" s="53"/>
      <c r="V725" s="53"/>
      <c r="W725" s="53"/>
      <c r="X725" s="53"/>
      <c r="Y725" s="53"/>
      <c r="Z725" s="53"/>
      <c r="AA725" s="53"/>
      <c r="AB725" s="53"/>
      <c r="AC725" s="53"/>
      <c r="AD725" s="53"/>
      <c r="AE725" s="53"/>
      <c r="AF725" s="53"/>
      <c r="AG725" s="53"/>
      <c r="AH725" s="53"/>
      <c r="AI725" s="53"/>
    </row>
    <row r="726" spans="1:35" x14ac:dyDescent="0.2">
      <c r="A726" s="53"/>
      <c r="B726" s="53"/>
      <c r="C726" s="86"/>
      <c r="D726" s="87">
        <f t="shared" si="164"/>
        <v>0</v>
      </c>
      <c r="E726" s="87">
        <f t="shared" si="164"/>
        <v>0</v>
      </c>
      <c r="F726" s="79">
        <f t="shared" si="165"/>
        <v>0</v>
      </c>
      <c r="G726" s="79">
        <f t="shared" si="165"/>
        <v>0</v>
      </c>
      <c r="H726" s="79">
        <f t="shared" si="166"/>
        <v>0</v>
      </c>
      <c r="I726" s="79">
        <f t="shared" si="167"/>
        <v>0</v>
      </c>
      <c r="J726" s="79">
        <f t="shared" si="168"/>
        <v>0</v>
      </c>
      <c r="K726" s="79">
        <f t="shared" si="169"/>
        <v>0</v>
      </c>
      <c r="L726" s="79">
        <f t="shared" si="170"/>
        <v>0</v>
      </c>
      <c r="M726" s="79">
        <f t="shared" ca="1" si="175"/>
        <v>-7.3295565784882452E-3</v>
      </c>
      <c r="N726" s="79">
        <f t="shared" ca="1" si="171"/>
        <v>0</v>
      </c>
      <c r="O726" s="126">
        <f t="shared" ca="1" si="172"/>
        <v>0</v>
      </c>
      <c r="P726" s="79">
        <f t="shared" ca="1" si="173"/>
        <v>0</v>
      </c>
      <c r="Q726" s="79">
        <f t="shared" ca="1" si="174"/>
        <v>0</v>
      </c>
      <c r="R726" s="53">
        <f t="shared" ca="1" si="176"/>
        <v>7.3295565784882452E-3</v>
      </c>
      <c r="S726" s="53"/>
      <c r="T726" s="53"/>
      <c r="U726" s="53"/>
      <c r="V726" s="53"/>
      <c r="W726" s="53"/>
      <c r="X726" s="53"/>
      <c r="Y726" s="53"/>
      <c r="Z726" s="53"/>
      <c r="AA726" s="53"/>
      <c r="AB726" s="53"/>
      <c r="AC726" s="53"/>
      <c r="AD726" s="53"/>
      <c r="AE726" s="53"/>
      <c r="AF726" s="53"/>
      <c r="AG726" s="53"/>
      <c r="AH726" s="53"/>
      <c r="AI726" s="53"/>
    </row>
    <row r="727" spans="1:35" x14ac:dyDescent="0.2">
      <c r="A727" s="53"/>
      <c r="B727" s="53"/>
      <c r="C727" s="86"/>
      <c r="D727" s="87">
        <f t="shared" si="164"/>
        <v>0</v>
      </c>
      <c r="E727" s="87">
        <f t="shared" si="164"/>
        <v>0</v>
      </c>
      <c r="F727" s="79">
        <f t="shared" si="165"/>
        <v>0</v>
      </c>
      <c r="G727" s="79">
        <f t="shared" si="165"/>
        <v>0</v>
      </c>
      <c r="H727" s="79">
        <f t="shared" si="166"/>
        <v>0</v>
      </c>
      <c r="I727" s="79">
        <f t="shared" si="167"/>
        <v>0</v>
      </c>
      <c r="J727" s="79">
        <f t="shared" si="168"/>
        <v>0</v>
      </c>
      <c r="K727" s="79">
        <f t="shared" si="169"/>
        <v>0</v>
      </c>
      <c r="L727" s="79">
        <f t="shared" si="170"/>
        <v>0</v>
      </c>
      <c r="M727" s="79">
        <f t="shared" ca="1" si="175"/>
        <v>-7.3295565784882452E-3</v>
      </c>
      <c r="N727" s="79">
        <f t="shared" ca="1" si="171"/>
        <v>0</v>
      </c>
      <c r="O727" s="126">
        <f t="shared" ca="1" si="172"/>
        <v>0</v>
      </c>
      <c r="P727" s="79">
        <f t="shared" ca="1" si="173"/>
        <v>0</v>
      </c>
      <c r="Q727" s="79">
        <f t="shared" ca="1" si="174"/>
        <v>0</v>
      </c>
      <c r="R727" s="53">
        <f t="shared" ca="1" si="176"/>
        <v>7.3295565784882452E-3</v>
      </c>
      <c r="S727" s="53"/>
      <c r="T727" s="53"/>
      <c r="U727" s="53"/>
      <c r="V727" s="53"/>
      <c r="W727" s="53"/>
      <c r="X727" s="53"/>
      <c r="Y727" s="53"/>
      <c r="Z727" s="53"/>
      <c r="AA727" s="53"/>
      <c r="AB727" s="53"/>
      <c r="AC727" s="53"/>
      <c r="AD727" s="53"/>
      <c r="AE727" s="53"/>
      <c r="AF727" s="53"/>
      <c r="AG727" s="53"/>
      <c r="AH727" s="53"/>
      <c r="AI727" s="53"/>
    </row>
    <row r="728" spans="1:35" x14ac:dyDescent="0.2">
      <c r="A728" s="53"/>
      <c r="B728" s="53"/>
      <c r="C728" s="86"/>
      <c r="D728" s="87">
        <f t="shared" si="164"/>
        <v>0</v>
      </c>
      <c r="E728" s="87">
        <f t="shared" si="164"/>
        <v>0</v>
      </c>
      <c r="F728" s="79">
        <f t="shared" si="165"/>
        <v>0</v>
      </c>
      <c r="G728" s="79">
        <f t="shared" si="165"/>
        <v>0</v>
      </c>
      <c r="H728" s="79">
        <f t="shared" si="166"/>
        <v>0</v>
      </c>
      <c r="I728" s="79">
        <f t="shared" si="167"/>
        <v>0</v>
      </c>
      <c r="J728" s="79">
        <f t="shared" si="168"/>
        <v>0</v>
      </c>
      <c r="K728" s="79">
        <f t="shared" si="169"/>
        <v>0</v>
      </c>
      <c r="L728" s="79">
        <f t="shared" si="170"/>
        <v>0</v>
      </c>
      <c r="M728" s="79">
        <f t="shared" ca="1" si="175"/>
        <v>-7.3295565784882452E-3</v>
      </c>
      <c r="N728" s="79">
        <f t="shared" ca="1" si="171"/>
        <v>0</v>
      </c>
      <c r="O728" s="126">
        <f t="shared" ca="1" si="172"/>
        <v>0</v>
      </c>
      <c r="P728" s="79">
        <f t="shared" ca="1" si="173"/>
        <v>0</v>
      </c>
      <c r="Q728" s="79">
        <f t="shared" ca="1" si="174"/>
        <v>0</v>
      </c>
      <c r="R728" s="53">
        <f t="shared" ca="1" si="176"/>
        <v>7.3295565784882452E-3</v>
      </c>
      <c r="S728" s="53"/>
      <c r="T728" s="53"/>
      <c r="U728" s="53"/>
      <c r="V728" s="53"/>
      <c r="W728" s="53"/>
      <c r="X728" s="53"/>
      <c r="Y728" s="53"/>
      <c r="Z728" s="53"/>
      <c r="AA728" s="53"/>
      <c r="AB728" s="53"/>
      <c r="AC728" s="53"/>
      <c r="AD728" s="53"/>
      <c r="AE728" s="53"/>
      <c r="AF728" s="53"/>
      <c r="AG728" s="53"/>
      <c r="AH728" s="53"/>
      <c r="AI728" s="53"/>
    </row>
    <row r="729" spans="1:35" x14ac:dyDescent="0.2">
      <c r="A729" s="53"/>
      <c r="B729" s="53"/>
      <c r="C729" s="86"/>
      <c r="D729" s="87">
        <f t="shared" si="164"/>
        <v>0</v>
      </c>
      <c r="E729" s="87">
        <f t="shared" si="164"/>
        <v>0</v>
      </c>
      <c r="F729" s="79">
        <f t="shared" si="165"/>
        <v>0</v>
      </c>
      <c r="G729" s="79">
        <f t="shared" si="165"/>
        <v>0</v>
      </c>
      <c r="H729" s="79">
        <f t="shared" si="166"/>
        <v>0</v>
      </c>
      <c r="I729" s="79">
        <f t="shared" si="167"/>
        <v>0</v>
      </c>
      <c r="J729" s="79">
        <f t="shared" si="168"/>
        <v>0</v>
      </c>
      <c r="K729" s="79">
        <f t="shared" si="169"/>
        <v>0</v>
      </c>
      <c r="L729" s="79">
        <f t="shared" si="170"/>
        <v>0</v>
      </c>
      <c r="M729" s="79">
        <f t="shared" ca="1" si="175"/>
        <v>-7.3295565784882452E-3</v>
      </c>
      <c r="N729" s="79">
        <f t="shared" ca="1" si="171"/>
        <v>0</v>
      </c>
      <c r="O729" s="126">
        <f t="shared" ca="1" si="172"/>
        <v>0</v>
      </c>
      <c r="P729" s="79">
        <f t="shared" ca="1" si="173"/>
        <v>0</v>
      </c>
      <c r="Q729" s="79">
        <f t="shared" ca="1" si="174"/>
        <v>0</v>
      </c>
      <c r="R729" s="53">
        <f t="shared" ca="1" si="176"/>
        <v>7.3295565784882452E-3</v>
      </c>
      <c r="S729" s="53"/>
      <c r="T729" s="53"/>
      <c r="U729" s="53"/>
      <c r="V729" s="53"/>
      <c r="W729" s="53"/>
      <c r="X729" s="53"/>
      <c r="Y729" s="53"/>
      <c r="Z729" s="53"/>
      <c r="AA729" s="53"/>
      <c r="AB729" s="53"/>
      <c r="AC729" s="53"/>
      <c r="AD729" s="53"/>
      <c r="AE729" s="53"/>
      <c r="AF729" s="53"/>
      <c r="AG729" s="53"/>
      <c r="AH729" s="53"/>
      <c r="AI729" s="53"/>
    </row>
    <row r="730" spans="1:35" x14ac:dyDescent="0.2">
      <c r="A730" s="53"/>
      <c r="B730" s="53"/>
      <c r="C730" s="86"/>
      <c r="D730" s="87">
        <f t="shared" si="164"/>
        <v>0</v>
      </c>
      <c r="E730" s="87">
        <f t="shared" si="164"/>
        <v>0</v>
      </c>
      <c r="F730" s="79">
        <f t="shared" si="165"/>
        <v>0</v>
      </c>
      <c r="G730" s="79">
        <f t="shared" si="165"/>
        <v>0</v>
      </c>
      <c r="H730" s="79">
        <f t="shared" si="166"/>
        <v>0</v>
      </c>
      <c r="I730" s="79">
        <f t="shared" si="167"/>
        <v>0</v>
      </c>
      <c r="J730" s="79">
        <f t="shared" si="168"/>
        <v>0</v>
      </c>
      <c r="K730" s="79">
        <f t="shared" si="169"/>
        <v>0</v>
      </c>
      <c r="L730" s="79">
        <f t="shared" si="170"/>
        <v>0</v>
      </c>
      <c r="M730" s="79">
        <f t="shared" ca="1" si="175"/>
        <v>-7.3295565784882452E-3</v>
      </c>
      <c r="N730" s="79">
        <f t="shared" ca="1" si="171"/>
        <v>0</v>
      </c>
      <c r="O730" s="126">
        <f t="shared" ca="1" si="172"/>
        <v>0</v>
      </c>
      <c r="P730" s="79">
        <f t="shared" ca="1" si="173"/>
        <v>0</v>
      </c>
      <c r="Q730" s="79">
        <f t="shared" ca="1" si="174"/>
        <v>0</v>
      </c>
      <c r="R730" s="53">
        <f t="shared" ca="1" si="176"/>
        <v>7.3295565784882452E-3</v>
      </c>
      <c r="S730" s="53"/>
      <c r="T730" s="53"/>
      <c r="U730" s="53"/>
      <c r="V730" s="53"/>
      <c r="W730" s="53"/>
      <c r="X730" s="53"/>
      <c r="Y730" s="53"/>
      <c r="Z730" s="53"/>
      <c r="AA730" s="53"/>
      <c r="AB730" s="53"/>
      <c r="AC730" s="53"/>
      <c r="AD730" s="53"/>
      <c r="AE730" s="53"/>
      <c r="AF730" s="53"/>
      <c r="AG730" s="53"/>
      <c r="AH730" s="53"/>
      <c r="AI730" s="53"/>
    </row>
    <row r="731" spans="1:35" x14ac:dyDescent="0.2">
      <c r="A731" s="53"/>
      <c r="B731" s="53"/>
      <c r="C731" s="86"/>
      <c r="D731" s="87">
        <f t="shared" si="164"/>
        <v>0</v>
      </c>
      <c r="E731" s="87">
        <f t="shared" si="164"/>
        <v>0</v>
      </c>
      <c r="F731" s="79">
        <f t="shared" si="165"/>
        <v>0</v>
      </c>
      <c r="G731" s="79">
        <f t="shared" si="165"/>
        <v>0</v>
      </c>
      <c r="H731" s="79">
        <f t="shared" si="166"/>
        <v>0</v>
      </c>
      <c r="I731" s="79">
        <f t="shared" si="167"/>
        <v>0</v>
      </c>
      <c r="J731" s="79">
        <f t="shared" si="168"/>
        <v>0</v>
      </c>
      <c r="K731" s="79">
        <f t="shared" si="169"/>
        <v>0</v>
      </c>
      <c r="L731" s="79">
        <f t="shared" si="170"/>
        <v>0</v>
      </c>
      <c r="M731" s="79">
        <f t="shared" ca="1" si="175"/>
        <v>-7.3295565784882452E-3</v>
      </c>
      <c r="N731" s="79">
        <f t="shared" ca="1" si="171"/>
        <v>0</v>
      </c>
      <c r="O731" s="126">
        <f t="shared" ca="1" si="172"/>
        <v>0</v>
      </c>
      <c r="P731" s="79">
        <f t="shared" ca="1" si="173"/>
        <v>0</v>
      </c>
      <c r="Q731" s="79">
        <f t="shared" ca="1" si="174"/>
        <v>0</v>
      </c>
      <c r="R731" s="53">
        <f t="shared" ca="1" si="176"/>
        <v>7.3295565784882452E-3</v>
      </c>
      <c r="S731" s="53"/>
      <c r="T731" s="53"/>
      <c r="U731" s="53"/>
      <c r="V731" s="53"/>
      <c r="W731" s="53"/>
      <c r="X731" s="53"/>
      <c r="Y731" s="53"/>
      <c r="Z731" s="53"/>
      <c r="AA731" s="53"/>
      <c r="AB731" s="53"/>
      <c r="AC731" s="53"/>
      <c r="AD731" s="53"/>
      <c r="AE731" s="53"/>
      <c r="AF731" s="53"/>
      <c r="AG731" s="53"/>
      <c r="AH731" s="53"/>
      <c r="AI731" s="53"/>
    </row>
    <row r="732" spans="1:35" x14ac:dyDescent="0.2">
      <c r="A732" s="53"/>
      <c r="B732" s="53"/>
      <c r="C732" s="86"/>
      <c r="D732" s="87">
        <f t="shared" si="164"/>
        <v>0</v>
      </c>
      <c r="E732" s="87">
        <f t="shared" si="164"/>
        <v>0</v>
      </c>
      <c r="F732" s="79">
        <f t="shared" si="165"/>
        <v>0</v>
      </c>
      <c r="G732" s="79">
        <f t="shared" si="165"/>
        <v>0</v>
      </c>
      <c r="H732" s="79">
        <f t="shared" si="166"/>
        <v>0</v>
      </c>
      <c r="I732" s="79">
        <f t="shared" si="167"/>
        <v>0</v>
      </c>
      <c r="J732" s="79">
        <f t="shared" si="168"/>
        <v>0</v>
      </c>
      <c r="K732" s="79">
        <f t="shared" si="169"/>
        <v>0</v>
      </c>
      <c r="L732" s="79">
        <f t="shared" si="170"/>
        <v>0</v>
      </c>
      <c r="M732" s="79">
        <f t="shared" ca="1" si="175"/>
        <v>-7.3295565784882452E-3</v>
      </c>
      <c r="N732" s="79">
        <f t="shared" ca="1" si="171"/>
        <v>0</v>
      </c>
      <c r="O732" s="126">
        <f t="shared" ca="1" si="172"/>
        <v>0</v>
      </c>
      <c r="P732" s="79">
        <f t="shared" ca="1" si="173"/>
        <v>0</v>
      </c>
      <c r="Q732" s="79">
        <f t="shared" ca="1" si="174"/>
        <v>0</v>
      </c>
      <c r="R732" s="53">
        <f t="shared" ca="1" si="176"/>
        <v>7.3295565784882452E-3</v>
      </c>
      <c r="S732" s="53"/>
      <c r="T732" s="53"/>
      <c r="U732" s="53"/>
      <c r="V732" s="53"/>
      <c r="W732" s="53"/>
      <c r="X732" s="53"/>
      <c r="Y732" s="53"/>
      <c r="Z732" s="53"/>
      <c r="AA732" s="53"/>
      <c r="AB732" s="53"/>
      <c r="AC732" s="53"/>
      <c r="AD732" s="53"/>
      <c r="AE732" s="53"/>
      <c r="AF732" s="53"/>
      <c r="AG732" s="53"/>
      <c r="AH732" s="53"/>
      <c r="AI732" s="53"/>
    </row>
    <row r="733" spans="1:35" x14ac:dyDescent="0.2">
      <c r="A733" s="53"/>
      <c r="B733" s="53"/>
      <c r="C733" s="86"/>
      <c r="D733" s="87">
        <f t="shared" si="164"/>
        <v>0</v>
      </c>
      <c r="E733" s="87">
        <f t="shared" si="164"/>
        <v>0</v>
      </c>
      <c r="F733" s="79">
        <f t="shared" si="165"/>
        <v>0</v>
      </c>
      <c r="G733" s="79">
        <f t="shared" si="165"/>
        <v>0</v>
      </c>
      <c r="H733" s="79">
        <f t="shared" si="166"/>
        <v>0</v>
      </c>
      <c r="I733" s="79">
        <f t="shared" si="167"/>
        <v>0</v>
      </c>
      <c r="J733" s="79">
        <f t="shared" si="168"/>
        <v>0</v>
      </c>
      <c r="K733" s="79">
        <f t="shared" si="169"/>
        <v>0</v>
      </c>
      <c r="L733" s="79">
        <f t="shared" si="170"/>
        <v>0</v>
      </c>
      <c r="M733" s="79">
        <f t="shared" ca="1" si="175"/>
        <v>-7.3295565784882452E-3</v>
      </c>
      <c r="N733" s="79">
        <f t="shared" ca="1" si="171"/>
        <v>0</v>
      </c>
      <c r="O733" s="126">
        <f t="shared" ca="1" si="172"/>
        <v>0</v>
      </c>
      <c r="P733" s="79">
        <f t="shared" ca="1" si="173"/>
        <v>0</v>
      </c>
      <c r="Q733" s="79">
        <f t="shared" ca="1" si="174"/>
        <v>0</v>
      </c>
      <c r="R733" s="53">
        <f t="shared" ca="1" si="176"/>
        <v>7.3295565784882452E-3</v>
      </c>
      <c r="S733" s="53"/>
      <c r="T733" s="53"/>
      <c r="U733" s="53"/>
      <c r="V733" s="53"/>
      <c r="W733" s="53"/>
      <c r="X733" s="53"/>
      <c r="Y733" s="53"/>
      <c r="Z733" s="53"/>
      <c r="AA733" s="53"/>
      <c r="AB733" s="53"/>
      <c r="AC733" s="53"/>
      <c r="AD733" s="53"/>
      <c r="AE733" s="53"/>
      <c r="AF733" s="53"/>
      <c r="AG733" s="53"/>
      <c r="AH733" s="53"/>
      <c r="AI733" s="53"/>
    </row>
    <row r="734" spans="1:35" x14ac:dyDescent="0.2">
      <c r="A734" s="53"/>
      <c r="B734" s="53"/>
      <c r="C734" s="86"/>
      <c r="D734" s="87">
        <f t="shared" si="164"/>
        <v>0</v>
      </c>
      <c r="E734" s="87">
        <f t="shared" si="164"/>
        <v>0</v>
      </c>
      <c r="F734" s="79">
        <f t="shared" si="165"/>
        <v>0</v>
      </c>
      <c r="G734" s="79">
        <f t="shared" si="165"/>
        <v>0</v>
      </c>
      <c r="H734" s="79">
        <f t="shared" si="166"/>
        <v>0</v>
      </c>
      <c r="I734" s="79">
        <f t="shared" si="167"/>
        <v>0</v>
      </c>
      <c r="J734" s="79">
        <f t="shared" si="168"/>
        <v>0</v>
      </c>
      <c r="K734" s="79">
        <f t="shared" si="169"/>
        <v>0</v>
      </c>
      <c r="L734" s="79">
        <f t="shared" si="170"/>
        <v>0</v>
      </c>
      <c r="M734" s="79">
        <f t="shared" ca="1" si="175"/>
        <v>-7.3295565784882452E-3</v>
      </c>
      <c r="N734" s="79">
        <f t="shared" ca="1" si="171"/>
        <v>0</v>
      </c>
      <c r="O734" s="126">
        <f t="shared" ca="1" si="172"/>
        <v>0</v>
      </c>
      <c r="P734" s="79">
        <f t="shared" ca="1" si="173"/>
        <v>0</v>
      </c>
      <c r="Q734" s="79">
        <f t="shared" ca="1" si="174"/>
        <v>0</v>
      </c>
      <c r="R734" s="53">
        <f t="shared" ca="1" si="176"/>
        <v>7.3295565784882452E-3</v>
      </c>
      <c r="S734" s="53"/>
      <c r="T734" s="53"/>
      <c r="U734" s="53"/>
      <c r="V734" s="53"/>
      <c r="W734" s="53"/>
      <c r="X734" s="53"/>
      <c r="Y734" s="53"/>
      <c r="Z734" s="53"/>
      <c r="AA734" s="53"/>
      <c r="AB734" s="53"/>
      <c r="AC734" s="53"/>
      <c r="AD734" s="53"/>
      <c r="AE734" s="53"/>
      <c r="AF734" s="53"/>
      <c r="AG734" s="53"/>
      <c r="AH734" s="53"/>
      <c r="AI734" s="53"/>
    </row>
    <row r="735" spans="1:35" x14ac:dyDescent="0.2">
      <c r="A735" s="53"/>
      <c r="B735" s="53"/>
      <c r="C735" s="86"/>
      <c r="D735" s="87">
        <f t="shared" si="164"/>
        <v>0</v>
      </c>
      <c r="E735" s="87">
        <f t="shared" si="164"/>
        <v>0</v>
      </c>
      <c r="F735" s="79">
        <f t="shared" si="165"/>
        <v>0</v>
      </c>
      <c r="G735" s="79">
        <f t="shared" si="165"/>
        <v>0</v>
      </c>
      <c r="H735" s="79">
        <f t="shared" si="166"/>
        <v>0</v>
      </c>
      <c r="I735" s="79">
        <f t="shared" si="167"/>
        <v>0</v>
      </c>
      <c r="J735" s="79">
        <f t="shared" si="168"/>
        <v>0</v>
      </c>
      <c r="K735" s="79">
        <f t="shared" si="169"/>
        <v>0</v>
      </c>
      <c r="L735" s="79">
        <f t="shared" si="170"/>
        <v>0</v>
      </c>
      <c r="M735" s="79">
        <f t="shared" ca="1" si="175"/>
        <v>-7.3295565784882452E-3</v>
      </c>
      <c r="N735" s="79">
        <f t="shared" ca="1" si="171"/>
        <v>0</v>
      </c>
      <c r="O735" s="126">
        <f t="shared" ca="1" si="172"/>
        <v>0</v>
      </c>
      <c r="P735" s="79">
        <f t="shared" ca="1" si="173"/>
        <v>0</v>
      </c>
      <c r="Q735" s="79">
        <f t="shared" ca="1" si="174"/>
        <v>0</v>
      </c>
      <c r="R735" s="53">
        <f t="shared" ca="1" si="176"/>
        <v>7.3295565784882452E-3</v>
      </c>
      <c r="S735" s="53"/>
      <c r="T735" s="53"/>
      <c r="U735" s="53"/>
      <c r="V735" s="53"/>
      <c r="W735" s="53"/>
      <c r="X735" s="53"/>
      <c r="Y735" s="53"/>
      <c r="Z735" s="53"/>
      <c r="AA735" s="53"/>
      <c r="AB735" s="53"/>
      <c r="AC735" s="53"/>
      <c r="AD735" s="53"/>
      <c r="AE735" s="53"/>
      <c r="AF735" s="53"/>
      <c r="AG735" s="53"/>
      <c r="AH735" s="53"/>
      <c r="AI735" s="53"/>
    </row>
    <row r="736" spans="1:35" x14ac:dyDescent="0.2">
      <c r="A736" s="53"/>
      <c r="B736" s="53"/>
      <c r="C736" s="86"/>
      <c r="D736" s="87">
        <f t="shared" si="164"/>
        <v>0</v>
      </c>
      <c r="E736" s="87">
        <f t="shared" si="164"/>
        <v>0</v>
      </c>
      <c r="F736" s="79">
        <f t="shared" si="165"/>
        <v>0</v>
      </c>
      <c r="G736" s="79">
        <f t="shared" si="165"/>
        <v>0</v>
      </c>
      <c r="H736" s="79">
        <f t="shared" si="166"/>
        <v>0</v>
      </c>
      <c r="I736" s="79">
        <f t="shared" si="167"/>
        <v>0</v>
      </c>
      <c r="J736" s="79">
        <f t="shared" si="168"/>
        <v>0</v>
      </c>
      <c r="K736" s="79">
        <f t="shared" si="169"/>
        <v>0</v>
      </c>
      <c r="L736" s="79">
        <f t="shared" si="170"/>
        <v>0</v>
      </c>
      <c r="M736" s="79">
        <f t="shared" ca="1" si="175"/>
        <v>-7.3295565784882452E-3</v>
      </c>
      <c r="N736" s="79">
        <f t="shared" ca="1" si="171"/>
        <v>0</v>
      </c>
      <c r="O736" s="126">
        <f t="shared" ca="1" si="172"/>
        <v>0</v>
      </c>
      <c r="P736" s="79">
        <f t="shared" ca="1" si="173"/>
        <v>0</v>
      </c>
      <c r="Q736" s="79">
        <f t="shared" ca="1" si="174"/>
        <v>0</v>
      </c>
      <c r="R736" s="53">
        <f t="shared" ca="1" si="176"/>
        <v>7.3295565784882452E-3</v>
      </c>
      <c r="S736" s="53"/>
      <c r="T736" s="53"/>
      <c r="U736" s="53"/>
      <c r="V736" s="53"/>
      <c r="W736" s="53"/>
      <c r="X736" s="53"/>
      <c r="Y736" s="53"/>
      <c r="Z736" s="53"/>
      <c r="AA736" s="53"/>
      <c r="AB736" s="53"/>
      <c r="AC736" s="53"/>
      <c r="AD736" s="53"/>
      <c r="AE736" s="53"/>
      <c r="AF736" s="53"/>
      <c r="AG736" s="53"/>
      <c r="AH736" s="53"/>
      <c r="AI736" s="53"/>
    </row>
    <row r="737" spans="1:35" x14ac:dyDescent="0.2">
      <c r="A737" s="53"/>
      <c r="B737" s="53"/>
      <c r="C737" s="86"/>
      <c r="D737" s="87">
        <f t="shared" si="164"/>
        <v>0</v>
      </c>
      <c r="E737" s="87">
        <f t="shared" si="164"/>
        <v>0</v>
      </c>
      <c r="F737" s="79">
        <f t="shared" si="165"/>
        <v>0</v>
      </c>
      <c r="G737" s="79">
        <f t="shared" si="165"/>
        <v>0</v>
      </c>
      <c r="H737" s="79">
        <f t="shared" si="166"/>
        <v>0</v>
      </c>
      <c r="I737" s="79">
        <f t="shared" si="167"/>
        <v>0</v>
      </c>
      <c r="J737" s="79">
        <f t="shared" si="168"/>
        <v>0</v>
      </c>
      <c r="K737" s="79">
        <f t="shared" si="169"/>
        <v>0</v>
      </c>
      <c r="L737" s="79">
        <f t="shared" si="170"/>
        <v>0</v>
      </c>
      <c r="M737" s="79">
        <f t="shared" ca="1" si="175"/>
        <v>-7.3295565784882452E-3</v>
      </c>
      <c r="N737" s="79">
        <f t="shared" ca="1" si="171"/>
        <v>0</v>
      </c>
      <c r="O737" s="126">
        <f t="shared" ca="1" si="172"/>
        <v>0</v>
      </c>
      <c r="P737" s="79">
        <f t="shared" ca="1" si="173"/>
        <v>0</v>
      </c>
      <c r="Q737" s="79">
        <f t="shared" ca="1" si="174"/>
        <v>0</v>
      </c>
      <c r="R737" s="53">
        <f t="shared" ca="1" si="176"/>
        <v>7.3295565784882452E-3</v>
      </c>
      <c r="S737" s="53"/>
      <c r="T737" s="53"/>
      <c r="U737" s="53"/>
      <c r="V737" s="53"/>
      <c r="W737" s="53"/>
      <c r="X737" s="53"/>
      <c r="Y737" s="53"/>
      <c r="Z737" s="53"/>
      <c r="AA737" s="53"/>
      <c r="AB737" s="53"/>
      <c r="AC737" s="53"/>
      <c r="AD737" s="53"/>
      <c r="AE737" s="53"/>
      <c r="AF737" s="53"/>
      <c r="AG737" s="53"/>
      <c r="AH737" s="53"/>
      <c r="AI737" s="53"/>
    </row>
    <row r="738" spans="1:35" x14ac:dyDescent="0.2">
      <c r="A738" s="53"/>
      <c r="B738" s="53"/>
      <c r="C738" s="86"/>
      <c r="D738" s="87">
        <f t="shared" si="164"/>
        <v>0</v>
      </c>
      <c r="E738" s="87">
        <f t="shared" si="164"/>
        <v>0</v>
      </c>
      <c r="F738" s="79">
        <f t="shared" si="165"/>
        <v>0</v>
      </c>
      <c r="G738" s="79">
        <f t="shared" si="165"/>
        <v>0</v>
      </c>
      <c r="H738" s="79">
        <f t="shared" si="166"/>
        <v>0</v>
      </c>
      <c r="I738" s="79">
        <f t="shared" si="167"/>
        <v>0</v>
      </c>
      <c r="J738" s="79">
        <f t="shared" si="168"/>
        <v>0</v>
      </c>
      <c r="K738" s="79">
        <f t="shared" si="169"/>
        <v>0</v>
      </c>
      <c r="L738" s="79">
        <f t="shared" si="170"/>
        <v>0</v>
      </c>
      <c r="M738" s="79">
        <f t="shared" ca="1" si="175"/>
        <v>-7.3295565784882452E-3</v>
      </c>
      <c r="N738" s="79">
        <f t="shared" ca="1" si="171"/>
        <v>0</v>
      </c>
      <c r="O738" s="126">
        <f t="shared" ca="1" si="172"/>
        <v>0</v>
      </c>
      <c r="P738" s="79">
        <f t="shared" ca="1" si="173"/>
        <v>0</v>
      </c>
      <c r="Q738" s="79">
        <f t="shared" ca="1" si="174"/>
        <v>0</v>
      </c>
      <c r="R738" s="53">
        <f t="shared" ca="1" si="176"/>
        <v>7.3295565784882452E-3</v>
      </c>
      <c r="S738" s="53"/>
      <c r="T738" s="53"/>
      <c r="U738" s="53"/>
      <c r="V738" s="53"/>
      <c r="W738" s="53"/>
      <c r="X738" s="53"/>
      <c r="Y738" s="53"/>
      <c r="Z738" s="53"/>
      <c r="AA738" s="53"/>
      <c r="AB738" s="53"/>
      <c r="AC738" s="53"/>
      <c r="AD738" s="53"/>
      <c r="AE738" s="53"/>
      <c r="AF738" s="53"/>
      <c r="AG738" s="53"/>
      <c r="AH738" s="53"/>
      <c r="AI738" s="53"/>
    </row>
    <row r="739" spans="1:35" x14ac:dyDescent="0.2">
      <c r="A739" s="53"/>
      <c r="B739" s="53"/>
      <c r="C739" s="86"/>
      <c r="D739" s="87">
        <f t="shared" si="164"/>
        <v>0</v>
      </c>
      <c r="E739" s="87">
        <f t="shared" si="164"/>
        <v>0</v>
      </c>
      <c r="F739" s="79">
        <f t="shared" si="165"/>
        <v>0</v>
      </c>
      <c r="G739" s="79">
        <f t="shared" si="165"/>
        <v>0</v>
      </c>
      <c r="H739" s="79">
        <f t="shared" si="166"/>
        <v>0</v>
      </c>
      <c r="I739" s="79">
        <f t="shared" si="167"/>
        <v>0</v>
      </c>
      <c r="J739" s="79">
        <f t="shared" si="168"/>
        <v>0</v>
      </c>
      <c r="K739" s="79">
        <f t="shared" si="169"/>
        <v>0</v>
      </c>
      <c r="L739" s="79">
        <f t="shared" si="170"/>
        <v>0</v>
      </c>
      <c r="M739" s="79">
        <f t="shared" ca="1" si="175"/>
        <v>-7.3295565784882452E-3</v>
      </c>
      <c r="N739" s="79">
        <f t="shared" ca="1" si="171"/>
        <v>0</v>
      </c>
      <c r="O739" s="126">
        <f t="shared" ca="1" si="172"/>
        <v>0</v>
      </c>
      <c r="P739" s="79">
        <f t="shared" ca="1" si="173"/>
        <v>0</v>
      </c>
      <c r="Q739" s="79">
        <f t="shared" ca="1" si="174"/>
        <v>0</v>
      </c>
      <c r="R739" s="53">
        <f t="shared" ca="1" si="176"/>
        <v>7.3295565784882452E-3</v>
      </c>
      <c r="S739" s="53"/>
      <c r="T739" s="53"/>
      <c r="U739" s="53"/>
      <c r="V739" s="53"/>
      <c r="W739" s="53"/>
      <c r="X739" s="53"/>
      <c r="Y739" s="53"/>
      <c r="Z739" s="53"/>
      <c r="AA739" s="53"/>
      <c r="AB739" s="53"/>
      <c r="AC739" s="53"/>
      <c r="AD739" s="53"/>
      <c r="AE739" s="53"/>
      <c r="AF739" s="53"/>
      <c r="AG739" s="53"/>
      <c r="AH739" s="53"/>
      <c r="AI739" s="53"/>
    </row>
    <row r="740" spans="1:35" x14ac:dyDescent="0.2">
      <c r="A740" s="53"/>
      <c r="B740" s="53"/>
      <c r="C740" s="86"/>
      <c r="D740" s="87">
        <f t="shared" si="164"/>
        <v>0</v>
      </c>
      <c r="E740" s="87">
        <f t="shared" si="164"/>
        <v>0</v>
      </c>
      <c r="F740" s="79">
        <f t="shared" si="165"/>
        <v>0</v>
      </c>
      <c r="G740" s="79">
        <f t="shared" si="165"/>
        <v>0</v>
      </c>
      <c r="H740" s="79">
        <f t="shared" si="166"/>
        <v>0</v>
      </c>
      <c r="I740" s="79">
        <f t="shared" si="167"/>
        <v>0</v>
      </c>
      <c r="J740" s="79">
        <f t="shared" si="168"/>
        <v>0</v>
      </c>
      <c r="K740" s="79">
        <f t="shared" si="169"/>
        <v>0</v>
      </c>
      <c r="L740" s="79">
        <f t="shared" si="170"/>
        <v>0</v>
      </c>
      <c r="M740" s="79">
        <f t="shared" ca="1" si="175"/>
        <v>-7.3295565784882452E-3</v>
      </c>
      <c r="N740" s="79">
        <f t="shared" ca="1" si="171"/>
        <v>0</v>
      </c>
      <c r="O740" s="126">
        <f t="shared" ca="1" si="172"/>
        <v>0</v>
      </c>
      <c r="P740" s="79">
        <f t="shared" ca="1" si="173"/>
        <v>0</v>
      </c>
      <c r="Q740" s="79">
        <f t="shared" ca="1" si="174"/>
        <v>0</v>
      </c>
      <c r="R740" s="53">
        <f t="shared" ca="1" si="176"/>
        <v>7.3295565784882452E-3</v>
      </c>
      <c r="S740" s="53"/>
      <c r="T740" s="53"/>
      <c r="U740" s="53"/>
      <c r="V740" s="53"/>
      <c r="W740" s="53"/>
      <c r="X740" s="53"/>
      <c r="Y740" s="53"/>
      <c r="Z740" s="53"/>
      <c r="AA740" s="53"/>
      <c r="AB740" s="53"/>
      <c r="AC740" s="53"/>
      <c r="AD740" s="53"/>
      <c r="AE740" s="53"/>
      <c r="AF740" s="53"/>
      <c r="AG740" s="53"/>
      <c r="AH740" s="53"/>
      <c r="AI740" s="53"/>
    </row>
    <row r="741" spans="1:35" x14ac:dyDescent="0.2">
      <c r="A741" s="53"/>
      <c r="B741" s="53"/>
      <c r="C741" s="86"/>
      <c r="D741" s="87">
        <f t="shared" si="164"/>
        <v>0</v>
      </c>
      <c r="E741" s="87">
        <f t="shared" si="164"/>
        <v>0</v>
      </c>
      <c r="F741" s="79">
        <f t="shared" si="165"/>
        <v>0</v>
      </c>
      <c r="G741" s="79">
        <f t="shared" si="165"/>
        <v>0</v>
      </c>
      <c r="H741" s="79">
        <f t="shared" si="166"/>
        <v>0</v>
      </c>
      <c r="I741" s="79">
        <f t="shared" si="167"/>
        <v>0</v>
      </c>
      <c r="J741" s="79">
        <f t="shared" si="168"/>
        <v>0</v>
      </c>
      <c r="K741" s="79">
        <f t="shared" si="169"/>
        <v>0</v>
      </c>
      <c r="L741" s="79">
        <f t="shared" si="170"/>
        <v>0</v>
      </c>
      <c r="M741" s="79">
        <f t="shared" ca="1" si="175"/>
        <v>-7.3295565784882452E-3</v>
      </c>
      <c r="N741" s="79">
        <f t="shared" ca="1" si="171"/>
        <v>0</v>
      </c>
      <c r="O741" s="126">
        <f t="shared" ca="1" si="172"/>
        <v>0</v>
      </c>
      <c r="P741" s="79">
        <f t="shared" ca="1" si="173"/>
        <v>0</v>
      </c>
      <c r="Q741" s="79">
        <f t="shared" ca="1" si="174"/>
        <v>0</v>
      </c>
      <c r="R741" s="53">
        <f t="shared" ca="1" si="176"/>
        <v>7.3295565784882452E-3</v>
      </c>
      <c r="S741" s="53"/>
      <c r="T741" s="53"/>
      <c r="U741" s="53"/>
      <c r="V741" s="53"/>
      <c r="W741" s="53"/>
      <c r="X741" s="53"/>
      <c r="Y741" s="53"/>
      <c r="Z741" s="53"/>
      <c r="AA741" s="53"/>
      <c r="AB741" s="53"/>
      <c r="AC741" s="53"/>
      <c r="AD741" s="53"/>
      <c r="AE741" s="53"/>
      <c r="AF741" s="53"/>
      <c r="AG741" s="53"/>
      <c r="AH741" s="53"/>
      <c r="AI741" s="53"/>
    </row>
    <row r="742" spans="1:35" x14ac:dyDescent="0.2">
      <c r="A742" s="53"/>
      <c r="B742" s="53"/>
      <c r="C742" s="86"/>
      <c r="D742" s="87">
        <f t="shared" si="164"/>
        <v>0</v>
      </c>
      <c r="E742" s="87">
        <f t="shared" si="164"/>
        <v>0</v>
      </c>
      <c r="F742" s="79">
        <f t="shared" si="165"/>
        <v>0</v>
      </c>
      <c r="G742" s="79">
        <f t="shared" si="165"/>
        <v>0</v>
      </c>
      <c r="H742" s="79">
        <f t="shared" si="166"/>
        <v>0</v>
      </c>
      <c r="I742" s="79">
        <f t="shared" si="167"/>
        <v>0</v>
      </c>
      <c r="J742" s="79">
        <f t="shared" si="168"/>
        <v>0</v>
      </c>
      <c r="K742" s="79">
        <f t="shared" si="169"/>
        <v>0</v>
      </c>
      <c r="L742" s="79">
        <f t="shared" si="170"/>
        <v>0</v>
      </c>
      <c r="M742" s="79">
        <f t="shared" ca="1" si="175"/>
        <v>-7.3295565784882452E-3</v>
      </c>
      <c r="N742" s="79">
        <f t="shared" ca="1" si="171"/>
        <v>0</v>
      </c>
      <c r="O742" s="126">
        <f t="shared" ca="1" si="172"/>
        <v>0</v>
      </c>
      <c r="P742" s="79">
        <f t="shared" ca="1" si="173"/>
        <v>0</v>
      </c>
      <c r="Q742" s="79">
        <f t="shared" ca="1" si="174"/>
        <v>0</v>
      </c>
      <c r="R742" s="53">
        <f t="shared" ca="1" si="176"/>
        <v>7.3295565784882452E-3</v>
      </c>
      <c r="S742" s="53"/>
      <c r="T742" s="53"/>
      <c r="U742" s="53"/>
      <c r="V742" s="53"/>
      <c r="W742" s="53"/>
      <c r="X742" s="53"/>
      <c r="Y742" s="53"/>
      <c r="Z742" s="53"/>
      <c r="AA742" s="53"/>
      <c r="AB742" s="53"/>
      <c r="AC742" s="53"/>
      <c r="AD742" s="53"/>
      <c r="AE742" s="53"/>
      <c r="AF742" s="53"/>
      <c r="AG742" s="53"/>
      <c r="AH742" s="53"/>
      <c r="AI742" s="53"/>
    </row>
    <row r="743" spans="1:35" x14ac:dyDescent="0.2">
      <c r="A743" s="53"/>
      <c r="B743" s="53"/>
      <c r="C743" s="86"/>
      <c r="D743" s="87">
        <f t="shared" si="164"/>
        <v>0</v>
      </c>
      <c r="E743" s="87">
        <f t="shared" si="164"/>
        <v>0</v>
      </c>
      <c r="F743" s="79">
        <f t="shared" si="165"/>
        <v>0</v>
      </c>
      <c r="G743" s="79">
        <f t="shared" si="165"/>
        <v>0</v>
      </c>
      <c r="H743" s="79">
        <f t="shared" si="166"/>
        <v>0</v>
      </c>
      <c r="I743" s="79">
        <f t="shared" si="167"/>
        <v>0</v>
      </c>
      <c r="J743" s="79">
        <f t="shared" si="168"/>
        <v>0</v>
      </c>
      <c r="K743" s="79">
        <f t="shared" si="169"/>
        <v>0</v>
      </c>
      <c r="L743" s="79">
        <f t="shared" si="170"/>
        <v>0</v>
      </c>
      <c r="M743" s="79">
        <f t="shared" ca="1" si="175"/>
        <v>-7.3295565784882452E-3</v>
      </c>
      <c r="N743" s="79">
        <f t="shared" ca="1" si="171"/>
        <v>0</v>
      </c>
      <c r="O743" s="126">
        <f t="shared" ca="1" si="172"/>
        <v>0</v>
      </c>
      <c r="P743" s="79">
        <f t="shared" ca="1" si="173"/>
        <v>0</v>
      </c>
      <c r="Q743" s="79">
        <f t="shared" ca="1" si="174"/>
        <v>0</v>
      </c>
      <c r="R743" s="53">
        <f t="shared" ca="1" si="176"/>
        <v>7.3295565784882452E-3</v>
      </c>
      <c r="S743" s="53"/>
      <c r="T743" s="53"/>
      <c r="U743" s="53"/>
      <c r="V743" s="53"/>
      <c r="W743" s="53"/>
      <c r="X743" s="53"/>
      <c r="Y743" s="53"/>
      <c r="Z743" s="53"/>
      <c r="AA743" s="53"/>
      <c r="AB743" s="53"/>
      <c r="AC743" s="53"/>
      <c r="AD743" s="53"/>
      <c r="AE743" s="53"/>
      <c r="AF743" s="53"/>
      <c r="AG743" s="53"/>
      <c r="AH743" s="53"/>
      <c r="AI743" s="53"/>
    </row>
    <row r="744" spans="1:35" x14ac:dyDescent="0.2">
      <c r="A744" s="53"/>
      <c r="B744" s="53"/>
      <c r="C744" s="86"/>
      <c r="D744" s="87">
        <f t="shared" si="164"/>
        <v>0</v>
      </c>
      <c r="E744" s="87">
        <f t="shared" si="164"/>
        <v>0</v>
      </c>
      <c r="F744" s="79">
        <f t="shared" si="165"/>
        <v>0</v>
      </c>
      <c r="G744" s="79">
        <f t="shared" si="165"/>
        <v>0</v>
      </c>
      <c r="H744" s="79">
        <f t="shared" si="166"/>
        <v>0</v>
      </c>
      <c r="I744" s="79">
        <f t="shared" si="167"/>
        <v>0</v>
      </c>
      <c r="J744" s="79">
        <f t="shared" si="168"/>
        <v>0</v>
      </c>
      <c r="K744" s="79">
        <f t="shared" si="169"/>
        <v>0</v>
      </c>
      <c r="L744" s="79">
        <f t="shared" si="170"/>
        <v>0</v>
      </c>
      <c r="M744" s="79">
        <f t="shared" ca="1" si="175"/>
        <v>-7.3295565784882452E-3</v>
      </c>
      <c r="N744" s="79">
        <f t="shared" ca="1" si="171"/>
        <v>0</v>
      </c>
      <c r="O744" s="126">
        <f t="shared" ca="1" si="172"/>
        <v>0</v>
      </c>
      <c r="P744" s="79">
        <f t="shared" ca="1" si="173"/>
        <v>0</v>
      </c>
      <c r="Q744" s="79">
        <f t="shared" ca="1" si="174"/>
        <v>0</v>
      </c>
      <c r="R744" s="53">
        <f t="shared" ca="1" si="176"/>
        <v>7.3295565784882452E-3</v>
      </c>
      <c r="S744" s="53"/>
      <c r="T744" s="53"/>
      <c r="U744" s="53"/>
      <c r="V744" s="53"/>
      <c r="W744" s="53"/>
      <c r="X744" s="53"/>
      <c r="Y744" s="53"/>
      <c r="Z744" s="53"/>
      <c r="AA744" s="53"/>
      <c r="AB744" s="53"/>
      <c r="AC744" s="53"/>
      <c r="AD744" s="53"/>
      <c r="AE744" s="53"/>
      <c r="AF744" s="53"/>
      <c r="AG744" s="53"/>
      <c r="AH744" s="53"/>
      <c r="AI744" s="53"/>
    </row>
    <row r="745" spans="1:35" x14ac:dyDescent="0.2">
      <c r="A745" s="53"/>
      <c r="B745" s="53"/>
      <c r="C745" s="86"/>
      <c r="D745" s="87">
        <f t="shared" si="164"/>
        <v>0</v>
      </c>
      <c r="E745" s="87">
        <f t="shared" si="164"/>
        <v>0</v>
      </c>
      <c r="F745" s="79">
        <f t="shared" si="165"/>
        <v>0</v>
      </c>
      <c r="G745" s="79">
        <f t="shared" si="165"/>
        <v>0</v>
      </c>
      <c r="H745" s="79">
        <f t="shared" si="166"/>
        <v>0</v>
      </c>
      <c r="I745" s="79">
        <f t="shared" si="167"/>
        <v>0</v>
      </c>
      <c r="J745" s="79">
        <f t="shared" si="168"/>
        <v>0</v>
      </c>
      <c r="K745" s="79">
        <f t="shared" si="169"/>
        <v>0</v>
      </c>
      <c r="L745" s="79">
        <f t="shared" si="170"/>
        <v>0</v>
      </c>
      <c r="M745" s="79">
        <f t="shared" ca="1" si="175"/>
        <v>-7.3295565784882452E-3</v>
      </c>
      <c r="N745" s="79">
        <f t="shared" ca="1" si="171"/>
        <v>0</v>
      </c>
      <c r="O745" s="126">
        <f t="shared" ca="1" si="172"/>
        <v>0</v>
      </c>
      <c r="P745" s="79">
        <f t="shared" ca="1" si="173"/>
        <v>0</v>
      </c>
      <c r="Q745" s="79">
        <f t="shared" ca="1" si="174"/>
        <v>0</v>
      </c>
      <c r="R745" s="53">
        <f t="shared" ca="1" si="176"/>
        <v>7.3295565784882452E-3</v>
      </c>
      <c r="S745" s="53"/>
      <c r="T745" s="53"/>
      <c r="U745" s="53"/>
      <c r="V745" s="53"/>
      <c r="W745" s="53"/>
      <c r="X745" s="53"/>
      <c r="Y745" s="53"/>
      <c r="Z745" s="53"/>
      <c r="AA745" s="53"/>
      <c r="AB745" s="53"/>
      <c r="AC745" s="53"/>
      <c r="AD745" s="53"/>
      <c r="AE745" s="53"/>
      <c r="AF745" s="53"/>
      <c r="AG745" s="53"/>
      <c r="AH745" s="53"/>
      <c r="AI745" s="53"/>
    </row>
    <row r="746" spans="1:35" x14ac:dyDescent="0.2">
      <c r="A746" s="53"/>
      <c r="B746" s="53"/>
      <c r="C746" s="86"/>
      <c r="D746" s="87">
        <f t="shared" si="164"/>
        <v>0</v>
      </c>
      <c r="E746" s="87">
        <f t="shared" si="164"/>
        <v>0</v>
      </c>
      <c r="F746" s="79">
        <f t="shared" si="165"/>
        <v>0</v>
      </c>
      <c r="G746" s="79">
        <f t="shared" si="165"/>
        <v>0</v>
      </c>
      <c r="H746" s="79">
        <f t="shared" si="166"/>
        <v>0</v>
      </c>
      <c r="I746" s="79">
        <f t="shared" si="167"/>
        <v>0</v>
      </c>
      <c r="J746" s="79">
        <f t="shared" si="168"/>
        <v>0</v>
      </c>
      <c r="K746" s="79">
        <f t="shared" si="169"/>
        <v>0</v>
      </c>
      <c r="L746" s="79">
        <f t="shared" si="170"/>
        <v>0</v>
      </c>
      <c r="M746" s="79">
        <f t="shared" ca="1" si="175"/>
        <v>-7.3295565784882452E-3</v>
      </c>
      <c r="N746" s="79">
        <f t="shared" ca="1" si="171"/>
        <v>0</v>
      </c>
      <c r="O746" s="126">
        <f t="shared" ca="1" si="172"/>
        <v>0</v>
      </c>
      <c r="P746" s="79">
        <f t="shared" ca="1" si="173"/>
        <v>0</v>
      </c>
      <c r="Q746" s="79">
        <f t="shared" ca="1" si="174"/>
        <v>0</v>
      </c>
      <c r="R746" s="53">
        <f t="shared" ca="1" si="176"/>
        <v>7.3295565784882452E-3</v>
      </c>
      <c r="S746" s="53"/>
      <c r="T746" s="53"/>
      <c r="U746" s="53"/>
      <c r="V746" s="53"/>
      <c r="W746" s="53"/>
      <c r="X746" s="53"/>
      <c r="Y746" s="53"/>
      <c r="Z746" s="53"/>
      <c r="AA746" s="53"/>
      <c r="AB746" s="53"/>
      <c r="AC746" s="53"/>
      <c r="AD746" s="53"/>
      <c r="AE746" s="53"/>
      <c r="AF746" s="53"/>
      <c r="AG746" s="53"/>
      <c r="AH746" s="53"/>
      <c r="AI746" s="53"/>
    </row>
    <row r="747" spans="1:35" x14ac:dyDescent="0.2">
      <c r="A747" s="53"/>
      <c r="B747" s="53"/>
      <c r="C747" s="86"/>
      <c r="D747" s="87">
        <f t="shared" si="164"/>
        <v>0</v>
      </c>
      <c r="E747" s="87">
        <f t="shared" si="164"/>
        <v>0</v>
      </c>
      <c r="F747" s="79">
        <f t="shared" si="165"/>
        <v>0</v>
      </c>
      <c r="G747" s="79">
        <f t="shared" si="165"/>
        <v>0</v>
      </c>
      <c r="H747" s="79">
        <f t="shared" si="166"/>
        <v>0</v>
      </c>
      <c r="I747" s="79">
        <f t="shared" si="167"/>
        <v>0</v>
      </c>
      <c r="J747" s="79">
        <f t="shared" si="168"/>
        <v>0</v>
      </c>
      <c r="K747" s="79">
        <f t="shared" si="169"/>
        <v>0</v>
      </c>
      <c r="L747" s="79">
        <f t="shared" si="170"/>
        <v>0</v>
      </c>
      <c r="M747" s="79">
        <f t="shared" ca="1" si="175"/>
        <v>-7.3295565784882452E-3</v>
      </c>
      <c r="N747" s="79">
        <f t="shared" ca="1" si="171"/>
        <v>0</v>
      </c>
      <c r="O747" s="126">
        <f t="shared" ca="1" si="172"/>
        <v>0</v>
      </c>
      <c r="P747" s="79">
        <f t="shared" ca="1" si="173"/>
        <v>0</v>
      </c>
      <c r="Q747" s="79">
        <f t="shared" ca="1" si="174"/>
        <v>0</v>
      </c>
      <c r="R747" s="53">
        <f t="shared" ca="1" si="176"/>
        <v>7.3295565784882452E-3</v>
      </c>
      <c r="S747" s="53"/>
      <c r="T747" s="53"/>
      <c r="U747" s="53"/>
      <c r="V747" s="53"/>
      <c r="W747" s="53"/>
      <c r="X747" s="53"/>
      <c r="Y747" s="53"/>
      <c r="Z747" s="53"/>
      <c r="AA747" s="53"/>
      <c r="AB747" s="53"/>
      <c r="AC747" s="53"/>
      <c r="AD747" s="53"/>
      <c r="AE747" s="53"/>
      <c r="AF747" s="53"/>
      <c r="AG747" s="53"/>
      <c r="AH747" s="53"/>
      <c r="AI747" s="53"/>
    </row>
    <row r="748" spans="1:35" x14ac:dyDescent="0.2">
      <c r="A748" s="53"/>
      <c r="B748" s="53"/>
      <c r="C748" s="86"/>
      <c r="D748" s="87">
        <f t="shared" si="164"/>
        <v>0</v>
      </c>
      <c r="E748" s="87">
        <f t="shared" si="164"/>
        <v>0</v>
      </c>
      <c r="F748" s="79">
        <f t="shared" si="165"/>
        <v>0</v>
      </c>
      <c r="G748" s="79">
        <f t="shared" si="165"/>
        <v>0</v>
      </c>
      <c r="H748" s="79">
        <f t="shared" si="166"/>
        <v>0</v>
      </c>
      <c r="I748" s="79">
        <f t="shared" si="167"/>
        <v>0</v>
      </c>
      <c r="J748" s="79">
        <f t="shared" si="168"/>
        <v>0</v>
      </c>
      <c r="K748" s="79">
        <f t="shared" si="169"/>
        <v>0</v>
      </c>
      <c r="L748" s="79">
        <f t="shared" si="170"/>
        <v>0</v>
      </c>
      <c r="M748" s="79">
        <f t="shared" ca="1" si="175"/>
        <v>-7.3295565784882452E-3</v>
      </c>
      <c r="N748" s="79">
        <f t="shared" ca="1" si="171"/>
        <v>0</v>
      </c>
      <c r="O748" s="126">
        <f t="shared" ca="1" si="172"/>
        <v>0</v>
      </c>
      <c r="P748" s="79">
        <f t="shared" ca="1" si="173"/>
        <v>0</v>
      </c>
      <c r="Q748" s="79">
        <f t="shared" ca="1" si="174"/>
        <v>0</v>
      </c>
      <c r="R748" s="53">
        <f t="shared" ca="1" si="176"/>
        <v>7.3295565784882452E-3</v>
      </c>
      <c r="S748" s="53"/>
      <c r="T748" s="53"/>
      <c r="U748" s="53"/>
      <c r="V748" s="53"/>
      <c r="W748" s="53"/>
      <c r="X748" s="53"/>
      <c r="Y748" s="53"/>
      <c r="Z748" s="53"/>
      <c r="AA748" s="53"/>
      <c r="AB748" s="53"/>
      <c r="AC748" s="53"/>
      <c r="AD748" s="53"/>
      <c r="AE748" s="53"/>
      <c r="AF748" s="53"/>
      <c r="AG748" s="53"/>
      <c r="AH748" s="53"/>
      <c r="AI748" s="53"/>
    </row>
    <row r="749" spans="1:35" x14ac:dyDescent="0.2">
      <c r="A749" s="53"/>
      <c r="B749" s="53"/>
      <c r="C749" s="86"/>
      <c r="D749" s="87">
        <f t="shared" si="164"/>
        <v>0</v>
      </c>
      <c r="E749" s="87">
        <f t="shared" si="164"/>
        <v>0</v>
      </c>
      <c r="F749" s="79">
        <f t="shared" si="165"/>
        <v>0</v>
      </c>
      <c r="G749" s="79">
        <f t="shared" si="165"/>
        <v>0</v>
      </c>
      <c r="H749" s="79">
        <f t="shared" si="166"/>
        <v>0</v>
      </c>
      <c r="I749" s="79">
        <f t="shared" si="167"/>
        <v>0</v>
      </c>
      <c r="J749" s="79">
        <f t="shared" si="168"/>
        <v>0</v>
      </c>
      <c r="K749" s="79">
        <f t="shared" si="169"/>
        <v>0</v>
      </c>
      <c r="L749" s="79">
        <f t="shared" si="170"/>
        <v>0</v>
      </c>
      <c r="M749" s="79">
        <f t="shared" ca="1" si="175"/>
        <v>-7.3295565784882452E-3</v>
      </c>
      <c r="N749" s="79">
        <f t="shared" ca="1" si="171"/>
        <v>0</v>
      </c>
      <c r="O749" s="126">
        <f t="shared" ca="1" si="172"/>
        <v>0</v>
      </c>
      <c r="P749" s="79">
        <f t="shared" ca="1" si="173"/>
        <v>0</v>
      </c>
      <c r="Q749" s="79">
        <f t="shared" ca="1" si="174"/>
        <v>0</v>
      </c>
      <c r="R749" s="53">
        <f t="shared" ca="1" si="176"/>
        <v>7.3295565784882452E-3</v>
      </c>
      <c r="S749" s="53"/>
      <c r="T749" s="53"/>
      <c r="U749" s="53"/>
      <c r="V749" s="53"/>
      <c r="W749" s="53"/>
      <c r="X749" s="53"/>
      <c r="Y749" s="53"/>
      <c r="Z749" s="53"/>
      <c r="AA749" s="53"/>
      <c r="AB749" s="53"/>
      <c r="AC749" s="53"/>
      <c r="AD749" s="53"/>
      <c r="AE749" s="53"/>
      <c r="AF749" s="53"/>
      <c r="AG749" s="53"/>
      <c r="AH749" s="53"/>
      <c r="AI749" s="53"/>
    </row>
    <row r="750" spans="1:35" x14ac:dyDescent="0.2">
      <c r="A750" s="53"/>
      <c r="B750" s="53"/>
      <c r="C750" s="86"/>
      <c r="D750" s="87">
        <f t="shared" si="164"/>
        <v>0</v>
      </c>
      <c r="E750" s="87">
        <f t="shared" si="164"/>
        <v>0</v>
      </c>
      <c r="F750" s="79">
        <f t="shared" si="165"/>
        <v>0</v>
      </c>
      <c r="G750" s="79">
        <f t="shared" si="165"/>
        <v>0</v>
      </c>
      <c r="H750" s="79">
        <f t="shared" si="166"/>
        <v>0</v>
      </c>
      <c r="I750" s="79">
        <f t="shared" si="167"/>
        <v>0</v>
      </c>
      <c r="J750" s="79">
        <f t="shared" si="168"/>
        <v>0</v>
      </c>
      <c r="K750" s="79">
        <f t="shared" si="169"/>
        <v>0</v>
      </c>
      <c r="L750" s="79">
        <f t="shared" si="170"/>
        <v>0</v>
      </c>
      <c r="M750" s="79">
        <f t="shared" ca="1" si="175"/>
        <v>-7.3295565784882452E-3</v>
      </c>
      <c r="N750" s="79">
        <f t="shared" ca="1" si="171"/>
        <v>0</v>
      </c>
      <c r="O750" s="126">
        <f t="shared" ca="1" si="172"/>
        <v>0</v>
      </c>
      <c r="P750" s="79">
        <f t="shared" ca="1" si="173"/>
        <v>0</v>
      </c>
      <c r="Q750" s="79">
        <f t="shared" ca="1" si="174"/>
        <v>0</v>
      </c>
      <c r="R750" s="53">
        <f t="shared" ca="1" si="176"/>
        <v>7.3295565784882452E-3</v>
      </c>
      <c r="S750" s="53"/>
      <c r="T750" s="53"/>
      <c r="U750" s="53"/>
      <c r="V750" s="53"/>
      <c r="W750" s="53"/>
      <c r="X750" s="53"/>
      <c r="Y750" s="53"/>
      <c r="Z750" s="53"/>
      <c r="AA750" s="53"/>
      <c r="AB750" s="53"/>
      <c r="AC750" s="53"/>
      <c r="AD750" s="53"/>
      <c r="AE750" s="53"/>
      <c r="AF750" s="53"/>
      <c r="AG750" s="53"/>
      <c r="AH750" s="53"/>
      <c r="AI750" s="53"/>
    </row>
    <row r="751" spans="1:35" x14ac:dyDescent="0.2">
      <c r="A751" s="53"/>
      <c r="B751" s="53"/>
      <c r="C751" s="86"/>
      <c r="D751" s="87">
        <f t="shared" si="164"/>
        <v>0</v>
      </c>
      <c r="E751" s="87">
        <f t="shared" si="164"/>
        <v>0</v>
      </c>
      <c r="F751" s="79">
        <f t="shared" si="165"/>
        <v>0</v>
      </c>
      <c r="G751" s="79">
        <f t="shared" si="165"/>
        <v>0</v>
      </c>
      <c r="H751" s="79">
        <f t="shared" si="166"/>
        <v>0</v>
      </c>
      <c r="I751" s="79">
        <f t="shared" si="167"/>
        <v>0</v>
      </c>
      <c r="J751" s="79">
        <f t="shared" si="168"/>
        <v>0</v>
      </c>
      <c r="K751" s="79">
        <f t="shared" si="169"/>
        <v>0</v>
      </c>
      <c r="L751" s="79">
        <f t="shared" si="170"/>
        <v>0</v>
      </c>
      <c r="M751" s="79">
        <f t="shared" ca="1" si="175"/>
        <v>-7.3295565784882452E-3</v>
      </c>
      <c r="N751" s="79">
        <f t="shared" ca="1" si="171"/>
        <v>0</v>
      </c>
      <c r="O751" s="126">
        <f t="shared" ca="1" si="172"/>
        <v>0</v>
      </c>
      <c r="P751" s="79">
        <f t="shared" ca="1" si="173"/>
        <v>0</v>
      </c>
      <c r="Q751" s="79">
        <f t="shared" ca="1" si="174"/>
        <v>0</v>
      </c>
      <c r="R751" s="53">
        <f t="shared" ca="1" si="176"/>
        <v>7.3295565784882452E-3</v>
      </c>
      <c r="S751" s="53"/>
      <c r="T751" s="53"/>
      <c r="U751" s="53"/>
      <c r="V751" s="53"/>
      <c r="W751" s="53"/>
      <c r="X751" s="53"/>
      <c r="Y751" s="53"/>
      <c r="Z751" s="53"/>
      <c r="AA751" s="53"/>
      <c r="AB751" s="53"/>
      <c r="AC751" s="53"/>
      <c r="AD751" s="53"/>
      <c r="AE751" s="53"/>
      <c r="AF751" s="53"/>
      <c r="AG751" s="53"/>
      <c r="AH751" s="53"/>
      <c r="AI751" s="53"/>
    </row>
    <row r="752" spans="1:35" x14ac:dyDescent="0.2">
      <c r="A752" s="53"/>
      <c r="B752" s="53"/>
      <c r="C752" s="86"/>
      <c r="D752" s="87">
        <f t="shared" si="164"/>
        <v>0</v>
      </c>
      <c r="E752" s="87">
        <f t="shared" si="164"/>
        <v>0</v>
      </c>
      <c r="F752" s="79">
        <f t="shared" si="165"/>
        <v>0</v>
      </c>
      <c r="G752" s="79">
        <f t="shared" si="165"/>
        <v>0</v>
      </c>
      <c r="H752" s="79">
        <f t="shared" si="166"/>
        <v>0</v>
      </c>
      <c r="I752" s="79">
        <f t="shared" si="167"/>
        <v>0</v>
      </c>
      <c r="J752" s="79">
        <f t="shared" si="168"/>
        <v>0</v>
      </c>
      <c r="K752" s="79">
        <f t="shared" si="169"/>
        <v>0</v>
      </c>
      <c r="L752" s="79">
        <f t="shared" si="170"/>
        <v>0</v>
      </c>
      <c r="M752" s="79">
        <f t="shared" ca="1" si="175"/>
        <v>-7.3295565784882452E-3</v>
      </c>
      <c r="N752" s="79">
        <f t="shared" ca="1" si="171"/>
        <v>0</v>
      </c>
      <c r="O752" s="126">
        <f t="shared" ca="1" si="172"/>
        <v>0</v>
      </c>
      <c r="P752" s="79">
        <f t="shared" ca="1" si="173"/>
        <v>0</v>
      </c>
      <c r="Q752" s="79">
        <f t="shared" ca="1" si="174"/>
        <v>0</v>
      </c>
      <c r="R752" s="53">
        <f t="shared" ca="1" si="176"/>
        <v>7.3295565784882452E-3</v>
      </c>
      <c r="S752" s="53"/>
      <c r="T752" s="53"/>
      <c r="U752" s="53"/>
      <c r="V752" s="53"/>
      <c r="W752" s="53"/>
      <c r="X752" s="53"/>
      <c r="Y752" s="53"/>
      <c r="Z752" s="53"/>
      <c r="AA752" s="53"/>
      <c r="AB752" s="53"/>
      <c r="AC752" s="53"/>
      <c r="AD752" s="53"/>
      <c r="AE752" s="53"/>
      <c r="AF752" s="53"/>
      <c r="AG752" s="53"/>
      <c r="AH752" s="53"/>
      <c r="AI752" s="53"/>
    </row>
    <row r="753" spans="1:35" x14ac:dyDescent="0.2">
      <c r="A753" s="53"/>
      <c r="B753" s="53"/>
      <c r="C753" s="86"/>
      <c r="D753" s="87">
        <f t="shared" si="164"/>
        <v>0</v>
      </c>
      <c r="E753" s="87">
        <f t="shared" si="164"/>
        <v>0</v>
      </c>
      <c r="F753" s="79">
        <f t="shared" si="165"/>
        <v>0</v>
      </c>
      <c r="G753" s="79">
        <f t="shared" si="165"/>
        <v>0</v>
      </c>
      <c r="H753" s="79">
        <f t="shared" si="166"/>
        <v>0</v>
      </c>
      <c r="I753" s="79">
        <f t="shared" si="167"/>
        <v>0</v>
      </c>
      <c r="J753" s="79">
        <f t="shared" si="168"/>
        <v>0</v>
      </c>
      <c r="K753" s="79">
        <f t="shared" si="169"/>
        <v>0</v>
      </c>
      <c r="L753" s="79">
        <f t="shared" si="170"/>
        <v>0</v>
      </c>
      <c r="M753" s="79">
        <f t="shared" ca="1" si="175"/>
        <v>-7.3295565784882452E-3</v>
      </c>
      <c r="N753" s="79">
        <f t="shared" ca="1" si="171"/>
        <v>0</v>
      </c>
      <c r="O753" s="126">
        <f t="shared" ca="1" si="172"/>
        <v>0</v>
      </c>
      <c r="P753" s="79">
        <f t="shared" ca="1" si="173"/>
        <v>0</v>
      </c>
      <c r="Q753" s="79">
        <f t="shared" ca="1" si="174"/>
        <v>0</v>
      </c>
      <c r="R753" s="53">
        <f t="shared" ca="1" si="176"/>
        <v>7.3295565784882452E-3</v>
      </c>
      <c r="S753" s="53"/>
      <c r="T753" s="53"/>
      <c r="U753" s="53"/>
      <c r="V753" s="53"/>
      <c r="W753" s="53"/>
      <c r="X753" s="53"/>
      <c r="Y753" s="53"/>
      <c r="Z753" s="53"/>
      <c r="AA753" s="53"/>
      <c r="AB753" s="53"/>
      <c r="AC753" s="53"/>
      <c r="AD753" s="53"/>
      <c r="AE753" s="53"/>
      <c r="AF753" s="53"/>
      <c r="AG753" s="53"/>
      <c r="AH753" s="53"/>
      <c r="AI753" s="53"/>
    </row>
    <row r="754" spans="1:35" x14ac:dyDescent="0.2">
      <c r="A754" s="53"/>
      <c r="B754" s="53"/>
      <c r="C754" s="86"/>
      <c r="D754" s="87">
        <f t="shared" si="164"/>
        <v>0</v>
      </c>
      <c r="E754" s="87">
        <f t="shared" si="164"/>
        <v>0</v>
      </c>
      <c r="F754" s="79">
        <f t="shared" si="165"/>
        <v>0</v>
      </c>
      <c r="G754" s="79">
        <f t="shared" si="165"/>
        <v>0</v>
      </c>
      <c r="H754" s="79">
        <f t="shared" si="166"/>
        <v>0</v>
      </c>
      <c r="I754" s="79">
        <f t="shared" si="167"/>
        <v>0</v>
      </c>
      <c r="J754" s="79">
        <f t="shared" si="168"/>
        <v>0</v>
      </c>
      <c r="K754" s="79">
        <f t="shared" si="169"/>
        <v>0</v>
      </c>
      <c r="L754" s="79">
        <f t="shared" si="170"/>
        <v>0</v>
      </c>
      <c r="M754" s="79">
        <f t="shared" ca="1" si="175"/>
        <v>-7.3295565784882452E-3</v>
      </c>
      <c r="N754" s="79">
        <f t="shared" ca="1" si="171"/>
        <v>0</v>
      </c>
      <c r="O754" s="126">
        <f t="shared" ca="1" si="172"/>
        <v>0</v>
      </c>
      <c r="P754" s="79">
        <f t="shared" ca="1" si="173"/>
        <v>0</v>
      </c>
      <c r="Q754" s="79">
        <f t="shared" ca="1" si="174"/>
        <v>0</v>
      </c>
      <c r="R754" s="53">
        <f t="shared" ca="1" si="176"/>
        <v>7.3295565784882452E-3</v>
      </c>
      <c r="S754" s="53"/>
      <c r="T754" s="53"/>
      <c r="U754" s="53"/>
      <c r="V754" s="53"/>
      <c r="W754" s="53"/>
      <c r="X754" s="53"/>
      <c r="Y754" s="53"/>
      <c r="Z754" s="53"/>
      <c r="AA754" s="53"/>
      <c r="AB754" s="53"/>
      <c r="AC754" s="53"/>
      <c r="AD754" s="53"/>
      <c r="AE754" s="53"/>
      <c r="AF754" s="53"/>
      <c r="AG754" s="53"/>
      <c r="AH754" s="53"/>
      <c r="AI754" s="53"/>
    </row>
    <row r="755" spans="1:35" x14ac:dyDescent="0.2">
      <c r="A755" s="53"/>
      <c r="B755" s="53"/>
      <c r="C755" s="86"/>
      <c r="D755" s="87">
        <f t="shared" si="164"/>
        <v>0</v>
      </c>
      <c r="E755" s="87">
        <f t="shared" si="164"/>
        <v>0</v>
      </c>
      <c r="F755" s="79">
        <f t="shared" si="165"/>
        <v>0</v>
      </c>
      <c r="G755" s="79">
        <f t="shared" si="165"/>
        <v>0</v>
      </c>
      <c r="H755" s="79">
        <f t="shared" si="166"/>
        <v>0</v>
      </c>
      <c r="I755" s="79">
        <f t="shared" si="167"/>
        <v>0</v>
      </c>
      <c r="J755" s="79">
        <f t="shared" si="168"/>
        <v>0</v>
      </c>
      <c r="K755" s="79">
        <f t="shared" si="169"/>
        <v>0</v>
      </c>
      <c r="L755" s="79">
        <f t="shared" si="170"/>
        <v>0</v>
      </c>
      <c r="M755" s="79">
        <f t="shared" ca="1" si="175"/>
        <v>-7.3295565784882452E-3</v>
      </c>
      <c r="N755" s="79">
        <f t="shared" ca="1" si="171"/>
        <v>0</v>
      </c>
      <c r="O755" s="126">
        <f t="shared" ca="1" si="172"/>
        <v>0</v>
      </c>
      <c r="P755" s="79">
        <f t="shared" ca="1" si="173"/>
        <v>0</v>
      </c>
      <c r="Q755" s="79">
        <f t="shared" ca="1" si="174"/>
        <v>0</v>
      </c>
      <c r="R755" s="53">
        <f t="shared" ca="1" si="176"/>
        <v>7.3295565784882452E-3</v>
      </c>
      <c r="S755" s="53"/>
      <c r="T755" s="53"/>
      <c r="U755" s="53"/>
      <c r="V755" s="53"/>
      <c r="W755" s="53"/>
      <c r="X755" s="53"/>
      <c r="Y755" s="53"/>
      <c r="Z755" s="53"/>
      <c r="AA755" s="53"/>
      <c r="AB755" s="53"/>
      <c r="AC755" s="53"/>
      <c r="AD755" s="53"/>
      <c r="AE755" s="53"/>
      <c r="AF755" s="53"/>
      <c r="AG755" s="53"/>
      <c r="AH755" s="53"/>
      <c r="AI755" s="53"/>
    </row>
    <row r="756" spans="1:35" x14ac:dyDescent="0.2">
      <c r="A756" s="53"/>
      <c r="B756" s="53"/>
      <c r="C756" s="86"/>
      <c r="D756" s="87">
        <f t="shared" si="164"/>
        <v>0</v>
      </c>
      <c r="E756" s="87">
        <f t="shared" si="164"/>
        <v>0</v>
      </c>
      <c r="F756" s="79">
        <f t="shared" si="165"/>
        <v>0</v>
      </c>
      <c r="G756" s="79">
        <f t="shared" si="165"/>
        <v>0</v>
      </c>
      <c r="H756" s="79">
        <f t="shared" si="166"/>
        <v>0</v>
      </c>
      <c r="I756" s="79">
        <f t="shared" si="167"/>
        <v>0</v>
      </c>
      <c r="J756" s="79">
        <f t="shared" si="168"/>
        <v>0</v>
      </c>
      <c r="K756" s="79">
        <f t="shared" si="169"/>
        <v>0</v>
      </c>
      <c r="L756" s="79">
        <f t="shared" si="170"/>
        <v>0</v>
      </c>
      <c r="M756" s="79">
        <f t="shared" ca="1" si="175"/>
        <v>-7.3295565784882452E-3</v>
      </c>
      <c r="N756" s="79">
        <f t="shared" ca="1" si="171"/>
        <v>0</v>
      </c>
      <c r="O756" s="126">
        <f t="shared" ca="1" si="172"/>
        <v>0</v>
      </c>
      <c r="P756" s="79">
        <f t="shared" ca="1" si="173"/>
        <v>0</v>
      </c>
      <c r="Q756" s="79">
        <f t="shared" ca="1" si="174"/>
        <v>0</v>
      </c>
      <c r="R756" s="53">
        <f t="shared" ca="1" si="176"/>
        <v>7.3295565784882452E-3</v>
      </c>
      <c r="S756" s="53"/>
      <c r="T756" s="53"/>
      <c r="U756" s="53"/>
      <c r="V756" s="53"/>
      <c r="W756" s="53"/>
      <c r="X756" s="53"/>
      <c r="Y756" s="53"/>
      <c r="Z756" s="53"/>
      <c r="AA756" s="53"/>
      <c r="AB756" s="53"/>
      <c r="AC756" s="53"/>
      <c r="AD756" s="53"/>
      <c r="AE756" s="53"/>
      <c r="AF756" s="53"/>
      <c r="AG756" s="53"/>
      <c r="AH756" s="53"/>
      <c r="AI756" s="53"/>
    </row>
    <row r="757" spans="1:35" x14ac:dyDescent="0.2">
      <c r="A757" s="53"/>
      <c r="B757" s="53"/>
      <c r="C757" s="86"/>
      <c r="D757" s="87">
        <f t="shared" si="164"/>
        <v>0</v>
      </c>
      <c r="E757" s="87">
        <f t="shared" si="164"/>
        <v>0</v>
      </c>
      <c r="F757" s="79">
        <f t="shared" si="165"/>
        <v>0</v>
      </c>
      <c r="G757" s="79">
        <f t="shared" si="165"/>
        <v>0</v>
      </c>
      <c r="H757" s="79">
        <f t="shared" si="166"/>
        <v>0</v>
      </c>
      <c r="I757" s="79">
        <f t="shared" si="167"/>
        <v>0</v>
      </c>
      <c r="J757" s="79">
        <f t="shared" si="168"/>
        <v>0</v>
      </c>
      <c r="K757" s="79">
        <f t="shared" si="169"/>
        <v>0</v>
      </c>
      <c r="L757" s="79">
        <f t="shared" si="170"/>
        <v>0</v>
      </c>
      <c r="M757" s="79">
        <f t="shared" ca="1" si="175"/>
        <v>-7.3295565784882452E-3</v>
      </c>
      <c r="N757" s="79">
        <f t="shared" ca="1" si="171"/>
        <v>0</v>
      </c>
      <c r="O757" s="126">
        <f t="shared" ca="1" si="172"/>
        <v>0</v>
      </c>
      <c r="P757" s="79">
        <f t="shared" ca="1" si="173"/>
        <v>0</v>
      </c>
      <c r="Q757" s="79">
        <f t="shared" ca="1" si="174"/>
        <v>0</v>
      </c>
      <c r="R757" s="53">
        <f t="shared" ca="1" si="176"/>
        <v>7.3295565784882452E-3</v>
      </c>
      <c r="S757" s="53"/>
      <c r="T757" s="53"/>
      <c r="U757" s="53"/>
      <c r="V757" s="53"/>
      <c r="W757" s="53"/>
      <c r="X757" s="53"/>
      <c r="Y757" s="53"/>
      <c r="Z757" s="53"/>
      <c r="AA757" s="53"/>
      <c r="AB757" s="53"/>
      <c r="AC757" s="53"/>
      <c r="AD757" s="53"/>
      <c r="AE757" s="53"/>
      <c r="AF757" s="53"/>
      <c r="AG757" s="53"/>
      <c r="AH757" s="53"/>
      <c r="AI757" s="53"/>
    </row>
    <row r="758" spans="1:35" x14ac:dyDescent="0.2">
      <c r="A758" s="53"/>
      <c r="B758" s="53"/>
      <c r="C758" s="86"/>
      <c r="D758" s="87">
        <f t="shared" si="164"/>
        <v>0</v>
      </c>
      <c r="E758" s="87">
        <f t="shared" si="164"/>
        <v>0</v>
      </c>
      <c r="F758" s="79">
        <f t="shared" si="165"/>
        <v>0</v>
      </c>
      <c r="G758" s="79">
        <f t="shared" si="165"/>
        <v>0</v>
      </c>
      <c r="H758" s="79">
        <f t="shared" si="166"/>
        <v>0</v>
      </c>
      <c r="I758" s="79">
        <f t="shared" si="167"/>
        <v>0</v>
      </c>
      <c r="J758" s="79">
        <f t="shared" si="168"/>
        <v>0</v>
      </c>
      <c r="K758" s="79">
        <f t="shared" si="169"/>
        <v>0</v>
      </c>
      <c r="L758" s="79">
        <f t="shared" si="170"/>
        <v>0</v>
      </c>
      <c r="M758" s="79">
        <f t="shared" ca="1" si="175"/>
        <v>-7.3295565784882452E-3</v>
      </c>
      <c r="N758" s="79">
        <f t="shared" ca="1" si="171"/>
        <v>0</v>
      </c>
      <c r="O758" s="126">
        <f t="shared" ca="1" si="172"/>
        <v>0</v>
      </c>
      <c r="P758" s="79">
        <f t="shared" ca="1" si="173"/>
        <v>0</v>
      </c>
      <c r="Q758" s="79">
        <f t="shared" ca="1" si="174"/>
        <v>0</v>
      </c>
      <c r="R758" s="53">
        <f t="shared" ca="1" si="176"/>
        <v>7.3295565784882452E-3</v>
      </c>
      <c r="S758" s="53"/>
      <c r="T758" s="53"/>
      <c r="U758" s="53"/>
      <c r="V758" s="53"/>
      <c r="W758" s="53"/>
      <c r="X758" s="53"/>
      <c r="Y758" s="53"/>
      <c r="Z758" s="53"/>
      <c r="AA758" s="53"/>
      <c r="AB758" s="53"/>
      <c r="AC758" s="53"/>
      <c r="AD758" s="53"/>
      <c r="AE758" s="53"/>
      <c r="AF758" s="53"/>
      <c r="AG758" s="53"/>
      <c r="AH758" s="53"/>
      <c r="AI758" s="53"/>
    </row>
    <row r="759" spans="1:35" x14ac:dyDescent="0.2">
      <c r="A759" s="53"/>
      <c r="B759" s="53"/>
      <c r="C759" s="86"/>
      <c r="D759" s="87">
        <f t="shared" si="164"/>
        <v>0</v>
      </c>
      <c r="E759" s="87">
        <f t="shared" si="164"/>
        <v>0</v>
      </c>
      <c r="F759" s="79">
        <f t="shared" si="165"/>
        <v>0</v>
      </c>
      <c r="G759" s="79">
        <f t="shared" si="165"/>
        <v>0</v>
      </c>
      <c r="H759" s="79">
        <f t="shared" si="166"/>
        <v>0</v>
      </c>
      <c r="I759" s="79">
        <f t="shared" si="167"/>
        <v>0</v>
      </c>
      <c r="J759" s="79">
        <f t="shared" si="168"/>
        <v>0</v>
      </c>
      <c r="K759" s="79">
        <f t="shared" si="169"/>
        <v>0</v>
      </c>
      <c r="L759" s="79">
        <f t="shared" si="170"/>
        <v>0</v>
      </c>
      <c r="M759" s="79">
        <f t="shared" ca="1" si="175"/>
        <v>-7.3295565784882452E-3</v>
      </c>
      <c r="N759" s="79">
        <f t="shared" ca="1" si="171"/>
        <v>0</v>
      </c>
      <c r="O759" s="126">
        <f t="shared" ca="1" si="172"/>
        <v>0</v>
      </c>
      <c r="P759" s="79">
        <f t="shared" ca="1" si="173"/>
        <v>0</v>
      </c>
      <c r="Q759" s="79">
        <f t="shared" ca="1" si="174"/>
        <v>0</v>
      </c>
      <c r="R759" s="53">
        <f t="shared" ca="1" si="176"/>
        <v>7.3295565784882452E-3</v>
      </c>
      <c r="S759" s="53"/>
      <c r="T759" s="53"/>
      <c r="U759" s="53"/>
      <c r="V759" s="53"/>
      <c r="W759" s="53"/>
      <c r="X759" s="53"/>
      <c r="Y759" s="53"/>
      <c r="Z759" s="53"/>
      <c r="AA759" s="53"/>
      <c r="AB759" s="53"/>
      <c r="AC759" s="53"/>
      <c r="AD759" s="53"/>
      <c r="AE759" s="53"/>
      <c r="AF759" s="53"/>
      <c r="AG759" s="53"/>
      <c r="AH759" s="53"/>
      <c r="AI759" s="53"/>
    </row>
    <row r="760" spans="1:35" x14ac:dyDescent="0.2">
      <c r="A760" s="53"/>
      <c r="B760" s="53"/>
      <c r="C760" s="86"/>
      <c r="D760" s="87">
        <f t="shared" si="164"/>
        <v>0</v>
      </c>
      <c r="E760" s="87">
        <f t="shared" si="164"/>
        <v>0</v>
      </c>
      <c r="F760" s="79">
        <f t="shared" si="165"/>
        <v>0</v>
      </c>
      <c r="G760" s="79">
        <f t="shared" si="165"/>
        <v>0</v>
      </c>
      <c r="H760" s="79">
        <f t="shared" si="166"/>
        <v>0</v>
      </c>
      <c r="I760" s="79">
        <f t="shared" si="167"/>
        <v>0</v>
      </c>
      <c r="J760" s="79">
        <f t="shared" si="168"/>
        <v>0</v>
      </c>
      <c r="K760" s="79">
        <f t="shared" si="169"/>
        <v>0</v>
      </c>
      <c r="L760" s="79">
        <f t="shared" si="170"/>
        <v>0</v>
      </c>
      <c r="M760" s="79">
        <f t="shared" ca="1" si="175"/>
        <v>-7.3295565784882452E-3</v>
      </c>
      <c r="N760" s="79">
        <f t="shared" ca="1" si="171"/>
        <v>0</v>
      </c>
      <c r="O760" s="126">
        <f t="shared" ca="1" si="172"/>
        <v>0</v>
      </c>
      <c r="P760" s="79">
        <f t="shared" ca="1" si="173"/>
        <v>0</v>
      </c>
      <c r="Q760" s="79">
        <f t="shared" ca="1" si="174"/>
        <v>0</v>
      </c>
      <c r="R760" s="53">
        <f t="shared" ca="1" si="176"/>
        <v>7.3295565784882452E-3</v>
      </c>
      <c r="S760" s="53"/>
      <c r="T760" s="53"/>
      <c r="U760" s="53"/>
      <c r="V760" s="53"/>
      <c r="W760" s="53"/>
      <c r="X760" s="53"/>
      <c r="Y760" s="53"/>
      <c r="Z760" s="53"/>
      <c r="AA760" s="53"/>
      <c r="AB760" s="53"/>
      <c r="AC760" s="53"/>
      <c r="AD760" s="53"/>
      <c r="AE760" s="53"/>
      <c r="AF760" s="53"/>
      <c r="AG760" s="53"/>
      <c r="AH760" s="53"/>
      <c r="AI760" s="53"/>
    </row>
    <row r="761" spans="1:35" x14ac:dyDescent="0.2">
      <c r="A761" s="53"/>
      <c r="B761" s="53"/>
      <c r="C761" s="86"/>
      <c r="D761" s="87">
        <f t="shared" si="164"/>
        <v>0</v>
      </c>
      <c r="E761" s="87">
        <f t="shared" si="164"/>
        <v>0</v>
      </c>
      <c r="F761" s="79">
        <f t="shared" si="165"/>
        <v>0</v>
      </c>
      <c r="G761" s="79">
        <f t="shared" si="165"/>
        <v>0</v>
      </c>
      <c r="H761" s="79">
        <f t="shared" si="166"/>
        <v>0</v>
      </c>
      <c r="I761" s="79">
        <f t="shared" si="167"/>
        <v>0</v>
      </c>
      <c r="J761" s="79">
        <f t="shared" si="168"/>
        <v>0</v>
      </c>
      <c r="K761" s="79">
        <f t="shared" si="169"/>
        <v>0</v>
      </c>
      <c r="L761" s="79">
        <f t="shared" si="170"/>
        <v>0</v>
      </c>
      <c r="M761" s="79">
        <f t="shared" ca="1" si="175"/>
        <v>-7.3295565784882452E-3</v>
      </c>
      <c r="N761" s="79">
        <f t="shared" ca="1" si="171"/>
        <v>0</v>
      </c>
      <c r="O761" s="126">
        <f t="shared" ca="1" si="172"/>
        <v>0</v>
      </c>
      <c r="P761" s="79">
        <f t="shared" ca="1" si="173"/>
        <v>0</v>
      </c>
      <c r="Q761" s="79">
        <f t="shared" ca="1" si="174"/>
        <v>0</v>
      </c>
      <c r="R761" s="53">
        <f t="shared" ca="1" si="176"/>
        <v>7.3295565784882452E-3</v>
      </c>
      <c r="S761" s="53"/>
      <c r="T761" s="53"/>
      <c r="U761" s="53"/>
      <c r="V761" s="53"/>
      <c r="W761" s="53"/>
      <c r="X761" s="53"/>
      <c r="Y761" s="53"/>
      <c r="Z761" s="53"/>
      <c r="AA761" s="53"/>
      <c r="AB761" s="53"/>
      <c r="AC761" s="53"/>
      <c r="AD761" s="53"/>
      <c r="AE761" s="53"/>
      <c r="AF761" s="53"/>
      <c r="AG761" s="53"/>
      <c r="AH761" s="53"/>
      <c r="AI761" s="53"/>
    </row>
    <row r="762" spans="1:35" x14ac:dyDescent="0.2">
      <c r="A762" s="53"/>
      <c r="B762" s="53"/>
      <c r="C762" s="86"/>
      <c r="D762" s="87">
        <f t="shared" si="164"/>
        <v>0</v>
      </c>
      <c r="E762" s="87">
        <f t="shared" si="164"/>
        <v>0</v>
      </c>
      <c r="F762" s="79">
        <f t="shared" si="165"/>
        <v>0</v>
      </c>
      <c r="G762" s="79">
        <f t="shared" si="165"/>
        <v>0</v>
      </c>
      <c r="H762" s="79">
        <f t="shared" si="166"/>
        <v>0</v>
      </c>
      <c r="I762" s="79">
        <f t="shared" si="167"/>
        <v>0</v>
      </c>
      <c r="J762" s="79">
        <f t="shared" si="168"/>
        <v>0</v>
      </c>
      <c r="K762" s="79">
        <f t="shared" si="169"/>
        <v>0</v>
      </c>
      <c r="L762" s="79">
        <f t="shared" si="170"/>
        <v>0</v>
      </c>
      <c r="M762" s="79">
        <f t="shared" ca="1" si="175"/>
        <v>-7.3295565784882452E-3</v>
      </c>
      <c r="N762" s="79">
        <f t="shared" ca="1" si="171"/>
        <v>0</v>
      </c>
      <c r="O762" s="126">
        <f t="shared" ca="1" si="172"/>
        <v>0</v>
      </c>
      <c r="P762" s="79">
        <f t="shared" ca="1" si="173"/>
        <v>0</v>
      </c>
      <c r="Q762" s="79">
        <f t="shared" ca="1" si="174"/>
        <v>0</v>
      </c>
      <c r="R762" s="53">
        <f t="shared" ca="1" si="176"/>
        <v>7.3295565784882452E-3</v>
      </c>
      <c r="S762" s="53"/>
      <c r="T762" s="53"/>
      <c r="U762" s="53"/>
      <c r="V762" s="53"/>
      <c r="W762" s="53"/>
      <c r="X762" s="53"/>
      <c r="Y762" s="53"/>
      <c r="Z762" s="53"/>
      <c r="AA762" s="53"/>
      <c r="AB762" s="53"/>
      <c r="AC762" s="53"/>
      <c r="AD762" s="53"/>
      <c r="AE762" s="53"/>
      <c r="AF762" s="53"/>
      <c r="AG762" s="53"/>
      <c r="AH762" s="53"/>
      <c r="AI762" s="53"/>
    </row>
    <row r="763" spans="1:35" x14ac:dyDescent="0.2">
      <c r="A763" s="53"/>
      <c r="B763" s="53"/>
      <c r="C763" s="86"/>
      <c r="D763" s="87">
        <f t="shared" si="164"/>
        <v>0</v>
      </c>
      <c r="E763" s="87">
        <f t="shared" si="164"/>
        <v>0</v>
      </c>
      <c r="F763" s="79">
        <f t="shared" si="165"/>
        <v>0</v>
      </c>
      <c r="G763" s="79">
        <f t="shared" si="165"/>
        <v>0</v>
      </c>
      <c r="H763" s="79">
        <f t="shared" si="166"/>
        <v>0</v>
      </c>
      <c r="I763" s="79">
        <f t="shared" si="167"/>
        <v>0</v>
      </c>
      <c r="J763" s="79">
        <f t="shared" si="168"/>
        <v>0</v>
      </c>
      <c r="K763" s="79">
        <f t="shared" si="169"/>
        <v>0</v>
      </c>
      <c r="L763" s="79">
        <f t="shared" si="170"/>
        <v>0</v>
      </c>
      <c r="M763" s="79">
        <f t="shared" ca="1" si="175"/>
        <v>-7.3295565784882452E-3</v>
      </c>
      <c r="N763" s="79">
        <f t="shared" ca="1" si="171"/>
        <v>0</v>
      </c>
      <c r="O763" s="126">
        <f t="shared" ca="1" si="172"/>
        <v>0</v>
      </c>
      <c r="P763" s="79">
        <f t="shared" ca="1" si="173"/>
        <v>0</v>
      </c>
      <c r="Q763" s="79">
        <f t="shared" ca="1" si="174"/>
        <v>0</v>
      </c>
      <c r="R763" s="53">
        <f t="shared" ca="1" si="176"/>
        <v>7.3295565784882452E-3</v>
      </c>
      <c r="S763" s="53"/>
      <c r="T763" s="53"/>
      <c r="U763" s="53"/>
      <c r="V763" s="53"/>
      <c r="W763" s="53"/>
      <c r="X763" s="53"/>
      <c r="Y763" s="53"/>
      <c r="Z763" s="53"/>
      <c r="AA763" s="53"/>
      <c r="AB763" s="53"/>
      <c r="AC763" s="53"/>
      <c r="AD763" s="53"/>
      <c r="AE763" s="53"/>
      <c r="AF763" s="53"/>
      <c r="AG763" s="53"/>
      <c r="AH763" s="53"/>
      <c r="AI763" s="53"/>
    </row>
    <row r="764" spans="1:35" x14ac:dyDescent="0.2">
      <c r="A764" s="53"/>
      <c r="B764" s="53"/>
      <c r="C764" s="86"/>
      <c r="D764" s="87">
        <f t="shared" si="164"/>
        <v>0</v>
      </c>
      <c r="E764" s="87">
        <f t="shared" si="164"/>
        <v>0</v>
      </c>
      <c r="F764" s="79">
        <f t="shared" si="165"/>
        <v>0</v>
      </c>
      <c r="G764" s="79">
        <f t="shared" si="165"/>
        <v>0</v>
      </c>
      <c r="H764" s="79">
        <f t="shared" si="166"/>
        <v>0</v>
      </c>
      <c r="I764" s="79">
        <f t="shared" si="167"/>
        <v>0</v>
      </c>
      <c r="J764" s="79">
        <f t="shared" si="168"/>
        <v>0</v>
      </c>
      <c r="K764" s="79">
        <f t="shared" si="169"/>
        <v>0</v>
      </c>
      <c r="L764" s="79">
        <f t="shared" si="170"/>
        <v>0</v>
      </c>
      <c r="M764" s="79">
        <f t="shared" ca="1" si="175"/>
        <v>-7.3295565784882452E-3</v>
      </c>
      <c r="N764" s="79">
        <f t="shared" ca="1" si="171"/>
        <v>0</v>
      </c>
      <c r="O764" s="126">
        <f t="shared" ca="1" si="172"/>
        <v>0</v>
      </c>
      <c r="P764" s="79">
        <f t="shared" ca="1" si="173"/>
        <v>0</v>
      </c>
      <c r="Q764" s="79">
        <f t="shared" ca="1" si="174"/>
        <v>0</v>
      </c>
      <c r="R764" s="53">
        <f t="shared" ca="1" si="176"/>
        <v>7.3295565784882452E-3</v>
      </c>
      <c r="S764" s="53"/>
      <c r="T764" s="53"/>
      <c r="U764" s="53"/>
      <c r="V764" s="53"/>
      <c r="W764" s="53"/>
      <c r="X764" s="53"/>
      <c r="Y764" s="53"/>
      <c r="Z764" s="53"/>
      <c r="AA764" s="53"/>
      <c r="AB764" s="53"/>
      <c r="AC764" s="53"/>
      <c r="AD764" s="53"/>
      <c r="AE764" s="53"/>
      <c r="AF764" s="53"/>
      <c r="AG764" s="53"/>
      <c r="AH764" s="53"/>
      <c r="AI764" s="53"/>
    </row>
    <row r="765" spans="1:35" x14ac:dyDescent="0.2">
      <c r="A765" s="53"/>
      <c r="B765" s="53"/>
      <c r="C765" s="86"/>
      <c r="D765" s="87">
        <f t="shared" si="164"/>
        <v>0</v>
      </c>
      <c r="E765" s="87">
        <f t="shared" si="164"/>
        <v>0</v>
      </c>
      <c r="F765" s="79">
        <f t="shared" si="165"/>
        <v>0</v>
      </c>
      <c r="G765" s="79">
        <f t="shared" si="165"/>
        <v>0</v>
      </c>
      <c r="H765" s="79">
        <f t="shared" si="166"/>
        <v>0</v>
      </c>
      <c r="I765" s="79">
        <f t="shared" si="167"/>
        <v>0</v>
      </c>
      <c r="J765" s="79">
        <f t="shared" si="168"/>
        <v>0</v>
      </c>
      <c r="K765" s="79">
        <f t="shared" si="169"/>
        <v>0</v>
      </c>
      <c r="L765" s="79">
        <f t="shared" si="170"/>
        <v>0</v>
      </c>
      <c r="M765" s="79">
        <f t="shared" ca="1" si="175"/>
        <v>-7.3295565784882452E-3</v>
      </c>
      <c r="N765" s="79">
        <f t="shared" ca="1" si="171"/>
        <v>0</v>
      </c>
      <c r="O765" s="126">
        <f t="shared" ca="1" si="172"/>
        <v>0</v>
      </c>
      <c r="P765" s="79">
        <f t="shared" ca="1" si="173"/>
        <v>0</v>
      </c>
      <c r="Q765" s="79">
        <f t="shared" ca="1" si="174"/>
        <v>0</v>
      </c>
      <c r="R765" s="53">
        <f t="shared" ca="1" si="176"/>
        <v>7.3295565784882452E-3</v>
      </c>
      <c r="S765" s="53"/>
      <c r="T765" s="53"/>
      <c r="U765" s="53"/>
      <c r="V765" s="53"/>
      <c r="W765" s="53"/>
      <c r="X765" s="53"/>
      <c r="Y765" s="53"/>
      <c r="Z765" s="53"/>
      <c r="AA765" s="53"/>
      <c r="AB765" s="53"/>
      <c r="AC765" s="53"/>
      <c r="AD765" s="53"/>
      <c r="AE765" s="53"/>
      <c r="AF765" s="53"/>
      <c r="AG765" s="53"/>
      <c r="AH765" s="53"/>
      <c r="AI765" s="53"/>
    </row>
    <row r="766" spans="1:35" x14ac:dyDescent="0.2">
      <c r="A766" s="53"/>
      <c r="B766" s="53"/>
      <c r="C766" s="86"/>
      <c r="D766" s="87">
        <f t="shared" si="164"/>
        <v>0</v>
      </c>
      <c r="E766" s="87">
        <f t="shared" si="164"/>
        <v>0</v>
      </c>
      <c r="F766" s="79">
        <f t="shared" si="165"/>
        <v>0</v>
      </c>
      <c r="G766" s="79">
        <f t="shared" si="165"/>
        <v>0</v>
      </c>
      <c r="H766" s="79">
        <f t="shared" si="166"/>
        <v>0</v>
      </c>
      <c r="I766" s="79">
        <f t="shared" si="167"/>
        <v>0</v>
      </c>
      <c r="J766" s="79">
        <f t="shared" si="168"/>
        <v>0</v>
      </c>
      <c r="K766" s="79">
        <f t="shared" si="169"/>
        <v>0</v>
      </c>
      <c r="L766" s="79">
        <f t="shared" si="170"/>
        <v>0</v>
      </c>
      <c r="M766" s="79">
        <f t="shared" ca="1" si="175"/>
        <v>-7.3295565784882452E-3</v>
      </c>
      <c r="N766" s="79">
        <f t="shared" ca="1" si="171"/>
        <v>0</v>
      </c>
      <c r="O766" s="126">
        <f t="shared" ca="1" si="172"/>
        <v>0</v>
      </c>
      <c r="P766" s="79">
        <f t="shared" ca="1" si="173"/>
        <v>0</v>
      </c>
      <c r="Q766" s="79">
        <f t="shared" ca="1" si="174"/>
        <v>0</v>
      </c>
      <c r="R766" s="53">
        <f t="shared" ca="1" si="176"/>
        <v>7.3295565784882452E-3</v>
      </c>
      <c r="S766" s="53"/>
      <c r="T766" s="53"/>
      <c r="U766" s="53"/>
      <c r="V766" s="53"/>
      <c r="W766" s="53"/>
      <c r="X766" s="53"/>
      <c r="Y766" s="53"/>
      <c r="Z766" s="53"/>
      <c r="AA766" s="53"/>
      <c r="AB766" s="53"/>
      <c r="AC766" s="53"/>
      <c r="AD766" s="53"/>
      <c r="AE766" s="53"/>
      <c r="AF766" s="53"/>
      <c r="AG766" s="53"/>
      <c r="AH766" s="53"/>
      <c r="AI766" s="53"/>
    </row>
    <row r="767" spans="1:35" x14ac:dyDescent="0.2">
      <c r="A767" s="53"/>
      <c r="B767" s="53"/>
      <c r="C767" s="86"/>
      <c r="D767" s="87">
        <f t="shared" si="164"/>
        <v>0</v>
      </c>
      <c r="E767" s="87">
        <f t="shared" si="164"/>
        <v>0</v>
      </c>
      <c r="F767" s="79">
        <f t="shared" si="165"/>
        <v>0</v>
      </c>
      <c r="G767" s="79">
        <f t="shared" si="165"/>
        <v>0</v>
      </c>
      <c r="H767" s="79">
        <f t="shared" si="166"/>
        <v>0</v>
      </c>
      <c r="I767" s="79">
        <f t="shared" si="167"/>
        <v>0</v>
      </c>
      <c r="J767" s="79">
        <f t="shared" si="168"/>
        <v>0</v>
      </c>
      <c r="K767" s="79">
        <f t="shared" si="169"/>
        <v>0</v>
      </c>
      <c r="L767" s="79">
        <f t="shared" si="170"/>
        <v>0</v>
      </c>
      <c r="M767" s="79">
        <f t="shared" ca="1" si="175"/>
        <v>-7.3295565784882452E-3</v>
      </c>
      <c r="N767" s="79">
        <f t="shared" ca="1" si="171"/>
        <v>0</v>
      </c>
      <c r="O767" s="126">
        <f t="shared" ca="1" si="172"/>
        <v>0</v>
      </c>
      <c r="P767" s="79">
        <f t="shared" ca="1" si="173"/>
        <v>0</v>
      </c>
      <c r="Q767" s="79">
        <f t="shared" ca="1" si="174"/>
        <v>0</v>
      </c>
      <c r="R767" s="53">
        <f t="shared" ca="1" si="176"/>
        <v>7.3295565784882452E-3</v>
      </c>
      <c r="S767" s="53"/>
      <c r="T767" s="53"/>
      <c r="U767" s="53"/>
      <c r="V767" s="53"/>
      <c r="W767" s="53"/>
      <c r="X767" s="53"/>
      <c r="Y767" s="53"/>
      <c r="Z767" s="53"/>
      <c r="AA767" s="53"/>
      <c r="AB767" s="53"/>
      <c r="AC767" s="53"/>
      <c r="AD767" s="53"/>
      <c r="AE767" s="53"/>
      <c r="AF767" s="53"/>
      <c r="AG767" s="53"/>
      <c r="AH767" s="53"/>
      <c r="AI767" s="53"/>
    </row>
    <row r="768" spans="1:35" x14ac:dyDescent="0.2">
      <c r="A768" s="53"/>
      <c r="B768" s="53"/>
      <c r="C768" s="86"/>
      <c r="D768" s="87">
        <f t="shared" si="164"/>
        <v>0</v>
      </c>
      <c r="E768" s="87">
        <f t="shared" si="164"/>
        <v>0</v>
      </c>
      <c r="F768" s="79">
        <f t="shared" si="165"/>
        <v>0</v>
      </c>
      <c r="G768" s="79">
        <f t="shared" si="165"/>
        <v>0</v>
      </c>
      <c r="H768" s="79">
        <f t="shared" si="166"/>
        <v>0</v>
      </c>
      <c r="I768" s="79">
        <f t="shared" si="167"/>
        <v>0</v>
      </c>
      <c r="J768" s="79">
        <f t="shared" si="168"/>
        <v>0</v>
      </c>
      <c r="K768" s="79">
        <f t="shared" si="169"/>
        <v>0</v>
      </c>
      <c r="L768" s="79">
        <f t="shared" si="170"/>
        <v>0</v>
      </c>
      <c r="M768" s="79">
        <f t="shared" ca="1" si="175"/>
        <v>-7.3295565784882452E-3</v>
      </c>
      <c r="N768" s="79">
        <f t="shared" ca="1" si="171"/>
        <v>0</v>
      </c>
      <c r="O768" s="126">
        <f t="shared" ca="1" si="172"/>
        <v>0</v>
      </c>
      <c r="P768" s="79">
        <f t="shared" ca="1" si="173"/>
        <v>0</v>
      </c>
      <c r="Q768" s="79">
        <f t="shared" ca="1" si="174"/>
        <v>0</v>
      </c>
      <c r="R768" s="53">
        <f t="shared" ca="1" si="176"/>
        <v>7.3295565784882452E-3</v>
      </c>
      <c r="S768" s="53"/>
      <c r="T768" s="53"/>
      <c r="U768" s="53"/>
      <c r="V768" s="53"/>
      <c r="W768" s="53"/>
      <c r="X768" s="53"/>
      <c r="Y768" s="53"/>
      <c r="Z768" s="53"/>
      <c r="AA768" s="53"/>
      <c r="AB768" s="53"/>
      <c r="AC768" s="53"/>
      <c r="AD768" s="53"/>
      <c r="AE768" s="53"/>
      <c r="AF768" s="53"/>
      <c r="AG768" s="53"/>
      <c r="AH768" s="53"/>
      <c r="AI768" s="53"/>
    </row>
    <row r="769" spans="1:35" x14ac:dyDescent="0.2">
      <c r="A769" s="53"/>
      <c r="B769" s="53"/>
      <c r="C769" s="86"/>
      <c r="D769" s="87">
        <f t="shared" si="164"/>
        <v>0</v>
      </c>
      <c r="E769" s="87">
        <f t="shared" si="164"/>
        <v>0</v>
      </c>
      <c r="F769" s="79">
        <f t="shared" si="165"/>
        <v>0</v>
      </c>
      <c r="G769" s="79">
        <f t="shared" si="165"/>
        <v>0</v>
      </c>
      <c r="H769" s="79">
        <f t="shared" si="166"/>
        <v>0</v>
      </c>
      <c r="I769" s="79">
        <f t="shared" si="167"/>
        <v>0</v>
      </c>
      <c r="J769" s="79">
        <f t="shared" si="168"/>
        <v>0</v>
      </c>
      <c r="K769" s="79">
        <f t="shared" si="169"/>
        <v>0</v>
      </c>
      <c r="L769" s="79">
        <f t="shared" si="170"/>
        <v>0</v>
      </c>
      <c r="M769" s="79">
        <f t="shared" ca="1" si="175"/>
        <v>-7.3295565784882452E-3</v>
      </c>
      <c r="N769" s="79">
        <f t="shared" ca="1" si="171"/>
        <v>0</v>
      </c>
      <c r="O769" s="126">
        <f t="shared" ca="1" si="172"/>
        <v>0</v>
      </c>
      <c r="P769" s="79">
        <f t="shared" ca="1" si="173"/>
        <v>0</v>
      </c>
      <c r="Q769" s="79">
        <f t="shared" ca="1" si="174"/>
        <v>0</v>
      </c>
      <c r="R769" s="53">
        <f t="shared" ca="1" si="176"/>
        <v>7.3295565784882452E-3</v>
      </c>
      <c r="S769" s="53"/>
      <c r="T769" s="53"/>
      <c r="U769" s="53"/>
      <c r="V769" s="53"/>
      <c r="W769" s="53"/>
      <c r="X769" s="53"/>
      <c r="Y769" s="53"/>
      <c r="Z769" s="53"/>
      <c r="AA769" s="53"/>
      <c r="AB769" s="53"/>
      <c r="AC769" s="53"/>
      <c r="AD769" s="53"/>
      <c r="AE769" s="53"/>
      <c r="AF769" s="53"/>
      <c r="AG769" s="53"/>
      <c r="AH769" s="53"/>
      <c r="AI769" s="53"/>
    </row>
    <row r="770" spans="1:35" x14ac:dyDescent="0.2">
      <c r="A770" s="53"/>
      <c r="B770" s="53"/>
      <c r="C770" s="86"/>
      <c r="D770" s="87">
        <f t="shared" si="164"/>
        <v>0</v>
      </c>
      <c r="E770" s="87">
        <f t="shared" si="164"/>
        <v>0</v>
      </c>
      <c r="F770" s="79">
        <f t="shared" si="165"/>
        <v>0</v>
      </c>
      <c r="G770" s="79">
        <f t="shared" si="165"/>
        <v>0</v>
      </c>
      <c r="H770" s="79">
        <f t="shared" si="166"/>
        <v>0</v>
      </c>
      <c r="I770" s="79">
        <f t="shared" si="167"/>
        <v>0</v>
      </c>
      <c r="J770" s="79">
        <f t="shared" si="168"/>
        <v>0</v>
      </c>
      <c r="K770" s="79">
        <f t="shared" si="169"/>
        <v>0</v>
      </c>
      <c r="L770" s="79">
        <f t="shared" si="170"/>
        <v>0</v>
      </c>
      <c r="M770" s="79">
        <f t="shared" ca="1" si="175"/>
        <v>-7.3295565784882452E-3</v>
      </c>
      <c r="N770" s="79">
        <f t="shared" ca="1" si="171"/>
        <v>0</v>
      </c>
      <c r="O770" s="126">
        <f t="shared" ca="1" si="172"/>
        <v>0</v>
      </c>
      <c r="P770" s="79">
        <f t="shared" ca="1" si="173"/>
        <v>0</v>
      </c>
      <c r="Q770" s="79">
        <f t="shared" ca="1" si="174"/>
        <v>0</v>
      </c>
      <c r="R770" s="53">
        <f t="shared" ca="1" si="176"/>
        <v>7.3295565784882452E-3</v>
      </c>
      <c r="S770" s="53"/>
      <c r="T770" s="53"/>
      <c r="U770" s="53"/>
      <c r="V770" s="53"/>
      <c r="W770" s="53"/>
      <c r="X770" s="53"/>
      <c r="Y770" s="53"/>
      <c r="Z770" s="53"/>
      <c r="AA770" s="53"/>
      <c r="AB770" s="53"/>
      <c r="AC770" s="53"/>
      <c r="AD770" s="53"/>
      <c r="AE770" s="53"/>
      <c r="AF770" s="53"/>
      <c r="AG770" s="53"/>
      <c r="AH770" s="53"/>
      <c r="AI770" s="53"/>
    </row>
    <row r="771" spans="1:35" x14ac:dyDescent="0.2">
      <c r="A771" s="53"/>
      <c r="B771" s="53"/>
      <c r="C771" s="86"/>
      <c r="D771" s="87">
        <f t="shared" si="164"/>
        <v>0</v>
      </c>
      <c r="E771" s="87">
        <f t="shared" si="164"/>
        <v>0</v>
      </c>
      <c r="F771" s="79">
        <f t="shared" si="165"/>
        <v>0</v>
      </c>
      <c r="G771" s="79">
        <f t="shared" si="165"/>
        <v>0</v>
      </c>
      <c r="H771" s="79">
        <f t="shared" si="166"/>
        <v>0</v>
      </c>
      <c r="I771" s="79">
        <f t="shared" si="167"/>
        <v>0</v>
      </c>
      <c r="J771" s="79">
        <f t="shared" si="168"/>
        <v>0</v>
      </c>
      <c r="K771" s="79">
        <f t="shared" si="169"/>
        <v>0</v>
      </c>
      <c r="L771" s="79">
        <f t="shared" si="170"/>
        <v>0</v>
      </c>
      <c r="M771" s="79">
        <f t="shared" ca="1" si="175"/>
        <v>-7.3295565784882452E-3</v>
      </c>
      <c r="N771" s="79">
        <f t="shared" ca="1" si="171"/>
        <v>0</v>
      </c>
      <c r="O771" s="126">
        <f t="shared" ca="1" si="172"/>
        <v>0</v>
      </c>
      <c r="P771" s="79">
        <f t="shared" ca="1" si="173"/>
        <v>0</v>
      </c>
      <c r="Q771" s="79">
        <f t="shared" ca="1" si="174"/>
        <v>0</v>
      </c>
      <c r="R771" s="53">
        <f t="shared" ca="1" si="176"/>
        <v>7.3295565784882452E-3</v>
      </c>
      <c r="S771" s="53"/>
      <c r="T771" s="53"/>
      <c r="U771" s="53"/>
      <c r="V771" s="53"/>
      <c r="W771" s="53"/>
      <c r="X771" s="53"/>
      <c r="Y771" s="53"/>
      <c r="Z771" s="53"/>
      <c r="AA771" s="53"/>
      <c r="AB771" s="53"/>
      <c r="AC771" s="53"/>
      <c r="AD771" s="53"/>
      <c r="AE771" s="53"/>
      <c r="AF771" s="53"/>
      <c r="AG771" s="53"/>
      <c r="AH771" s="53"/>
      <c r="AI771" s="53"/>
    </row>
    <row r="772" spans="1:35" x14ac:dyDescent="0.2">
      <c r="A772" s="53"/>
      <c r="B772" s="53"/>
      <c r="C772" s="86"/>
      <c r="D772" s="87">
        <f t="shared" si="164"/>
        <v>0</v>
      </c>
      <c r="E772" s="87">
        <f t="shared" si="164"/>
        <v>0</v>
      </c>
      <c r="F772" s="79">
        <f t="shared" si="165"/>
        <v>0</v>
      </c>
      <c r="G772" s="79">
        <f t="shared" si="165"/>
        <v>0</v>
      </c>
      <c r="H772" s="79">
        <f t="shared" si="166"/>
        <v>0</v>
      </c>
      <c r="I772" s="79">
        <f t="shared" si="167"/>
        <v>0</v>
      </c>
      <c r="J772" s="79">
        <f t="shared" si="168"/>
        <v>0</v>
      </c>
      <c r="K772" s="79">
        <f t="shared" si="169"/>
        <v>0</v>
      </c>
      <c r="L772" s="79">
        <f t="shared" si="170"/>
        <v>0</v>
      </c>
      <c r="M772" s="79">
        <f t="shared" ca="1" si="175"/>
        <v>-7.3295565784882452E-3</v>
      </c>
      <c r="N772" s="79">
        <f t="shared" ca="1" si="171"/>
        <v>0</v>
      </c>
      <c r="O772" s="126">
        <f t="shared" ca="1" si="172"/>
        <v>0</v>
      </c>
      <c r="P772" s="79">
        <f t="shared" ca="1" si="173"/>
        <v>0</v>
      </c>
      <c r="Q772" s="79">
        <f t="shared" ca="1" si="174"/>
        <v>0</v>
      </c>
      <c r="R772" s="53">
        <f t="shared" ca="1" si="176"/>
        <v>7.3295565784882452E-3</v>
      </c>
      <c r="S772" s="53"/>
      <c r="T772" s="53"/>
      <c r="U772" s="53"/>
      <c r="V772" s="53"/>
      <c r="W772" s="53"/>
      <c r="X772" s="53"/>
      <c r="Y772" s="53"/>
      <c r="Z772" s="53"/>
      <c r="AA772" s="53"/>
      <c r="AB772" s="53"/>
      <c r="AC772" s="53"/>
      <c r="AD772" s="53"/>
      <c r="AE772" s="53"/>
      <c r="AF772" s="53"/>
      <c r="AG772" s="53"/>
      <c r="AH772" s="53"/>
      <c r="AI772" s="53"/>
    </row>
    <row r="773" spans="1:35" x14ac:dyDescent="0.2">
      <c r="A773" s="53"/>
      <c r="B773" s="53"/>
      <c r="C773" s="86"/>
      <c r="D773" s="87">
        <f t="shared" si="164"/>
        <v>0</v>
      </c>
      <c r="E773" s="87">
        <f t="shared" si="164"/>
        <v>0</v>
      </c>
      <c r="F773" s="79">
        <f t="shared" si="165"/>
        <v>0</v>
      </c>
      <c r="G773" s="79">
        <f t="shared" si="165"/>
        <v>0</v>
      </c>
      <c r="H773" s="79">
        <f t="shared" si="166"/>
        <v>0</v>
      </c>
      <c r="I773" s="79">
        <f t="shared" si="167"/>
        <v>0</v>
      </c>
      <c r="J773" s="79">
        <f t="shared" si="168"/>
        <v>0</v>
      </c>
      <c r="K773" s="79">
        <f t="shared" si="169"/>
        <v>0</v>
      </c>
      <c r="L773" s="79">
        <f t="shared" si="170"/>
        <v>0</v>
      </c>
      <c r="M773" s="79">
        <f t="shared" ca="1" si="175"/>
        <v>-7.3295565784882452E-3</v>
      </c>
      <c r="N773" s="79">
        <f t="shared" ca="1" si="171"/>
        <v>0</v>
      </c>
      <c r="O773" s="126">
        <f t="shared" ca="1" si="172"/>
        <v>0</v>
      </c>
      <c r="P773" s="79">
        <f t="shared" ca="1" si="173"/>
        <v>0</v>
      </c>
      <c r="Q773" s="79">
        <f t="shared" ca="1" si="174"/>
        <v>0</v>
      </c>
      <c r="R773" s="53">
        <f t="shared" ca="1" si="176"/>
        <v>7.3295565784882452E-3</v>
      </c>
      <c r="S773" s="53"/>
      <c r="T773" s="53"/>
      <c r="U773" s="53"/>
      <c r="V773" s="53"/>
      <c r="W773" s="53"/>
      <c r="X773" s="53"/>
      <c r="Y773" s="53"/>
      <c r="Z773" s="53"/>
      <c r="AA773" s="53"/>
      <c r="AB773" s="53"/>
      <c r="AC773" s="53"/>
      <c r="AD773" s="53"/>
      <c r="AE773" s="53"/>
      <c r="AF773" s="53"/>
      <c r="AG773" s="53"/>
      <c r="AH773" s="53"/>
      <c r="AI773" s="53"/>
    </row>
    <row r="774" spans="1:35" x14ac:dyDescent="0.2">
      <c r="A774" s="53"/>
      <c r="B774" s="53"/>
      <c r="C774" s="86"/>
      <c r="D774" s="87">
        <f t="shared" si="164"/>
        <v>0</v>
      </c>
      <c r="E774" s="87">
        <f t="shared" si="164"/>
        <v>0</v>
      </c>
      <c r="F774" s="79">
        <f t="shared" si="165"/>
        <v>0</v>
      </c>
      <c r="G774" s="79">
        <f t="shared" si="165"/>
        <v>0</v>
      </c>
      <c r="H774" s="79">
        <f t="shared" si="166"/>
        <v>0</v>
      </c>
      <c r="I774" s="79">
        <f t="shared" si="167"/>
        <v>0</v>
      </c>
      <c r="J774" s="79">
        <f t="shared" si="168"/>
        <v>0</v>
      </c>
      <c r="K774" s="79">
        <f t="shared" si="169"/>
        <v>0</v>
      </c>
      <c r="L774" s="79">
        <f t="shared" si="170"/>
        <v>0</v>
      </c>
      <c r="M774" s="79">
        <f t="shared" ca="1" si="175"/>
        <v>-7.3295565784882452E-3</v>
      </c>
      <c r="N774" s="79">
        <f t="shared" ca="1" si="171"/>
        <v>0</v>
      </c>
      <c r="O774" s="126">
        <f t="shared" ca="1" si="172"/>
        <v>0</v>
      </c>
      <c r="P774" s="79">
        <f t="shared" ca="1" si="173"/>
        <v>0</v>
      </c>
      <c r="Q774" s="79">
        <f t="shared" ca="1" si="174"/>
        <v>0</v>
      </c>
      <c r="R774" s="53">
        <f t="shared" ca="1" si="176"/>
        <v>7.3295565784882452E-3</v>
      </c>
      <c r="S774" s="53"/>
      <c r="T774" s="53"/>
      <c r="U774" s="53"/>
      <c r="V774" s="53"/>
      <c r="W774" s="53"/>
      <c r="X774" s="53"/>
      <c r="Y774" s="53"/>
      <c r="Z774" s="53"/>
      <c r="AA774" s="53"/>
      <c r="AB774" s="53"/>
      <c r="AC774" s="53"/>
      <c r="AD774" s="53"/>
      <c r="AE774" s="53"/>
      <c r="AF774" s="53"/>
      <c r="AG774" s="53"/>
      <c r="AH774" s="53"/>
      <c r="AI774" s="53"/>
    </row>
    <row r="775" spans="1:35" x14ac:dyDescent="0.2">
      <c r="A775" s="53"/>
      <c r="B775" s="53"/>
      <c r="C775" s="86"/>
      <c r="D775" s="87">
        <f t="shared" si="164"/>
        <v>0</v>
      </c>
      <c r="E775" s="87">
        <f t="shared" si="164"/>
        <v>0</v>
      </c>
      <c r="F775" s="79">
        <f t="shared" si="165"/>
        <v>0</v>
      </c>
      <c r="G775" s="79">
        <f t="shared" si="165"/>
        <v>0</v>
      </c>
      <c r="H775" s="79">
        <f t="shared" si="166"/>
        <v>0</v>
      </c>
      <c r="I775" s="79">
        <f t="shared" si="167"/>
        <v>0</v>
      </c>
      <c r="J775" s="79">
        <f t="shared" si="168"/>
        <v>0</v>
      </c>
      <c r="K775" s="79">
        <f t="shared" si="169"/>
        <v>0</v>
      </c>
      <c r="L775" s="79">
        <f t="shared" si="170"/>
        <v>0</v>
      </c>
      <c r="M775" s="79">
        <f t="shared" ca="1" si="175"/>
        <v>-7.3295565784882452E-3</v>
      </c>
      <c r="N775" s="79">
        <f t="shared" ca="1" si="171"/>
        <v>0</v>
      </c>
      <c r="O775" s="126">
        <f t="shared" ca="1" si="172"/>
        <v>0</v>
      </c>
      <c r="P775" s="79">
        <f t="shared" ca="1" si="173"/>
        <v>0</v>
      </c>
      <c r="Q775" s="79">
        <f t="shared" ca="1" si="174"/>
        <v>0</v>
      </c>
      <c r="R775" s="53">
        <f t="shared" ca="1" si="176"/>
        <v>7.3295565784882452E-3</v>
      </c>
      <c r="S775" s="53"/>
      <c r="T775" s="53"/>
      <c r="U775" s="53"/>
      <c r="V775" s="53"/>
      <c r="W775" s="53"/>
      <c r="X775" s="53"/>
      <c r="Y775" s="53"/>
      <c r="Z775" s="53"/>
      <c r="AA775" s="53"/>
      <c r="AB775" s="53"/>
      <c r="AC775" s="53"/>
      <c r="AD775" s="53"/>
      <c r="AE775" s="53"/>
      <c r="AF775" s="53"/>
      <c r="AG775" s="53"/>
      <c r="AH775" s="53"/>
      <c r="AI775" s="53"/>
    </row>
    <row r="776" spans="1:35" x14ac:dyDescent="0.2">
      <c r="A776" s="53"/>
      <c r="B776" s="53"/>
      <c r="C776" s="86"/>
      <c r="D776" s="87">
        <f t="shared" si="164"/>
        <v>0</v>
      </c>
      <c r="E776" s="87">
        <f t="shared" si="164"/>
        <v>0</v>
      </c>
      <c r="F776" s="79">
        <f t="shared" si="165"/>
        <v>0</v>
      </c>
      <c r="G776" s="79">
        <f t="shared" si="165"/>
        <v>0</v>
      </c>
      <c r="H776" s="79">
        <f t="shared" si="166"/>
        <v>0</v>
      </c>
      <c r="I776" s="79">
        <f t="shared" si="167"/>
        <v>0</v>
      </c>
      <c r="J776" s="79">
        <f t="shared" si="168"/>
        <v>0</v>
      </c>
      <c r="K776" s="79">
        <f t="shared" si="169"/>
        <v>0</v>
      </c>
      <c r="L776" s="79">
        <f t="shared" si="170"/>
        <v>0</v>
      </c>
      <c r="M776" s="79">
        <f t="shared" ca="1" si="175"/>
        <v>-7.3295565784882452E-3</v>
      </c>
      <c r="N776" s="79">
        <f t="shared" ca="1" si="171"/>
        <v>0</v>
      </c>
      <c r="O776" s="126">
        <f t="shared" ca="1" si="172"/>
        <v>0</v>
      </c>
      <c r="P776" s="79">
        <f t="shared" ca="1" si="173"/>
        <v>0</v>
      </c>
      <c r="Q776" s="79">
        <f t="shared" ca="1" si="174"/>
        <v>0</v>
      </c>
      <c r="R776" s="53">
        <f t="shared" ca="1" si="176"/>
        <v>7.3295565784882452E-3</v>
      </c>
      <c r="S776" s="53"/>
      <c r="T776" s="53"/>
      <c r="U776" s="53"/>
      <c r="V776" s="53"/>
      <c r="W776" s="53"/>
      <c r="X776" s="53"/>
      <c r="Y776" s="53"/>
      <c r="Z776" s="53"/>
      <c r="AA776" s="53"/>
      <c r="AB776" s="53"/>
      <c r="AC776" s="53"/>
      <c r="AD776" s="53"/>
      <c r="AE776" s="53"/>
      <c r="AF776" s="53"/>
      <c r="AG776" s="53"/>
      <c r="AH776" s="53"/>
      <c r="AI776" s="53"/>
    </row>
    <row r="777" spans="1:35" x14ac:dyDescent="0.2">
      <c r="A777" s="53"/>
      <c r="B777" s="53"/>
      <c r="C777" s="86"/>
      <c r="D777" s="87">
        <f t="shared" si="164"/>
        <v>0</v>
      </c>
      <c r="E777" s="87">
        <f t="shared" si="164"/>
        <v>0</v>
      </c>
      <c r="F777" s="79">
        <f t="shared" si="165"/>
        <v>0</v>
      </c>
      <c r="G777" s="79">
        <f t="shared" si="165"/>
        <v>0</v>
      </c>
      <c r="H777" s="79">
        <f t="shared" si="166"/>
        <v>0</v>
      </c>
      <c r="I777" s="79">
        <f t="shared" si="167"/>
        <v>0</v>
      </c>
      <c r="J777" s="79">
        <f t="shared" si="168"/>
        <v>0</v>
      </c>
      <c r="K777" s="79">
        <f t="shared" si="169"/>
        <v>0</v>
      </c>
      <c r="L777" s="79">
        <f t="shared" si="170"/>
        <v>0</v>
      </c>
      <c r="M777" s="79">
        <f t="shared" ca="1" si="175"/>
        <v>-7.3295565784882452E-3</v>
      </c>
      <c r="N777" s="79">
        <f t="shared" ca="1" si="171"/>
        <v>0</v>
      </c>
      <c r="O777" s="126">
        <f t="shared" ca="1" si="172"/>
        <v>0</v>
      </c>
      <c r="P777" s="79">
        <f t="shared" ca="1" si="173"/>
        <v>0</v>
      </c>
      <c r="Q777" s="79">
        <f t="shared" ca="1" si="174"/>
        <v>0</v>
      </c>
      <c r="R777" s="53">
        <f t="shared" ca="1" si="176"/>
        <v>7.3295565784882452E-3</v>
      </c>
      <c r="S777" s="53"/>
      <c r="T777" s="53"/>
      <c r="U777" s="53"/>
      <c r="V777" s="53"/>
      <c r="W777" s="53"/>
      <c r="X777" s="53"/>
      <c r="Y777" s="53"/>
      <c r="Z777" s="53"/>
      <c r="AA777" s="53"/>
      <c r="AB777" s="53"/>
      <c r="AC777" s="53"/>
      <c r="AD777" s="53"/>
      <c r="AE777" s="53"/>
      <c r="AF777" s="53"/>
      <c r="AG777" s="53"/>
      <c r="AH777" s="53"/>
      <c r="AI777" s="53"/>
    </row>
    <row r="778" spans="1:35" x14ac:dyDescent="0.2">
      <c r="A778" s="53"/>
      <c r="B778" s="53"/>
      <c r="C778" s="86"/>
      <c r="D778" s="87">
        <f t="shared" si="164"/>
        <v>0</v>
      </c>
      <c r="E778" s="87">
        <f t="shared" si="164"/>
        <v>0</v>
      </c>
      <c r="F778" s="79">
        <f t="shared" si="165"/>
        <v>0</v>
      </c>
      <c r="G778" s="79">
        <f t="shared" si="165"/>
        <v>0</v>
      </c>
      <c r="H778" s="79">
        <f t="shared" si="166"/>
        <v>0</v>
      </c>
      <c r="I778" s="79">
        <f t="shared" si="167"/>
        <v>0</v>
      </c>
      <c r="J778" s="79">
        <f t="shared" si="168"/>
        <v>0</v>
      </c>
      <c r="K778" s="79">
        <f t="shared" si="169"/>
        <v>0</v>
      </c>
      <c r="L778" s="79">
        <f t="shared" si="170"/>
        <v>0</v>
      </c>
      <c r="M778" s="79">
        <f t="shared" ca="1" si="175"/>
        <v>-7.3295565784882452E-3</v>
      </c>
      <c r="N778" s="79">
        <f t="shared" ca="1" si="171"/>
        <v>0</v>
      </c>
      <c r="O778" s="126">
        <f t="shared" ca="1" si="172"/>
        <v>0</v>
      </c>
      <c r="P778" s="79">
        <f t="shared" ca="1" si="173"/>
        <v>0</v>
      </c>
      <c r="Q778" s="79">
        <f t="shared" ca="1" si="174"/>
        <v>0</v>
      </c>
      <c r="R778" s="53">
        <f t="shared" ca="1" si="176"/>
        <v>7.3295565784882452E-3</v>
      </c>
      <c r="S778" s="53"/>
      <c r="T778" s="53"/>
      <c r="U778" s="53"/>
      <c r="V778" s="53"/>
      <c r="W778" s="53"/>
      <c r="X778" s="53"/>
      <c r="Y778" s="53"/>
      <c r="Z778" s="53"/>
      <c r="AA778" s="53"/>
      <c r="AB778" s="53"/>
      <c r="AC778" s="53"/>
      <c r="AD778" s="53"/>
      <c r="AE778" s="53"/>
      <c r="AF778" s="53"/>
      <c r="AG778" s="53"/>
      <c r="AH778" s="53"/>
      <c r="AI778" s="53"/>
    </row>
    <row r="779" spans="1:35" x14ac:dyDescent="0.2">
      <c r="A779" s="53"/>
      <c r="B779" s="53"/>
      <c r="C779" s="86"/>
      <c r="D779" s="87">
        <f t="shared" si="164"/>
        <v>0</v>
      </c>
      <c r="E779" s="87">
        <f t="shared" si="164"/>
        <v>0</v>
      </c>
      <c r="F779" s="79">
        <f t="shared" si="165"/>
        <v>0</v>
      </c>
      <c r="G779" s="79">
        <f t="shared" si="165"/>
        <v>0</v>
      </c>
      <c r="H779" s="79">
        <f t="shared" si="166"/>
        <v>0</v>
      </c>
      <c r="I779" s="79">
        <f t="shared" si="167"/>
        <v>0</v>
      </c>
      <c r="J779" s="79">
        <f t="shared" si="168"/>
        <v>0</v>
      </c>
      <c r="K779" s="79">
        <f t="shared" si="169"/>
        <v>0</v>
      </c>
      <c r="L779" s="79">
        <f t="shared" si="170"/>
        <v>0</v>
      </c>
      <c r="M779" s="79">
        <f t="shared" ca="1" si="175"/>
        <v>-7.3295565784882452E-3</v>
      </c>
      <c r="N779" s="79">
        <f t="shared" ca="1" si="171"/>
        <v>0</v>
      </c>
      <c r="O779" s="126">
        <f t="shared" ca="1" si="172"/>
        <v>0</v>
      </c>
      <c r="P779" s="79">
        <f t="shared" ca="1" si="173"/>
        <v>0</v>
      </c>
      <c r="Q779" s="79">
        <f t="shared" ca="1" si="174"/>
        <v>0</v>
      </c>
      <c r="R779" s="53">
        <f t="shared" ca="1" si="176"/>
        <v>7.3295565784882452E-3</v>
      </c>
      <c r="S779" s="53"/>
      <c r="T779" s="53"/>
      <c r="U779" s="53"/>
      <c r="V779" s="53"/>
      <c r="W779" s="53"/>
      <c r="X779" s="53"/>
      <c r="Y779" s="53"/>
      <c r="Z779" s="53"/>
      <c r="AA779" s="53"/>
      <c r="AB779" s="53"/>
      <c r="AC779" s="53"/>
      <c r="AD779" s="53"/>
      <c r="AE779" s="53"/>
      <c r="AF779" s="53"/>
      <c r="AG779" s="53"/>
      <c r="AH779" s="53"/>
      <c r="AI779" s="53"/>
    </row>
    <row r="780" spans="1:35" x14ac:dyDescent="0.2">
      <c r="A780" s="53"/>
      <c r="B780" s="53"/>
      <c r="C780" s="86"/>
      <c r="D780" s="87">
        <f t="shared" si="164"/>
        <v>0</v>
      </c>
      <c r="E780" s="87">
        <f t="shared" si="164"/>
        <v>0</v>
      </c>
      <c r="F780" s="79">
        <f t="shared" si="165"/>
        <v>0</v>
      </c>
      <c r="G780" s="79">
        <f t="shared" si="165"/>
        <v>0</v>
      </c>
      <c r="H780" s="79">
        <f t="shared" si="166"/>
        <v>0</v>
      </c>
      <c r="I780" s="79">
        <f t="shared" si="167"/>
        <v>0</v>
      </c>
      <c r="J780" s="79">
        <f t="shared" si="168"/>
        <v>0</v>
      </c>
      <c r="K780" s="79">
        <f t="shared" si="169"/>
        <v>0</v>
      </c>
      <c r="L780" s="79">
        <f t="shared" si="170"/>
        <v>0</v>
      </c>
      <c r="M780" s="79">
        <f t="shared" ca="1" si="175"/>
        <v>-7.3295565784882452E-3</v>
      </c>
      <c r="N780" s="79">
        <f t="shared" ca="1" si="171"/>
        <v>0</v>
      </c>
      <c r="O780" s="126">
        <f t="shared" ca="1" si="172"/>
        <v>0</v>
      </c>
      <c r="P780" s="79">
        <f t="shared" ca="1" si="173"/>
        <v>0</v>
      </c>
      <c r="Q780" s="79">
        <f t="shared" ca="1" si="174"/>
        <v>0</v>
      </c>
      <c r="R780" s="53">
        <f t="shared" ca="1" si="176"/>
        <v>7.3295565784882452E-3</v>
      </c>
      <c r="S780" s="53"/>
      <c r="T780" s="53"/>
      <c r="U780" s="53"/>
      <c r="V780" s="53"/>
      <c r="W780" s="53"/>
      <c r="X780" s="53"/>
      <c r="Y780" s="53"/>
      <c r="Z780" s="53"/>
      <c r="AA780" s="53"/>
      <c r="AB780" s="53"/>
      <c r="AC780" s="53"/>
      <c r="AD780" s="53"/>
      <c r="AE780" s="53"/>
      <c r="AF780" s="53"/>
      <c r="AG780" s="53"/>
      <c r="AH780" s="53"/>
      <c r="AI780" s="53"/>
    </row>
    <row r="781" spans="1:35" x14ac:dyDescent="0.2">
      <c r="A781" s="53"/>
      <c r="B781" s="53"/>
      <c r="C781" s="86"/>
      <c r="D781" s="87">
        <f t="shared" si="164"/>
        <v>0</v>
      </c>
      <c r="E781" s="87">
        <f t="shared" si="164"/>
        <v>0</v>
      </c>
      <c r="F781" s="79">
        <f t="shared" si="165"/>
        <v>0</v>
      </c>
      <c r="G781" s="79">
        <f t="shared" si="165"/>
        <v>0</v>
      </c>
      <c r="H781" s="79">
        <f t="shared" si="166"/>
        <v>0</v>
      </c>
      <c r="I781" s="79">
        <f t="shared" si="167"/>
        <v>0</v>
      </c>
      <c r="J781" s="79">
        <f t="shared" si="168"/>
        <v>0</v>
      </c>
      <c r="K781" s="79">
        <f t="shared" si="169"/>
        <v>0</v>
      </c>
      <c r="L781" s="79">
        <f t="shared" si="170"/>
        <v>0</v>
      </c>
      <c r="M781" s="79">
        <f t="shared" ca="1" si="175"/>
        <v>-7.3295565784882452E-3</v>
      </c>
      <c r="N781" s="79">
        <f t="shared" ca="1" si="171"/>
        <v>0</v>
      </c>
      <c r="O781" s="126">
        <f t="shared" ca="1" si="172"/>
        <v>0</v>
      </c>
      <c r="P781" s="79">
        <f t="shared" ca="1" si="173"/>
        <v>0</v>
      </c>
      <c r="Q781" s="79">
        <f t="shared" ca="1" si="174"/>
        <v>0</v>
      </c>
      <c r="R781" s="53">
        <f t="shared" ca="1" si="176"/>
        <v>7.3295565784882452E-3</v>
      </c>
      <c r="S781" s="53"/>
      <c r="T781" s="53"/>
      <c r="U781" s="53"/>
      <c r="V781" s="53"/>
      <c r="W781" s="53"/>
      <c r="X781" s="53"/>
      <c r="Y781" s="53"/>
      <c r="Z781" s="53"/>
      <c r="AA781" s="53"/>
      <c r="AB781" s="53"/>
      <c r="AC781" s="53"/>
      <c r="AD781" s="53"/>
      <c r="AE781" s="53"/>
      <c r="AF781" s="53"/>
      <c r="AG781" s="53"/>
      <c r="AH781" s="53"/>
      <c r="AI781" s="53"/>
    </row>
    <row r="782" spans="1:35" x14ac:dyDescent="0.2">
      <c r="A782" s="53"/>
      <c r="B782" s="53"/>
      <c r="C782" s="86"/>
      <c r="D782" s="87">
        <f t="shared" si="164"/>
        <v>0</v>
      </c>
      <c r="E782" s="87">
        <f t="shared" si="164"/>
        <v>0</v>
      </c>
      <c r="F782" s="79">
        <f t="shared" si="165"/>
        <v>0</v>
      </c>
      <c r="G782" s="79">
        <f t="shared" si="165"/>
        <v>0</v>
      </c>
      <c r="H782" s="79">
        <f t="shared" si="166"/>
        <v>0</v>
      </c>
      <c r="I782" s="79">
        <f t="shared" si="167"/>
        <v>0</v>
      </c>
      <c r="J782" s="79">
        <f t="shared" si="168"/>
        <v>0</v>
      </c>
      <c r="K782" s="79">
        <f t="shared" si="169"/>
        <v>0</v>
      </c>
      <c r="L782" s="79">
        <f t="shared" si="170"/>
        <v>0</v>
      </c>
      <c r="M782" s="79">
        <f t="shared" ca="1" si="175"/>
        <v>-7.3295565784882452E-3</v>
      </c>
      <c r="N782" s="79">
        <f t="shared" ca="1" si="171"/>
        <v>0</v>
      </c>
      <c r="O782" s="126">
        <f t="shared" ca="1" si="172"/>
        <v>0</v>
      </c>
      <c r="P782" s="79">
        <f t="shared" ca="1" si="173"/>
        <v>0</v>
      </c>
      <c r="Q782" s="79">
        <f t="shared" ca="1" si="174"/>
        <v>0</v>
      </c>
      <c r="R782" s="53">
        <f t="shared" ca="1" si="176"/>
        <v>7.3295565784882452E-3</v>
      </c>
      <c r="S782" s="53"/>
      <c r="T782" s="53"/>
      <c r="U782" s="53"/>
      <c r="V782" s="53"/>
      <c r="W782" s="53"/>
      <c r="X782" s="53"/>
      <c r="Y782" s="53"/>
      <c r="Z782" s="53"/>
      <c r="AA782" s="53"/>
      <c r="AB782" s="53"/>
      <c r="AC782" s="53"/>
      <c r="AD782" s="53"/>
      <c r="AE782" s="53"/>
      <c r="AF782" s="53"/>
      <c r="AG782" s="53"/>
      <c r="AH782" s="53"/>
      <c r="AI782" s="53"/>
    </row>
    <row r="783" spans="1:35" x14ac:dyDescent="0.2">
      <c r="A783" s="53"/>
      <c r="B783" s="53"/>
      <c r="C783" s="86"/>
      <c r="D783" s="87">
        <f t="shared" ref="D783:E846" si="177">A783/A$18</f>
        <v>0</v>
      </c>
      <c r="E783" s="87">
        <f t="shared" si="177"/>
        <v>0</v>
      </c>
      <c r="F783" s="79">
        <f t="shared" ref="F783:G846" si="178">$C783*D783</f>
        <v>0</v>
      </c>
      <c r="G783" s="79">
        <f t="shared" si="178"/>
        <v>0</v>
      </c>
      <c r="H783" s="79">
        <f t="shared" si="166"/>
        <v>0</v>
      </c>
      <c r="I783" s="79">
        <f t="shared" si="167"/>
        <v>0</v>
      </c>
      <c r="J783" s="79">
        <f t="shared" si="168"/>
        <v>0</v>
      </c>
      <c r="K783" s="79">
        <f t="shared" si="169"/>
        <v>0</v>
      </c>
      <c r="L783" s="79">
        <f t="shared" si="170"/>
        <v>0</v>
      </c>
      <c r="M783" s="79">
        <f t="shared" ca="1" si="175"/>
        <v>-7.3295565784882452E-3</v>
      </c>
      <c r="N783" s="79">
        <f t="shared" ca="1" si="171"/>
        <v>0</v>
      </c>
      <c r="O783" s="126">
        <f t="shared" ca="1" si="172"/>
        <v>0</v>
      </c>
      <c r="P783" s="79">
        <f t="shared" ca="1" si="173"/>
        <v>0</v>
      </c>
      <c r="Q783" s="79">
        <f t="shared" ca="1" si="174"/>
        <v>0</v>
      </c>
      <c r="R783" s="53">
        <f t="shared" ca="1" si="176"/>
        <v>7.3295565784882452E-3</v>
      </c>
      <c r="S783" s="53"/>
      <c r="T783" s="53"/>
      <c r="U783" s="53"/>
      <c r="V783" s="53"/>
      <c r="W783" s="53"/>
      <c r="X783" s="53"/>
      <c r="Y783" s="53"/>
      <c r="Z783" s="53"/>
      <c r="AA783" s="53"/>
      <c r="AB783" s="53"/>
      <c r="AC783" s="53"/>
      <c r="AD783" s="53"/>
      <c r="AE783" s="53"/>
      <c r="AF783" s="53"/>
      <c r="AG783" s="53"/>
      <c r="AH783" s="53"/>
      <c r="AI783" s="53"/>
    </row>
    <row r="784" spans="1:35" x14ac:dyDescent="0.2">
      <c r="A784" s="53"/>
      <c r="B784" s="53"/>
      <c r="C784" s="86"/>
      <c r="D784" s="87">
        <f t="shared" si="177"/>
        <v>0</v>
      </c>
      <c r="E784" s="87">
        <f t="shared" si="177"/>
        <v>0</v>
      </c>
      <c r="F784" s="79">
        <f t="shared" si="178"/>
        <v>0</v>
      </c>
      <c r="G784" s="79">
        <f t="shared" si="178"/>
        <v>0</v>
      </c>
      <c r="H784" s="79">
        <f t="shared" ref="H784:H847" si="179">C784*D784*D784</f>
        <v>0</v>
      </c>
      <c r="I784" s="79">
        <f t="shared" ref="I784:I847" si="180">C784*D784*D784*D784</f>
        <v>0</v>
      </c>
      <c r="J784" s="79">
        <f t="shared" ref="J784:J847" si="181">C784*D784*D784*D784*D784</f>
        <v>0</v>
      </c>
      <c r="K784" s="79">
        <f t="shared" ref="K784:K847" si="182">C784*E784*D784</f>
        <v>0</v>
      </c>
      <c r="L784" s="79">
        <f t="shared" ref="L784:L847" si="183">C784*E784*D784*D784</f>
        <v>0</v>
      </c>
      <c r="M784" s="79">
        <f t="shared" ca="1" si="175"/>
        <v>-7.3295565784882452E-3</v>
      </c>
      <c r="N784" s="79">
        <f t="shared" ref="N784:N847" ca="1" si="184">C784*(M784-E784)^2</f>
        <v>0</v>
      </c>
      <c r="O784" s="126">
        <f t="shared" ref="O784:O847" ca="1" si="185">(C784*O$1-O$2*F784+O$3*H784)^2</f>
        <v>0</v>
      </c>
      <c r="P784" s="79">
        <f t="shared" ref="P784:P847" ca="1" si="186">(-C784*O$2+O$4*F784-O$5*H784)^2</f>
        <v>0</v>
      </c>
      <c r="Q784" s="79">
        <f t="shared" ref="Q784:Q847" ca="1" si="187">+(C784*O$3-F784*O$5+H784*O$6)^2</f>
        <v>0</v>
      </c>
      <c r="R784" s="53">
        <f t="shared" ca="1" si="176"/>
        <v>7.3295565784882452E-3</v>
      </c>
      <c r="S784" s="53"/>
      <c r="T784" s="53"/>
      <c r="U784" s="53"/>
      <c r="V784" s="53"/>
      <c r="W784" s="53"/>
      <c r="X784" s="53"/>
      <c r="Y784" s="53"/>
      <c r="Z784" s="53"/>
      <c r="AA784" s="53"/>
      <c r="AB784" s="53"/>
      <c r="AC784" s="53"/>
      <c r="AD784" s="53"/>
      <c r="AE784" s="53"/>
      <c r="AF784" s="53"/>
      <c r="AG784" s="53"/>
      <c r="AH784" s="53"/>
      <c r="AI784" s="53"/>
    </row>
    <row r="785" spans="1:35" x14ac:dyDescent="0.2">
      <c r="A785" s="53"/>
      <c r="B785" s="53"/>
      <c r="C785" s="86"/>
      <c r="D785" s="87">
        <f t="shared" si="177"/>
        <v>0</v>
      </c>
      <c r="E785" s="87">
        <f t="shared" si="177"/>
        <v>0</v>
      </c>
      <c r="F785" s="79">
        <f t="shared" si="178"/>
        <v>0</v>
      </c>
      <c r="G785" s="79">
        <f t="shared" si="178"/>
        <v>0</v>
      </c>
      <c r="H785" s="79">
        <f t="shared" si="179"/>
        <v>0</v>
      </c>
      <c r="I785" s="79">
        <f t="shared" si="180"/>
        <v>0</v>
      </c>
      <c r="J785" s="79">
        <f t="shared" si="181"/>
        <v>0</v>
      </c>
      <c r="K785" s="79">
        <f t="shared" si="182"/>
        <v>0</v>
      </c>
      <c r="L785" s="79">
        <f t="shared" si="183"/>
        <v>0</v>
      </c>
      <c r="M785" s="79">
        <f t="shared" ca="1" si="175"/>
        <v>-7.3295565784882452E-3</v>
      </c>
      <c r="N785" s="79">
        <f t="shared" ca="1" si="184"/>
        <v>0</v>
      </c>
      <c r="O785" s="126">
        <f t="shared" ca="1" si="185"/>
        <v>0</v>
      </c>
      <c r="P785" s="79">
        <f t="shared" ca="1" si="186"/>
        <v>0</v>
      </c>
      <c r="Q785" s="79">
        <f t="shared" ca="1" si="187"/>
        <v>0</v>
      </c>
      <c r="R785" s="53">
        <f t="shared" ca="1" si="176"/>
        <v>7.3295565784882452E-3</v>
      </c>
      <c r="S785" s="53"/>
      <c r="T785" s="53"/>
      <c r="U785" s="53"/>
      <c r="V785" s="53"/>
      <c r="W785" s="53"/>
      <c r="X785" s="53"/>
      <c r="Y785" s="53"/>
      <c r="Z785" s="53"/>
      <c r="AA785" s="53"/>
      <c r="AB785" s="53"/>
      <c r="AC785" s="53"/>
      <c r="AD785" s="53"/>
      <c r="AE785" s="53"/>
      <c r="AF785" s="53"/>
      <c r="AG785" s="53"/>
      <c r="AH785" s="53"/>
      <c r="AI785" s="53"/>
    </row>
    <row r="786" spans="1:35" x14ac:dyDescent="0.2">
      <c r="A786" s="53"/>
      <c r="B786" s="53"/>
      <c r="C786" s="86"/>
      <c r="D786" s="87">
        <f t="shared" si="177"/>
        <v>0</v>
      </c>
      <c r="E786" s="87">
        <f t="shared" si="177"/>
        <v>0</v>
      </c>
      <c r="F786" s="79">
        <f t="shared" si="178"/>
        <v>0</v>
      </c>
      <c r="G786" s="79">
        <f t="shared" si="178"/>
        <v>0</v>
      </c>
      <c r="H786" s="79">
        <f t="shared" si="179"/>
        <v>0</v>
      </c>
      <c r="I786" s="79">
        <f t="shared" si="180"/>
        <v>0</v>
      </c>
      <c r="J786" s="79">
        <f t="shared" si="181"/>
        <v>0</v>
      </c>
      <c r="K786" s="79">
        <f t="shared" si="182"/>
        <v>0</v>
      </c>
      <c r="L786" s="79">
        <f t="shared" si="183"/>
        <v>0</v>
      </c>
      <c r="M786" s="79">
        <f t="shared" ca="1" si="175"/>
        <v>-7.3295565784882452E-3</v>
      </c>
      <c r="N786" s="79">
        <f t="shared" ca="1" si="184"/>
        <v>0</v>
      </c>
      <c r="O786" s="126">
        <f t="shared" ca="1" si="185"/>
        <v>0</v>
      </c>
      <c r="P786" s="79">
        <f t="shared" ca="1" si="186"/>
        <v>0</v>
      </c>
      <c r="Q786" s="79">
        <f t="shared" ca="1" si="187"/>
        <v>0</v>
      </c>
      <c r="R786" s="53">
        <f t="shared" ca="1" si="176"/>
        <v>7.3295565784882452E-3</v>
      </c>
      <c r="S786" s="53"/>
      <c r="T786" s="53"/>
      <c r="U786" s="53"/>
      <c r="V786" s="53"/>
      <c r="W786" s="53"/>
      <c r="X786" s="53"/>
      <c r="Y786" s="53"/>
      <c r="Z786" s="53"/>
      <c r="AA786" s="53"/>
      <c r="AB786" s="53"/>
      <c r="AC786" s="53"/>
      <c r="AD786" s="53"/>
      <c r="AE786" s="53"/>
      <c r="AF786" s="53"/>
      <c r="AG786" s="53"/>
      <c r="AH786" s="53"/>
      <c r="AI786" s="53"/>
    </row>
    <row r="787" spans="1:35" x14ac:dyDescent="0.2">
      <c r="A787" s="53"/>
      <c r="B787" s="53"/>
      <c r="C787" s="86"/>
      <c r="D787" s="87">
        <f t="shared" si="177"/>
        <v>0</v>
      </c>
      <c r="E787" s="87">
        <f t="shared" si="177"/>
        <v>0</v>
      </c>
      <c r="F787" s="79">
        <f t="shared" si="178"/>
        <v>0</v>
      </c>
      <c r="G787" s="79">
        <f t="shared" si="178"/>
        <v>0</v>
      </c>
      <c r="H787" s="79">
        <f t="shared" si="179"/>
        <v>0</v>
      </c>
      <c r="I787" s="79">
        <f t="shared" si="180"/>
        <v>0</v>
      </c>
      <c r="J787" s="79">
        <f t="shared" si="181"/>
        <v>0</v>
      </c>
      <c r="K787" s="79">
        <f t="shared" si="182"/>
        <v>0</v>
      </c>
      <c r="L787" s="79">
        <f t="shared" si="183"/>
        <v>0</v>
      </c>
      <c r="M787" s="79">
        <f t="shared" ca="1" si="175"/>
        <v>-7.3295565784882452E-3</v>
      </c>
      <c r="N787" s="79">
        <f t="shared" ca="1" si="184"/>
        <v>0</v>
      </c>
      <c r="O787" s="126">
        <f t="shared" ca="1" si="185"/>
        <v>0</v>
      </c>
      <c r="P787" s="79">
        <f t="shared" ca="1" si="186"/>
        <v>0</v>
      </c>
      <c r="Q787" s="79">
        <f t="shared" ca="1" si="187"/>
        <v>0</v>
      </c>
      <c r="R787" s="53">
        <f t="shared" ca="1" si="176"/>
        <v>7.3295565784882452E-3</v>
      </c>
      <c r="S787" s="53"/>
      <c r="T787" s="53"/>
      <c r="U787" s="53"/>
      <c r="V787" s="53"/>
      <c r="W787" s="53"/>
      <c r="X787" s="53"/>
      <c r="Y787" s="53"/>
      <c r="Z787" s="53"/>
      <c r="AA787" s="53"/>
      <c r="AB787" s="53"/>
      <c r="AC787" s="53"/>
      <c r="AD787" s="53"/>
      <c r="AE787" s="53"/>
      <c r="AF787" s="53"/>
      <c r="AG787" s="53"/>
      <c r="AH787" s="53"/>
      <c r="AI787" s="53"/>
    </row>
    <row r="788" spans="1:35" x14ac:dyDescent="0.2">
      <c r="A788" s="53"/>
      <c r="B788" s="53"/>
      <c r="C788" s="86"/>
      <c r="D788" s="87">
        <f t="shared" si="177"/>
        <v>0</v>
      </c>
      <c r="E788" s="87">
        <f t="shared" si="177"/>
        <v>0</v>
      </c>
      <c r="F788" s="79">
        <f t="shared" si="178"/>
        <v>0</v>
      </c>
      <c r="G788" s="79">
        <f t="shared" si="178"/>
        <v>0</v>
      </c>
      <c r="H788" s="79">
        <f t="shared" si="179"/>
        <v>0</v>
      </c>
      <c r="I788" s="79">
        <f t="shared" si="180"/>
        <v>0</v>
      </c>
      <c r="J788" s="79">
        <f t="shared" si="181"/>
        <v>0</v>
      </c>
      <c r="K788" s="79">
        <f t="shared" si="182"/>
        <v>0</v>
      </c>
      <c r="L788" s="79">
        <f t="shared" si="183"/>
        <v>0</v>
      </c>
      <c r="M788" s="79">
        <f t="shared" ca="1" si="175"/>
        <v>-7.3295565784882452E-3</v>
      </c>
      <c r="N788" s="79">
        <f t="shared" ca="1" si="184"/>
        <v>0</v>
      </c>
      <c r="O788" s="126">
        <f t="shared" ca="1" si="185"/>
        <v>0</v>
      </c>
      <c r="P788" s="79">
        <f t="shared" ca="1" si="186"/>
        <v>0</v>
      </c>
      <c r="Q788" s="79">
        <f t="shared" ca="1" si="187"/>
        <v>0</v>
      </c>
      <c r="R788" s="53">
        <f t="shared" ca="1" si="176"/>
        <v>7.3295565784882452E-3</v>
      </c>
      <c r="S788" s="53"/>
      <c r="T788" s="53"/>
      <c r="U788" s="53"/>
      <c r="V788" s="53"/>
      <c r="W788" s="53"/>
      <c r="X788" s="53"/>
      <c r="Y788" s="53"/>
      <c r="Z788" s="53"/>
      <c r="AA788" s="53"/>
      <c r="AB788" s="53"/>
      <c r="AC788" s="53"/>
      <c r="AD788" s="53"/>
      <c r="AE788" s="53"/>
      <c r="AF788" s="53"/>
      <c r="AG788" s="53"/>
      <c r="AH788" s="53"/>
      <c r="AI788" s="53"/>
    </row>
    <row r="789" spans="1:35" x14ac:dyDescent="0.2">
      <c r="A789" s="53"/>
      <c r="B789" s="53"/>
      <c r="C789" s="86"/>
      <c r="D789" s="87">
        <f t="shared" si="177"/>
        <v>0</v>
      </c>
      <c r="E789" s="87">
        <f t="shared" si="177"/>
        <v>0</v>
      </c>
      <c r="F789" s="79">
        <f t="shared" si="178"/>
        <v>0</v>
      </c>
      <c r="G789" s="79">
        <f t="shared" si="178"/>
        <v>0</v>
      </c>
      <c r="H789" s="79">
        <f t="shared" si="179"/>
        <v>0</v>
      </c>
      <c r="I789" s="79">
        <f t="shared" si="180"/>
        <v>0</v>
      </c>
      <c r="J789" s="79">
        <f t="shared" si="181"/>
        <v>0</v>
      </c>
      <c r="K789" s="79">
        <f t="shared" si="182"/>
        <v>0</v>
      </c>
      <c r="L789" s="79">
        <f t="shared" si="183"/>
        <v>0</v>
      </c>
      <c r="M789" s="79">
        <f t="shared" ref="M789:M852" ca="1" si="188">+E$4+E$5*D789+E$6*D789^2</f>
        <v>-7.3295565784882452E-3</v>
      </c>
      <c r="N789" s="79">
        <f t="shared" ca="1" si="184"/>
        <v>0</v>
      </c>
      <c r="O789" s="126">
        <f t="shared" ca="1" si="185"/>
        <v>0</v>
      </c>
      <c r="P789" s="79">
        <f t="shared" ca="1" si="186"/>
        <v>0</v>
      </c>
      <c r="Q789" s="79">
        <f t="shared" ca="1" si="187"/>
        <v>0</v>
      </c>
      <c r="R789" s="53">
        <f t="shared" ref="R789:R852" ca="1" si="189">+E789-M789</f>
        <v>7.3295565784882452E-3</v>
      </c>
      <c r="S789" s="53"/>
      <c r="T789" s="53"/>
      <c r="U789" s="53"/>
      <c r="V789" s="53"/>
      <c r="W789" s="53"/>
      <c r="X789" s="53"/>
      <c r="Y789" s="53"/>
      <c r="Z789" s="53"/>
      <c r="AA789" s="53"/>
      <c r="AB789" s="53"/>
      <c r="AC789" s="53"/>
      <c r="AD789" s="53"/>
      <c r="AE789" s="53"/>
      <c r="AF789" s="53"/>
      <c r="AG789" s="53"/>
      <c r="AH789" s="53"/>
      <c r="AI789" s="53"/>
    </row>
    <row r="790" spans="1:35" x14ac:dyDescent="0.2">
      <c r="A790" s="53"/>
      <c r="B790" s="53"/>
      <c r="C790" s="86"/>
      <c r="D790" s="87">
        <f t="shared" si="177"/>
        <v>0</v>
      </c>
      <c r="E790" s="87">
        <f t="shared" si="177"/>
        <v>0</v>
      </c>
      <c r="F790" s="79">
        <f t="shared" si="178"/>
        <v>0</v>
      </c>
      <c r="G790" s="79">
        <f t="shared" si="178"/>
        <v>0</v>
      </c>
      <c r="H790" s="79">
        <f t="shared" si="179"/>
        <v>0</v>
      </c>
      <c r="I790" s="79">
        <f t="shared" si="180"/>
        <v>0</v>
      </c>
      <c r="J790" s="79">
        <f t="shared" si="181"/>
        <v>0</v>
      </c>
      <c r="K790" s="79">
        <f t="shared" si="182"/>
        <v>0</v>
      </c>
      <c r="L790" s="79">
        <f t="shared" si="183"/>
        <v>0</v>
      </c>
      <c r="M790" s="79">
        <f t="shared" ca="1" si="188"/>
        <v>-7.3295565784882452E-3</v>
      </c>
      <c r="N790" s="79">
        <f t="shared" ca="1" si="184"/>
        <v>0</v>
      </c>
      <c r="O790" s="126">
        <f t="shared" ca="1" si="185"/>
        <v>0</v>
      </c>
      <c r="P790" s="79">
        <f t="shared" ca="1" si="186"/>
        <v>0</v>
      </c>
      <c r="Q790" s="79">
        <f t="shared" ca="1" si="187"/>
        <v>0</v>
      </c>
      <c r="R790" s="53">
        <f t="shared" ca="1" si="189"/>
        <v>7.3295565784882452E-3</v>
      </c>
      <c r="S790" s="53"/>
      <c r="T790" s="53"/>
      <c r="U790" s="53"/>
      <c r="V790" s="53"/>
      <c r="W790" s="53"/>
      <c r="X790" s="53"/>
      <c r="Y790" s="53"/>
      <c r="Z790" s="53"/>
      <c r="AA790" s="53"/>
      <c r="AB790" s="53"/>
      <c r="AC790" s="53"/>
      <c r="AD790" s="53"/>
      <c r="AE790" s="53"/>
      <c r="AF790" s="53"/>
      <c r="AG790" s="53"/>
      <c r="AH790" s="53"/>
      <c r="AI790" s="53"/>
    </row>
    <row r="791" spans="1:35" x14ac:dyDescent="0.2">
      <c r="A791" s="53"/>
      <c r="B791" s="53"/>
      <c r="C791" s="86"/>
      <c r="D791" s="87">
        <f t="shared" si="177"/>
        <v>0</v>
      </c>
      <c r="E791" s="87">
        <f t="shared" si="177"/>
        <v>0</v>
      </c>
      <c r="F791" s="79">
        <f t="shared" si="178"/>
        <v>0</v>
      </c>
      <c r="G791" s="79">
        <f t="shared" si="178"/>
        <v>0</v>
      </c>
      <c r="H791" s="79">
        <f t="shared" si="179"/>
        <v>0</v>
      </c>
      <c r="I791" s="79">
        <f t="shared" si="180"/>
        <v>0</v>
      </c>
      <c r="J791" s="79">
        <f t="shared" si="181"/>
        <v>0</v>
      </c>
      <c r="K791" s="79">
        <f t="shared" si="182"/>
        <v>0</v>
      </c>
      <c r="L791" s="79">
        <f t="shared" si="183"/>
        <v>0</v>
      </c>
      <c r="M791" s="79">
        <f t="shared" ca="1" si="188"/>
        <v>-7.3295565784882452E-3</v>
      </c>
      <c r="N791" s="79">
        <f t="shared" ca="1" si="184"/>
        <v>0</v>
      </c>
      <c r="O791" s="126">
        <f t="shared" ca="1" si="185"/>
        <v>0</v>
      </c>
      <c r="P791" s="79">
        <f t="shared" ca="1" si="186"/>
        <v>0</v>
      </c>
      <c r="Q791" s="79">
        <f t="shared" ca="1" si="187"/>
        <v>0</v>
      </c>
      <c r="R791" s="53">
        <f t="shared" ca="1" si="189"/>
        <v>7.3295565784882452E-3</v>
      </c>
      <c r="S791" s="53"/>
      <c r="T791" s="53"/>
      <c r="U791" s="53"/>
      <c r="V791" s="53"/>
      <c r="W791" s="53"/>
      <c r="X791" s="53"/>
      <c r="Y791" s="53"/>
      <c r="Z791" s="53"/>
      <c r="AA791" s="53"/>
      <c r="AB791" s="53"/>
      <c r="AC791" s="53"/>
      <c r="AD791" s="53"/>
      <c r="AE791" s="53"/>
      <c r="AF791" s="53"/>
      <c r="AG791" s="53"/>
      <c r="AH791" s="53"/>
      <c r="AI791" s="53"/>
    </row>
    <row r="792" spans="1:35" x14ac:dyDescent="0.2">
      <c r="A792" s="53"/>
      <c r="B792" s="53"/>
      <c r="C792" s="86"/>
      <c r="D792" s="87">
        <f t="shared" si="177"/>
        <v>0</v>
      </c>
      <c r="E792" s="87">
        <f t="shared" si="177"/>
        <v>0</v>
      </c>
      <c r="F792" s="79">
        <f t="shared" si="178"/>
        <v>0</v>
      </c>
      <c r="G792" s="79">
        <f t="shared" si="178"/>
        <v>0</v>
      </c>
      <c r="H792" s="79">
        <f t="shared" si="179"/>
        <v>0</v>
      </c>
      <c r="I792" s="79">
        <f t="shared" si="180"/>
        <v>0</v>
      </c>
      <c r="J792" s="79">
        <f t="shared" si="181"/>
        <v>0</v>
      </c>
      <c r="K792" s="79">
        <f t="shared" si="182"/>
        <v>0</v>
      </c>
      <c r="L792" s="79">
        <f t="shared" si="183"/>
        <v>0</v>
      </c>
      <c r="M792" s="79">
        <f t="shared" ca="1" si="188"/>
        <v>-7.3295565784882452E-3</v>
      </c>
      <c r="N792" s="79">
        <f t="shared" ca="1" si="184"/>
        <v>0</v>
      </c>
      <c r="O792" s="126">
        <f t="shared" ca="1" si="185"/>
        <v>0</v>
      </c>
      <c r="P792" s="79">
        <f t="shared" ca="1" si="186"/>
        <v>0</v>
      </c>
      <c r="Q792" s="79">
        <f t="shared" ca="1" si="187"/>
        <v>0</v>
      </c>
      <c r="R792" s="53">
        <f t="shared" ca="1" si="189"/>
        <v>7.3295565784882452E-3</v>
      </c>
      <c r="S792" s="53"/>
      <c r="T792" s="53"/>
      <c r="U792" s="53"/>
      <c r="V792" s="53"/>
      <c r="W792" s="53"/>
      <c r="X792" s="53"/>
      <c r="Y792" s="53"/>
      <c r="Z792" s="53"/>
      <c r="AA792" s="53"/>
      <c r="AB792" s="53"/>
      <c r="AC792" s="53"/>
      <c r="AD792" s="53"/>
      <c r="AE792" s="53"/>
      <c r="AF792" s="53"/>
      <c r="AG792" s="53"/>
      <c r="AH792" s="53"/>
      <c r="AI792" s="53"/>
    </row>
    <row r="793" spans="1:35" x14ac:dyDescent="0.2">
      <c r="A793" s="53"/>
      <c r="B793" s="53"/>
      <c r="C793" s="86"/>
      <c r="D793" s="87">
        <f t="shared" si="177"/>
        <v>0</v>
      </c>
      <c r="E793" s="87">
        <f t="shared" si="177"/>
        <v>0</v>
      </c>
      <c r="F793" s="79">
        <f t="shared" si="178"/>
        <v>0</v>
      </c>
      <c r="G793" s="79">
        <f t="shared" si="178"/>
        <v>0</v>
      </c>
      <c r="H793" s="79">
        <f t="shared" si="179"/>
        <v>0</v>
      </c>
      <c r="I793" s="79">
        <f t="shared" si="180"/>
        <v>0</v>
      </c>
      <c r="J793" s="79">
        <f t="shared" si="181"/>
        <v>0</v>
      </c>
      <c r="K793" s="79">
        <f t="shared" si="182"/>
        <v>0</v>
      </c>
      <c r="L793" s="79">
        <f t="shared" si="183"/>
        <v>0</v>
      </c>
      <c r="M793" s="79">
        <f t="shared" ca="1" si="188"/>
        <v>-7.3295565784882452E-3</v>
      </c>
      <c r="N793" s="79">
        <f t="shared" ca="1" si="184"/>
        <v>0</v>
      </c>
      <c r="O793" s="126">
        <f t="shared" ca="1" si="185"/>
        <v>0</v>
      </c>
      <c r="P793" s="79">
        <f t="shared" ca="1" si="186"/>
        <v>0</v>
      </c>
      <c r="Q793" s="79">
        <f t="shared" ca="1" si="187"/>
        <v>0</v>
      </c>
      <c r="R793" s="53">
        <f t="shared" ca="1" si="189"/>
        <v>7.3295565784882452E-3</v>
      </c>
      <c r="S793" s="53"/>
      <c r="T793" s="53"/>
      <c r="U793" s="53"/>
      <c r="V793" s="53"/>
      <c r="W793" s="53"/>
      <c r="X793" s="53"/>
      <c r="Y793" s="53"/>
      <c r="Z793" s="53"/>
      <c r="AA793" s="53"/>
      <c r="AB793" s="53"/>
      <c r="AC793" s="53"/>
      <c r="AD793" s="53"/>
      <c r="AE793" s="53"/>
      <c r="AF793" s="53"/>
      <c r="AG793" s="53"/>
      <c r="AH793" s="53"/>
      <c r="AI793" s="53"/>
    </row>
    <row r="794" spans="1:35" x14ac:dyDescent="0.2">
      <c r="A794" s="53"/>
      <c r="B794" s="53"/>
      <c r="C794" s="86"/>
      <c r="D794" s="87">
        <f t="shared" si="177"/>
        <v>0</v>
      </c>
      <c r="E794" s="87">
        <f t="shared" si="177"/>
        <v>0</v>
      </c>
      <c r="F794" s="79">
        <f t="shared" si="178"/>
        <v>0</v>
      </c>
      <c r="G794" s="79">
        <f t="shared" si="178"/>
        <v>0</v>
      </c>
      <c r="H794" s="79">
        <f t="shared" si="179"/>
        <v>0</v>
      </c>
      <c r="I794" s="79">
        <f t="shared" si="180"/>
        <v>0</v>
      </c>
      <c r="J794" s="79">
        <f t="shared" si="181"/>
        <v>0</v>
      </c>
      <c r="K794" s="79">
        <f t="shared" si="182"/>
        <v>0</v>
      </c>
      <c r="L794" s="79">
        <f t="shared" si="183"/>
        <v>0</v>
      </c>
      <c r="M794" s="79">
        <f t="shared" ca="1" si="188"/>
        <v>-7.3295565784882452E-3</v>
      </c>
      <c r="N794" s="79">
        <f t="shared" ca="1" si="184"/>
        <v>0</v>
      </c>
      <c r="O794" s="126">
        <f t="shared" ca="1" si="185"/>
        <v>0</v>
      </c>
      <c r="P794" s="79">
        <f t="shared" ca="1" si="186"/>
        <v>0</v>
      </c>
      <c r="Q794" s="79">
        <f t="shared" ca="1" si="187"/>
        <v>0</v>
      </c>
      <c r="R794" s="53">
        <f t="shared" ca="1" si="189"/>
        <v>7.3295565784882452E-3</v>
      </c>
      <c r="S794" s="53"/>
      <c r="T794" s="53"/>
      <c r="U794" s="53"/>
      <c r="V794" s="53"/>
      <c r="W794" s="53"/>
      <c r="X794" s="53"/>
      <c r="Y794" s="53"/>
      <c r="Z794" s="53"/>
      <c r="AA794" s="53"/>
      <c r="AB794" s="53"/>
      <c r="AC794" s="53"/>
      <c r="AD794" s="53"/>
      <c r="AE794" s="53"/>
      <c r="AF794" s="53"/>
      <c r="AG794" s="53"/>
      <c r="AH794" s="53"/>
      <c r="AI794" s="53"/>
    </row>
    <row r="795" spans="1:35" x14ac:dyDescent="0.2">
      <c r="A795" s="53"/>
      <c r="B795" s="53"/>
      <c r="C795" s="86"/>
      <c r="D795" s="87">
        <f t="shared" si="177"/>
        <v>0</v>
      </c>
      <c r="E795" s="87">
        <f t="shared" si="177"/>
        <v>0</v>
      </c>
      <c r="F795" s="79">
        <f t="shared" si="178"/>
        <v>0</v>
      </c>
      <c r="G795" s="79">
        <f t="shared" si="178"/>
        <v>0</v>
      </c>
      <c r="H795" s="79">
        <f t="shared" si="179"/>
        <v>0</v>
      </c>
      <c r="I795" s="79">
        <f t="shared" si="180"/>
        <v>0</v>
      </c>
      <c r="J795" s="79">
        <f t="shared" si="181"/>
        <v>0</v>
      </c>
      <c r="K795" s="79">
        <f t="shared" si="182"/>
        <v>0</v>
      </c>
      <c r="L795" s="79">
        <f t="shared" si="183"/>
        <v>0</v>
      </c>
      <c r="M795" s="79">
        <f t="shared" ca="1" si="188"/>
        <v>-7.3295565784882452E-3</v>
      </c>
      <c r="N795" s="79">
        <f t="shared" ca="1" si="184"/>
        <v>0</v>
      </c>
      <c r="O795" s="126">
        <f t="shared" ca="1" si="185"/>
        <v>0</v>
      </c>
      <c r="P795" s="79">
        <f t="shared" ca="1" si="186"/>
        <v>0</v>
      </c>
      <c r="Q795" s="79">
        <f t="shared" ca="1" si="187"/>
        <v>0</v>
      </c>
      <c r="R795" s="53">
        <f t="shared" ca="1" si="189"/>
        <v>7.3295565784882452E-3</v>
      </c>
      <c r="S795" s="53"/>
      <c r="T795" s="53"/>
      <c r="U795" s="53"/>
      <c r="V795" s="53"/>
      <c r="W795" s="53"/>
      <c r="X795" s="53"/>
      <c r="Y795" s="53"/>
      <c r="Z795" s="53"/>
      <c r="AA795" s="53"/>
      <c r="AB795" s="53"/>
      <c r="AC795" s="53"/>
      <c r="AD795" s="53"/>
      <c r="AE795" s="53"/>
      <c r="AF795" s="53"/>
      <c r="AG795" s="53"/>
      <c r="AH795" s="53"/>
      <c r="AI795" s="53"/>
    </row>
    <row r="796" spans="1:35" x14ac:dyDescent="0.2">
      <c r="A796" s="53"/>
      <c r="B796" s="53"/>
      <c r="C796" s="86"/>
      <c r="D796" s="87">
        <f t="shared" si="177"/>
        <v>0</v>
      </c>
      <c r="E796" s="87">
        <f t="shared" si="177"/>
        <v>0</v>
      </c>
      <c r="F796" s="79">
        <f t="shared" si="178"/>
        <v>0</v>
      </c>
      <c r="G796" s="79">
        <f t="shared" si="178"/>
        <v>0</v>
      </c>
      <c r="H796" s="79">
        <f t="shared" si="179"/>
        <v>0</v>
      </c>
      <c r="I796" s="79">
        <f t="shared" si="180"/>
        <v>0</v>
      </c>
      <c r="J796" s="79">
        <f t="shared" si="181"/>
        <v>0</v>
      </c>
      <c r="K796" s="79">
        <f t="shared" si="182"/>
        <v>0</v>
      </c>
      <c r="L796" s="79">
        <f t="shared" si="183"/>
        <v>0</v>
      </c>
      <c r="M796" s="79">
        <f t="shared" ca="1" si="188"/>
        <v>-7.3295565784882452E-3</v>
      </c>
      <c r="N796" s="79">
        <f t="shared" ca="1" si="184"/>
        <v>0</v>
      </c>
      <c r="O796" s="126">
        <f t="shared" ca="1" si="185"/>
        <v>0</v>
      </c>
      <c r="P796" s="79">
        <f t="shared" ca="1" si="186"/>
        <v>0</v>
      </c>
      <c r="Q796" s="79">
        <f t="shared" ca="1" si="187"/>
        <v>0</v>
      </c>
      <c r="R796" s="53">
        <f t="shared" ca="1" si="189"/>
        <v>7.3295565784882452E-3</v>
      </c>
      <c r="S796" s="53"/>
      <c r="T796" s="53"/>
      <c r="U796" s="53"/>
      <c r="V796" s="53"/>
      <c r="W796" s="53"/>
      <c r="X796" s="53"/>
      <c r="Y796" s="53"/>
      <c r="Z796" s="53"/>
      <c r="AA796" s="53"/>
      <c r="AB796" s="53"/>
      <c r="AC796" s="53"/>
      <c r="AD796" s="53"/>
      <c r="AE796" s="53"/>
      <c r="AF796" s="53"/>
      <c r="AG796" s="53"/>
      <c r="AH796" s="53"/>
      <c r="AI796" s="53"/>
    </row>
    <row r="797" spans="1:35" x14ac:dyDescent="0.2">
      <c r="A797" s="53"/>
      <c r="B797" s="53"/>
      <c r="C797" s="86"/>
      <c r="D797" s="87">
        <f t="shared" si="177"/>
        <v>0</v>
      </c>
      <c r="E797" s="87">
        <f t="shared" si="177"/>
        <v>0</v>
      </c>
      <c r="F797" s="79">
        <f t="shared" si="178"/>
        <v>0</v>
      </c>
      <c r="G797" s="79">
        <f t="shared" si="178"/>
        <v>0</v>
      </c>
      <c r="H797" s="79">
        <f t="shared" si="179"/>
        <v>0</v>
      </c>
      <c r="I797" s="79">
        <f t="shared" si="180"/>
        <v>0</v>
      </c>
      <c r="J797" s="79">
        <f t="shared" si="181"/>
        <v>0</v>
      </c>
      <c r="K797" s="79">
        <f t="shared" si="182"/>
        <v>0</v>
      </c>
      <c r="L797" s="79">
        <f t="shared" si="183"/>
        <v>0</v>
      </c>
      <c r="M797" s="79">
        <f t="shared" ca="1" si="188"/>
        <v>-7.3295565784882452E-3</v>
      </c>
      <c r="N797" s="79">
        <f t="shared" ca="1" si="184"/>
        <v>0</v>
      </c>
      <c r="O797" s="126">
        <f t="shared" ca="1" si="185"/>
        <v>0</v>
      </c>
      <c r="P797" s="79">
        <f t="shared" ca="1" si="186"/>
        <v>0</v>
      </c>
      <c r="Q797" s="79">
        <f t="shared" ca="1" si="187"/>
        <v>0</v>
      </c>
      <c r="R797" s="53">
        <f t="shared" ca="1" si="189"/>
        <v>7.3295565784882452E-3</v>
      </c>
      <c r="S797" s="53"/>
      <c r="T797" s="53"/>
      <c r="U797" s="53"/>
      <c r="V797" s="53"/>
      <c r="W797" s="53"/>
      <c r="X797" s="53"/>
      <c r="Y797" s="53"/>
      <c r="Z797" s="53"/>
      <c r="AA797" s="53"/>
      <c r="AB797" s="53"/>
      <c r="AC797" s="53"/>
      <c r="AD797" s="53"/>
      <c r="AE797" s="53"/>
      <c r="AF797" s="53"/>
      <c r="AG797" s="53"/>
      <c r="AH797" s="53"/>
      <c r="AI797" s="53"/>
    </row>
    <row r="798" spans="1:35" x14ac:dyDescent="0.2">
      <c r="A798" s="53"/>
      <c r="B798" s="53"/>
      <c r="C798" s="86"/>
      <c r="D798" s="87">
        <f t="shared" si="177"/>
        <v>0</v>
      </c>
      <c r="E798" s="87">
        <f t="shared" si="177"/>
        <v>0</v>
      </c>
      <c r="F798" s="79">
        <f t="shared" si="178"/>
        <v>0</v>
      </c>
      <c r="G798" s="79">
        <f t="shared" si="178"/>
        <v>0</v>
      </c>
      <c r="H798" s="79">
        <f t="shared" si="179"/>
        <v>0</v>
      </c>
      <c r="I798" s="79">
        <f t="shared" si="180"/>
        <v>0</v>
      </c>
      <c r="J798" s="79">
        <f t="shared" si="181"/>
        <v>0</v>
      </c>
      <c r="K798" s="79">
        <f t="shared" si="182"/>
        <v>0</v>
      </c>
      <c r="L798" s="79">
        <f t="shared" si="183"/>
        <v>0</v>
      </c>
      <c r="M798" s="79">
        <f t="shared" ca="1" si="188"/>
        <v>-7.3295565784882452E-3</v>
      </c>
      <c r="N798" s="79">
        <f t="shared" ca="1" si="184"/>
        <v>0</v>
      </c>
      <c r="O798" s="126">
        <f t="shared" ca="1" si="185"/>
        <v>0</v>
      </c>
      <c r="P798" s="79">
        <f t="shared" ca="1" si="186"/>
        <v>0</v>
      </c>
      <c r="Q798" s="79">
        <f t="shared" ca="1" si="187"/>
        <v>0</v>
      </c>
      <c r="R798" s="53">
        <f t="shared" ca="1" si="189"/>
        <v>7.3295565784882452E-3</v>
      </c>
      <c r="S798" s="53"/>
      <c r="T798" s="53"/>
      <c r="U798" s="53"/>
      <c r="V798" s="53"/>
      <c r="W798" s="53"/>
      <c r="X798" s="53"/>
      <c r="Y798" s="53"/>
      <c r="Z798" s="53"/>
      <c r="AA798" s="53"/>
      <c r="AB798" s="53"/>
      <c r="AC798" s="53"/>
      <c r="AD798" s="53"/>
      <c r="AE798" s="53"/>
      <c r="AF798" s="53"/>
      <c r="AG798" s="53"/>
      <c r="AH798" s="53"/>
      <c r="AI798" s="53"/>
    </row>
    <row r="799" spans="1:35" x14ac:dyDescent="0.2">
      <c r="A799" s="53"/>
      <c r="B799" s="53"/>
      <c r="C799" s="86"/>
      <c r="D799" s="87">
        <f t="shared" si="177"/>
        <v>0</v>
      </c>
      <c r="E799" s="87">
        <f t="shared" si="177"/>
        <v>0</v>
      </c>
      <c r="F799" s="79">
        <f t="shared" si="178"/>
        <v>0</v>
      </c>
      <c r="G799" s="79">
        <f t="shared" si="178"/>
        <v>0</v>
      </c>
      <c r="H799" s="79">
        <f t="shared" si="179"/>
        <v>0</v>
      </c>
      <c r="I799" s="79">
        <f t="shared" si="180"/>
        <v>0</v>
      </c>
      <c r="J799" s="79">
        <f t="shared" si="181"/>
        <v>0</v>
      </c>
      <c r="K799" s="79">
        <f t="shared" si="182"/>
        <v>0</v>
      </c>
      <c r="L799" s="79">
        <f t="shared" si="183"/>
        <v>0</v>
      </c>
      <c r="M799" s="79">
        <f t="shared" ca="1" si="188"/>
        <v>-7.3295565784882452E-3</v>
      </c>
      <c r="N799" s="79">
        <f t="shared" ca="1" si="184"/>
        <v>0</v>
      </c>
      <c r="O799" s="126">
        <f t="shared" ca="1" si="185"/>
        <v>0</v>
      </c>
      <c r="P799" s="79">
        <f t="shared" ca="1" si="186"/>
        <v>0</v>
      </c>
      <c r="Q799" s="79">
        <f t="shared" ca="1" si="187"/>
        <v>0</v>
      </c>
      <c r="R799" s="53">
        <f t="shared" ca="1" si="189"/>
        <v>7.3295565784882452E-3</v>
      </c>
      <c r="S799" s="53"/>
      <c r="T799" s="53"/>
      <c r="U799" s="53"/>
      <c r="V799" s="53"/>
      <c r="W799" s="53"/>
      <c r="X799" s="53"/>
      <c r="Y799" s="53"/>
      <c r="Z799" s="53"/>
      <c r="AA799" s="53"/>
      <c r="AB799" s="53"/>
      <c r="AC799" s="53"/>
      <c r="AD799" s="53"/>
      <c r="AE799" s="53"/>
      <c r="AF799" s="53"/>
      <c r="AG799" s="53"/>
      <c r="AH799" s="53"/>
      <c r="AI799" s="53"/>
    </row>
    <row r="800" spans="1:35" x14ac:dyDescent="0.2">
      <c r="A800" s="53"/>
      <c r="B800" s="53"/>
      <c r="C800" s="86"/>
      <c r="D800" s="87">
        <f t="shared" si="177"/>
        <v>0</v>
      </c>
      <c r="E800" s="87">
        <f t="shared" si="177"/>
        <v>0</v>
      </c>
      <c r="F800" s="79">
        <f t="shared" si="178"/>
        <v>0</v>
      </c>
      <c r="G800" s="79">
        <f t="shared" si="178"/>
        <v>0</v>
      </c>
      <c r="H800" s="79">
        <f t="shared" si="179"/>
        <v>0</v>
      </c>
      <c r="I800" s="79">
        <f t="shared" si="180"/>
        <v>0</v>
      </c>
      <c r="J800" s="79">
        <f t="shared" si="181"/>
        <v>0</v>
      </c>
      <c r="K800" s="79">
        <f t="shared" si="182"/>
        <v>0</v>
      </c>
      <c r="L800" s="79">
        <f t="shared" si="183"/>
        <v>0</v>
      </c>
      <c r="M800" s="79">
        <f t="shared" ca="1" si="188"/>
        <v>-7.3295565784882452E-3</v>
      </c>
      <c r="N800" s="79">
        <f t="shared" ca="1" si="184"/>
        <v>0</v>
      </c>
      <c r="O800" s="126">
        <f t="shared" ca="1" si="185"/>
        <v>0</v>
      </c>
      <c r="P800" s="79">
        <f t="shared" ca="1" si="186"/>
        <v>0</v>
      </c>
      <c r="Q800" s="79">
        <f t="shared" ca="1" si="187"/>
        <v>0</v>
      </c>
      <c r="R800" s="53">
        <f t="shared" ca="1" si="189"/>
        <v>7.3295565784882452E-3</v>
      </c>
      <c r="S800" s="53"/>
      <c r="T800" s="53"/>
      <c r="U800" s="53"/>
      <c r="V800" s="53"/>
      <c r="W800" s="53"/>
      <c r="X800" s="53"/>
      <c r="Y800" s="53"/>
      <c r="Z800" s="53"/>
      <c r="AA800" s="53"/>
      <c r="AB800" s="53"/>
      <c r="AC800" s="53"/>
      <c r="AD800" s="53"/>
      <c r="AE800" s="53"/>
      <c r="AF800" s="53"/>
      <c r="AG800" s="53"/>
      <c r="AH800" s="53"/>
      <c r="AI800" s="53"/>
    </row>
    <row r="801" spans="1:35" x14ac:dyDescent="0.2">
      <c r="A801" s="53"/>
      <c r="B801" s="53"/>
      <c r="C801" s="86"/>
      <c r="D801" s="87">
        <f t="shared" si="177"/>
        <v>0</v>
      </c>
      <c r="E801" s="87">
        <f t="shared" si="177"/>
        <v>0</v>
      </c>
      <c r="F801" s="79">
        <f t="shared" si="178"/>
        <v>0</v>
      </c>
      <c r="G801" s="79">
        <f t="shared" si="178"/>
        <v>0</v>
      </c>
      <c r="H801" s="79">
        <f t="shared" si="179"/>
        <v>0</v>
      </c>
      <c r="I801" s="79">
        <f t="shared" si="180"/>
        <v>0</v>
      </c>
      <c r="J801" s="79">
        <f t="shared" si="181"/>
        <v>0</v>
      </c>
      <c r="K801" s="79">
        <f t="shared" si="182"/>
        <v>0</v>
      </c>
      <c r="L801" s="79">
        <f t="shared" si="183"/>
        <v>0</v>
      </c>
      <c r="M801" s="79">
        <f t="shared" ca="1" si="188"/>
        <v>-7.3295565784882452E-3</v>
      </c>
      <c r="N801" s="79">
        <f t="shared" ca="1" si="184"/>
        <v>0</v>
      </c>
      <c r="O801" s="126">
        <f t="shared" ca="1" si="185"/>
        <v>0</v>
      </c>
      <c r="P801" s="79">
        <f t="shared" ca="1" si="186"/>
        <v>0</v>
      </c>
      <c r="Q801" s="79">
        <f t="shared" ca="1" si="187"/>
        <v>0</v>
      </c>
      <c r="R801" s="53">
        <f t="shared" ca="1" si="189"/>
        <v>7.3295565784882452E-3</v>
      </c>
      <c r="S801" s="53"/>
      <c r="T801" s="53"/>
      <c r="U801" s="53"/>
      <c r="V801" s="53"/>
      <c r="W801" s="53"/>
      <c r="X801" s="53"/>
      <c r="Y801" s="53"/>
      <c r="Z801" s="53"/>
      <c r="AA801" s="53"/>
      <c r="AB801" s="53"/>
      <c r="AC801" s="53"/>
      <c r="AD801" s="53"/>
      <c r="AE801" s="53"/>
      <c r="AF801" s="53"/>
      <c r="AG801" s="53"/>
      <c r="AH801" s="53"/>
      <c r="AI801" s="53"/>
    </row>
    <row r="802" spans="1:35" x14ac:dyDescent="0.2">
      <c r="A802" s="53"/>
      <c r="B802" s="53"/>
      <c r="C802" s="86"/>
      <c r="D802" s="87">
        <f t="shared" si="177"/>
        <v>0</v>
      </c>
      <c r="E802" s="87">
        <f t="shared" si="177"/>
        <v>0</v>
      </c>
      <c r="F802" s="79">
        <f t="shared" si="178"/>
        <v>0</v>
      </c>
      <c r="G802" s="79">
        <f t="shared" si="178"/>
        <v>0</v>
      </c>
      <c r="H802" s="79">
        <f t="shared" si="179"/>
        <v>0</v>
      </c>
      <c r="I802" s="79">
        <f t="shared" si="180"/>
        <v>0</v>
      </c>
      <c r="J802" s="79">
        <f t="shared" si="181"/>
        <v>0</v>
      </c>
      <c r="K802" s="79">
        <f t="shared" si="182"/>
        <v>0</v>
      </c>
      <c r="L802" s="79">
        <f t="shared" si="183"/>
        <v>0</v>
      </c>
      <c r="M802" s="79">
        <f t="shared" ca="1" si="188"/>
        <v>-7.3295565784882452E-3</v>
      </c>
      <c r="N802" s="79">
        <f t="shared" ca="1" si="184"/>
        <v>0</v>
      </c>
      <c r="O802" s="126">
        <f t="shared" ca="1" si="185"/>
        <v>0</v>
      </c>
      <c r="P802" s="79">
        <f t="shared" ca="1" si="186"/>
        <v>0</v>
      </c>
      <c r="Q802" s="79">
        <f t="shared" ca="1" si="187"/>
        <v>0</v>
      </c>
      <c r="R802" s="53">
        <f t="shared" ca="1" si="189"/>
        <v>7.3295565784882452E-3</v>
      </c>
      <c r="S802" s="53"/>
      <c r="T802" s="53"/>
      <c r="U802" s="53"/>
      <c r="V802" s="53"/>
      <c r="W802" s="53"/>
      <c r="X802" s="53"/>
      <c r="Y802" s="53"/>
      <c r="Z802" s="53"/>
      <c r="AA802" s="53"/>
      <c r="AB802" s="53"/>
      <c r="AC802" s="53"/>
      <c r="AD802" s="53"/>
      <c r="AE802" s="53"/>
      <c r="AF802" s="53"/>
      <c r="AG802" s="53"/>
      <c r="AH802" s="53"/>
      <c r="AI802" s="53"/>
    </row>
    <row r="803" spans="1:35" x14ac:dyDescent="0.2">
      <c r="A803" s="53"/>
      <c r="B803" s="53"/>
      <c r="C803" s="86"/>
      <c r="D803" s="87">
        <f t="shared" si="177"/>
        <v>0</v>
      </c>
      <c r="E803" s="87">
        <f t="shared" si="177"/>
        <v>0</v>
      </c>
      <c r="F803" s="79">
        <f t="shared" si="178"/>
        <v>0</v>
      </c>
      <c r="G803" s="79">
        <f t="shared" si="178"/>
        <v>0</v>
      </c>
      <c r="H803" s="79">
        <f t="shared" si="179"/>
        <v>0</v>
      </c>
      <c r="I803" s="79">
        <f t="shared" si="180"/>
        <v>0</v>
      </c>
      <c r="J803" s="79">
        <f t="shared" si="181"/>
        <v>0</v>
      </c>
      <c r="K803" s="79">
        <f t="shared" si="182"/>
        <v>0</v>
      </c>
      <c r="L803" s="79">
        <f t="shared" si="183"/>
        <v>0</v>
      </c>
      <c r="M803" s="79">
        <f t="shared" ca="1" si="188"/>
        <v>-7.3295565784882452E-3</v>
      </c>
      <c r="N803" s="79">
        <f t="shared" ca="1" si="184"/>
        <v>0</v>
      </c>
      <c r="O803" s="126">
        <f t="shared" ca="1" si="185"/>
        <v>0</v>
      </c>
      <c r="P803" s="79">
        <f t="shared" ca="1" si="186"/>
        <v>0</v>
      </c>
      <c r="Q803" s="79">
        <f t="shared" ca="1" si="187"/>
        <v>0</v>
      </c>
      <c r="R803" s="53">
        <f t="shared" ca="1" si="189"/>
        <v>7.3295565784882452E-3</v>
      </c>
      <c r="S803" s="53"/>
      <c r="T803" s="53"/>
      <c r="U803" s="53"/>
      <c r="V803" s="53"/>
      <c r="W803" s="53"/>
      <c r="X803" s="53"/>
      <c r="Y803" s="53"/>
      <c r="Z803" s="53"/>
      <c r="AA803" s="53"/>
      <c r="AB803" s="53"/>
      <c r="AC803" s="53"/>
      <c r="AD803" s="53"/>
      <c r="AE803" s="53"/>
      <c r="AF803" s="53"/>
      <c r="AG803" s="53"/>
      <c r="AH803" s="53"/>
      <c r="AI803" s="53"/>
    </row>
    <row r="804" spans="1:35" x14ac:dyDescent="0.2">
      <c r="A804" s="53"/>
      <c r="B804" s="53"/>
      <c r="C804" s="86"/>
      <c r="D804" s="87">
        <f t="shared" si="177"/>
        <v>0</v>
      </c>
      <c r="E804" s="87">
        <f t="shared" si="177"/>
        <v>0</v>
      </c>
      <c r="F804" s="79">
        <f t="shared" si="178"/>
        <v>0</v>
      </c>
      <c r="G804" s="79">
        <f t="shared" si="178"/>
        <v>0</v>
      </c>
      <c r="H804" s="79">
        <f t="shared" si="179"/>
        <v>0</v>
      </c>
      <c r="I804" s="79">
        <f t="shared" si="180"/>
        <v>0</v>
      </c>
      <c r="J804" s="79">
        <f t="shared" si="181"/>
        <v>0</v>
      </c>
      <c r="K804" s="79">
        <f t="shared" si="182"/>
        <v>0</v>
      </c>
      <c r="L804" s="79">
        <f t="shared" si="183"/>
        <v>0</v>
      </c>
      <c r="M804" s="79">
        <f t="shared" ca="1" si="188"/>
        <v>-7.3295565784882452E-3</v>
      </c>
      <c r="N804" s="79">
        <f t="shared" ca="1" si="184"/>
        <v>0</v>
      </c>
      <c r="O804" s="126">
        <f t="shared" ca="1" si="185"/>
        <v>0</v>
      </c>
      <c r="P804" s="79">
        <f t="shared" ca="1" si="186"/>
        <v>0</v>
      </c>
      <c r="Q804" s="79">
        <f t="shared" ca="1" si="187"/>
        <v>0</v>
      </c>
      <c r="R804" s="53">
        <f t="shared" ca="1" si="189"/>
        <v>7.3295565784882452E-3</v>
      </c>
      <c r="S804" s="53"/>
      <c r="T804" s="53"/>
      <c r="U804" s="53"/>
      <c r="V804" s="53"/>
      <c r="W804" s="53"/>
      <c r="X804" s="53"/>
      <c r="Y804" s="53"/>
      <c r="Z804" s="53"/>
      <c r="AA804" s="53"/>
      <c r="AB804" s="53"/>
      <c r="AC804" s="53"/>
      <c r="AD804" s="53"/>
      <c r="AE804" s="53"/>
      <c r="AF804" s="53"/>
      <c r="AG804" s="53"/>
      <c r="AH804" s="53"/>
      <c r="AI804" s="53"/>
    </row>
    <row r="805" spans="1:35" x14ac:dyDescent="0.2">
      <c r="A805" s="53"/>
      <c r="B805" s="53"/>
      <c r="C805" s="86"/>
      <c r="D805" s="87">
        <f t="shared" si="177"/>
        <v>0</v>
      </c>
      <c r="E805" s="87">
        <f t="shared" si="177"/>
        <v>0</v>
      </c>
      <c r="F805" s="79">
        <f t="shared" si="178"/>
        <v>0</v>
      </c>
      <c r="G805" s="79">
        <f t="shared" si="178"/>
        <v>0</v>
      </c>
      <c r="H805" s="79">
        <f t="shared" si="179"/>
        <v>0</v>
      </c>
      <c r="I805" s="79">
        <f t="shared" si="180"/>
        <v>0</v>
      </c>
      <c r="J805" s="79">
        <f t="shared" si="181"/>
        <v>0</v>
      </c>
      <c r="K805" s="79">
        <f t="shared" si="182"/>
        <v>0</v>
      </c>
      <c r="L805" s="79">
        <f t="shared" si="183"/>
        <v>0</v>
      </c>
      <c r="M805" s="79">
        <f t="shared" ca="1" si="188"/>
        <v>-7.3295565784882452E-3</v>
      </c>
      <c r="N805" s="79">
        <f t="shared" ca="1" si="184"/>
        <v>0</v>
      </c>
      <c r="O805" s="126">
        <f t="shared" ca="1" si="185"/>
        <v>0</v>
      </c>
      <c r="P805" s="79">
        <f t="shared" ca="1" si="186"/>
        <v>0</v>
      </c>
      <c r="Q805" s="79">
        <f t="shared" ca="1" si="187"/>
        <v>0</v>
      </c>
      <c r="R805" s="53">
        <f t="shared" ca="1" si="189"/>
        <v>7.3295565784882452E-3</v>
      </c>
      <c r="S805" s="53"/>
      <c r="T805" s="53"/>
      <c r="U805" s="53"/>
      <c r="V805" s="53"/>
      <c r="W805" s="53"/>
      <c r="X805" s="53"/>
      <c r="Y805" s="53"/>
      <c r="Z805" s="53"/>
      <c r="AA805" s="53"/>
      <c r="AB805" s="53"/>
      <c r="AC805" s="53"/>
      <c r="AD805" s="53"/>
      <c r="AE805" s="53"/>
      <c r="AF805" s="53"/>
      <c r="AG805" s="53"/>
      <c r="AH805" s="53"/>
      <c r="AI805" s="53"/>
    </row>
    <row r="806" spans="1:35" x14ac:dyDescent="0.2">
      <c r="A806" s="53"/>
      <c r="B806" s="53"/>
      <c r="C806" s="86"/>
      <c r="D806" s="87">
        <f t="shared" si="177"/>
        <v>0</v>
      </c>
      <c r="E806" s="87">
        <f t="shared" si="177"/>
        <v>0</v>
      </c>
      <c r="F806" s="79">
        <f t="shared" si="178"/>
        <v>0</v>
      </c>
      <c r="G806" s="79">
        <f t="shared" si="178"/>
        <v>0</v>
      </c>
      <c r="H806" s="79">
        <f t="shared" si="179"/>
        <v>0</v>
      </c>
      <c r="I806" s="79">
        <f t="shared" si="180"/>
        <v>0</v>
      </c>
      <c r="J806" s="79">
        <f t="shared" si="181"/>
        <v>0</v>
      </c>
      <c r="K806" s="79">
        <f t="shared" si="182"/>
        <v>0</v>
      </c>
      <c r="L806" s="79">
        <f t="shared" si="183"/>
        <v>0</v>
      </c>
      <c r="M806" s="79">
        <f t="shared" ca="1" si="188"/>
        <v>-7.3295565784882452E-3</v>
      </c>
      <c r="N806" s="79">
        <f t="shared" ca="1" si="184"/>
        <v>0</v>
      </c>
      <c r="O806" s="126">
        <f t="shared" ca="1" si="185"/>
        <v>0</v>
      </c>
      <c r="P806" s="79">
        <f t="shared" ca="1" si="186"/>
        <v>0</v>
      </c>
      <c r="Q806" s="79">
        <f t="shared" ca="1" si="187"/>
        <v>0</v>
      </c>
      <c r="R806" s="53">
        <f t="shared" ca="1" si="189"/>
        <v>7.3295565784882452E-3</v>
      </c>
      <c r="S806" s="53"/>
      <c r="T806" s="53"/>
      <c r="U806" s="53"/>
      <c r="V806" s="53"/>
      <c r="W806" s="53"/>
      <c r="X806" s="53"/>
      <c r="Y806" s="53"/>
      <c r="Z806" s="53"/>
      <c r="AA806" s="53"/>
      <c r="AB806" s="53"/>
      <c r="AC806" s="53"/>
      <c r="AD806" s="53"/>
      <c r="AE806" s="53"/>
      <c r="AF806" s="53"/>
      <c r="AG806" s="53"/>
      <c r="AH806" s="53"/>
      <c r="AI806" s="53"/>
    </row>
    <row r="807" spans="1:35" x14ac:dyDescent="0.2">
      <c r="A807" s="53"/>
      <c r="B807" s="53"/>
      <c r="C807" s="86"/>
      <c r="D807" s="87">
        <f t="shared" si="177"/>
        <v>0</v>
      </c>
      <c r="E807" s="87">
        <f t="shared" si="177"/>
        <v>0</v>
      </c>
      <c r="F807" s="79">
        <f t="shared" si="178"/>
        <v>0</v>
      </c>
      <c r="G807" s="79">
        <f t="shared" si="178"/>
        <v>0</v>
      </c>
      <c r="H807" s="79">
        <f t="shared" si="179"/>
        <v>0</v>
      </c>
      <c r="I807" s="79">
        <f t="shared" si="180"/>
        <v>0</v>
      </c>
      <c r="J807" s="79">
        <f t="shared" si="181"/>
        <v>0</v>
      </c>
      <c r="K807" s="79">
        <f t="shared" si="182"/>
        <v>0</v>
      </c>
      <c r="L807" s="79">
        <f t="shared" si="183"/>
        <v>0</v>
      </c>
      <c r="M807" s="79">
        <f t="shared" ca="1" si="188"/>
        <v>-7.3295565784882452E-3</v>
      </c>
      <c r="N807" s="79">
        <f t="shared" ca="1" si="184"/>
        <v>0</v>
      </c>
      <c r="O807" s="126">
        <f t="shared" ca="1" si="185"/>
        <v>0</v>
      </c>
      <c r="P807" s="79">
        <f t="shared" ca="1" si="186"/>
        <v>0</v>
      </c>
      <c r="Q807" s="79">
        <f t="shared" ca="1" si="187"/>
        <v>0</v>
      </c>
      <c r="R807" s="53">
        <f t="shared" ca="1" si="189"/>
        <v>7.3295565784882452E-3</v>
      </c>
      <c r="S807" s="53"/>
      <c r="T807" s="53"/>
      <c r="U807" s="53"/>
      <c r="V807" s="53"/>
      <c r="W807" s="53"/>
      <c r="X807" s="53"/>
      <c r="Y807" s="53"/>
      <c r="Z807" s="53"/>
      <c r="AA807" s="53"/>
      <c r="AB807" s="53"/>
      <c r="AC807" s="53"/>
      <c r="AD807" s="53"/>
      <c r="AE807" s="53"/>
      <c r="AF807" s="53"/>
      <c r="AG807" s="53"/>
      <c r="AH807" s="53"/>
      <c r="AI807" s="53"/>
    </row>
    <row r="808" spans="1:35" x14ac:dyDescent="0.2">
      <c r="A808" s="53"/>
      <c r="B808" s="53"/>
      <c r="C808" s="86"/>
      <c r="D808" s="87">
        <f t="shared" si="177"/>
        <v>0</v>
      </c>
      <c r="E808" s="87">
        <f t="shared" si="177"/>
        <v>0</v>
      </c>
      <c r="F808" s="79">
        <f t="shared" si="178"/>
        <v>0</v>
      </c>
      <c r="G808" s="79">
        <f t="shared" si="178"/>
        <v>0</v>
      </c>
      <c r="H808" s="79">
        <f t="shared" si="179"/>
        <v>0</v>
      </c>
      <c r="I808" s="79">
        <f t="shared" si="180"/>
        <v>0</v>
      </c>
      <c r="J808" s="79">
        <f t="shared" si="181"/>
        <v>0</v>
      </c>
      <c r="K808" s="79">
        <f t="shared" si="182"/>
        <v>0</v>
      </c>
      <c r="L808" s="79">
        <f t="shared" si="183"/>
        <v>0</v>
      </c>
      <c r="M808" s="79">
        <f t="shared" ca="1" si="188"/>
        <v>-7.3295565784882452E-3</v>
      </c>
      <c r="N808" s="79">
        <f t="shared" ca="1" si="184"/>
        <v>0</v>
      </c>
      <c r="O808" s="126">
        <f t="shared" ca="1" si="185"/>
        <v>0</v>
      </c>
      <c r="P808" s="79">
        <f t="shared" ca="1" si="186"/>
        <v>0</v>
      </c>
      <c r="Q808" s="79">
        <f t="shared" ca="1" si="187"/>
        <v>0</v>
      </c>
      <c r="R808" s="53">
        <f t="shared" ca="1" si="189"/>
        <v>7.3295565784882452E-3</v>
      </c>
      <c r="S808" s="53"/>
      <c r="T808" s="53"/>
      <c r="U808" s="53"/>
      <c r="V808" s="53"/>
      <c r="W808" s="53"/>
      <c r="X808" s="53"/>
      <c r="Y808" s="53"/>
      <c r="Z808" s="53"/>
      <c r="AA808" s="53"/>
      <c r="AB808" s="53"/>
      <c r="AC808" s="53"/>
      <c r="AD808" s="53"/>
      <c r="AE808" s="53"/>
      <c r="AF808" s="53"/>
      <c r="AG808" s="53"/>
      <c r="AH808" s="53"/>
      <c r="AI808" s="53"/>
    </row>
    <row r="809" spans="1:35" x14ac:dyDescent="0.2">
      <c r="A809" s="53"/>
      <c r="B809" s="53"/>
      <c r="C809" s="86"/>
      <c r="D809" s="87">
        <f t="shared" si="177"/>
        <v>0</v>
      </c>
      <c r="E809" s="87">
        <f t="shared" si="177"/>
        <v>0</v>
      </c>
      <c r="F809" s="79">
        <f t="shared" si="178"/>
        <v>0</v>
      </c>
      <c r="G809" s="79">
        <f t="shared" si="178"/>
        <v>0</v>
      </c>
      <c r="H809" s="79">
        <f t="shared" si="179"/>
        <v>0</v>
      </c>
      <c r="I809" s="79">
        <f t="shared" si="180"/>
        <v>0</v>
      </c>
      <c r="J809" s="79">
        <f t="shared" si="181"/>
        <v>0</v>
      </c>
      <c r="K809" s="79">
        <f t="shared" si="182"/>
        <v>0</v>
      </c>
      <c r="L809" s="79">
        <f t="shared" si="183"/>
        <v>0</v>
      </c>
      <c r="M809" s="79">
        <f t="shared" ca="1" si="188"/>
        <v>-7.3295565784882452E-3</v>
      </c>
      <c r="N809" s="79">
        <f t="shared" ca="1" si="184"/>
        <v>0</v>
      </c>
      <c r="O809" s="126">
        <f t="shared" ca="1" si="185"/>
        <v>0</v>
      </c>
      <c r="P809" s="79">
        <f t="shared" ca="1" si="186"/>
        <v>0</v>
      </c>
      <c r="Q809" s="79">
        <f t="shared" ca="1" si="187"/>
        <v>0</v>
      </c>
      <c r="R809" s="53">
        <f t="shared" ca="1" si="189"/>
        <v>7.3295565784882452E-3</v>
      </c>
      <c r="S809" s="53"/>
      <c r="T809" s="53"/>
      <c r="U809" s="53"/>
      <c r="V809" s="53"/>
      <c r="W809" s="53"/>
      <c r="X809" s="53"/>
      <c r="Y809" s="53"/>
      <c r="Z809" s="53"/>
      <c r="AA809" s="53"/>
      <c r="AB809" s="53"/>
      <c r="AC809" s="53"/>
      <c r="AD809" s="53"/>
      <c r="AE809" s="53"/>
      <c r="AF809" s="53"/>
      <c r="AG809" s="53"/>
      <c r="AH809" s="53"/>
      <c r="AI809" s="53"/>
    </row>
    <row r="810" spans="1:35" x14ac:dyDescent="0.2">
      <c r="A810" s="53"/>
      <c r="B810" s="53"/>
      <c r="C810" s="86"/>
      <c r="D810" s="87">
        <f t="shared" si="177"/>
        <v>0</v>
      </c>
      <c r="E810" s="87">
        <f t="shared" si="177"/>
        <v>0</v>
      </c>
      <c r="F810" s="79">
        <f t="shared" si="178"/>
        <v>0</v>
      </c>
      <c r="G810" s="79">
        <f t="shared" si="178"/>
        <v>0</v>
      </c>
      <c r="H810" s="79">
        <f t="shared" si="179"/>
        <v>0</v>
      </c>
      <c r="I810" s="79">
        <f t="shared" si="180"/>
        <v>0</v>
      </c>
      <c r="J810" s="79">
        <f t="shared" si="181"/>
        <v>0</v>
      </c>
      <c r="K810" s="79">
        <f t="shared" si="182"/>
        <v>0</v>
      </c>
      <c r="L810" s="79">
        <f t="shared" si="183"/>
        <v>0</v>
      </c>
      <c r="M810" s="79">
        <f t="shared" ca="1" si="188"/>
        <v>-7.3295565784882452E-3</v>
      </c>
      <c r="N810" s="79">
        <f t="shared" ca="1" si="184"/>
        <v>0</v>
      </c>
      <c r="O810" s="126">
        <f t="shared" ca="1" si="185"/>
        <v>0</v>
      </c>
      <c r="P810" s="79">
        <f t="shared" ca="1" si="186"/>
        <v>0</v>
      </c>
      <c r="Q810" s="79">
        <f t="shared" ca="1" si="187"/>
        <v>0</v>
      </c>
      <c r="R810" s="53">
        <f t="shared" ca="1" si="189"/>
        <v>7.3295565784882452E-3</v>
      </c>
      <c r="S810" s="53"/>
      <c r="T810" s="53"/>
      <c r="U810" s="53"/>
      <c r="V810" s="53"/>
      <c r="W810" s="53"/>
      <c r="X810" s="53"/>
      <c r="Y810" s="53"/>
      <c r="Z810" s="53"/>
      <c r="AA810" s="53"/>
      <c r="AB810" s="53"/>
      <c r="AC810" s="53"/>
      <c r="AD810" s="53"/>
      <c r="AE810" s="53"/>
      <c r="AF810" s="53"/>
      <c r="AG810" s="53"/>
      <c r="AH810" s="53"/>
      <c r="AI810" s="53"/>
    </row>
    <row r="811" spans="1:35" x14ac:dyDescent="0.2">
      <c r="A811" s="53"/>
      <c r="B811" s="53"/>
      <c r="C811" s="86"/>
      <c r="D811" s="87">
        <f t="shared" si="177"/>
        <v>0</v>
      </c>
      <c r="E811" s="87">
        <f t="shared" si="177"/>
        <v>0</v>
      </c>
      <c r="F811" s="79">
        <f t="shared" si="178"/>
        <v>0</v>
      </c>
      <c r="G811" s="79">
        <f t="shared" si="178"/>
        <v>0</v>
      </c>
      <c r="H811" s="79">
        <f t="shared" si="179"/>
        <v>0</v>
      </c>
      <c r="I811" s="79">
        <f t="shared" si="180"/>
        <v>0</v>
      </c>
      <c r="J811" s="79">
        <f t="shared" si="181"/>
        <v>0</v>
      </c>
      <c r="K811" s="79">
        <f t="shared" si="182"/>
        <v>0</v>
      </c>
      <c r="L811" s="79">
        <f t="shared" si="183"/>
        <v>0</v>
      </c>
      <c r="M811" s="79">
        <f t="shared" ca="1" si="188"/>
        <v>-7.3295565784882452E-3</v>
      </c>
      <c r="N811" s="79">
        <f t="shared" ca="1" si="184"/>
        <v>0</v>
      </c>
      <c r="O811" s="126">
        <f t="shared" ca="1" si="185"/>
        <v>0</v>
      </c>
      <c r="P811" s="79">
        <f t="shared" ca="1" si="186"/>
        <v>0</v>
      </c>
      <c r="Q811" s="79">
        <f t="shared" ca="1" si="187"/>
        <v>0</v>
      </c>
      <c r="R811" s="53">
        <f t="shared" ca="1" si="189"/>
        <v>7.3295565784882452E-3</v>
      </c>
      <c r="S811" s="53"/>
      <c r="T811" s="53"/>
      <c r="U811" s="53"/>
      <c r="V811" s="53"/>
      <c r="W811" s="53"/>
      <c r="X811" s="53"/>
      <c r="Y811" s="53"/>
      <c r="Z811" s="53"/>
      <c r="AA811" s="53"/>
      <c r="AB811" s="53"/>
      <c r="AC811" s="53"/>
      <c r="AD811" s="53"/>
      <c r="AE811" s="53"/>
      <c r="AF811" s="53"/>
      <c r="AG811" s="53"/>
      <c r="AH811" s="53"/>
      <c r="AI811" s="53"/>
    </row>
    <row r="812" spans="1:35" x14ac:dyDescent="0.2">
      <c r="A812" s="53"/>
      <c r="B812" s="53"/>
      <c r="C812" s="86"/>
      <c r="D812" s="87">
        <f t="shared" si="177"/>
        <v>0</v>
      </c>
      <c r="E812" s="87">
        <f t="shared" si="177"/>
        <v>0</v>
      </c>
      <c r="F812" s="79">
        <f t="shared" si="178"/>
        <v>0</v>
      </c>
      <c r="G812" s="79">
        <f t="shared" si="178"/>
        <v>0</v>
      </c>
      <c r="H812" s="79">
        <f t="shared" si="179"/>
        <v>0</v>
      </c>
      <c r="I812" s="79">
        <f t="shared" si="180"/>
        <v>0</v>
      </c>
      <c r="J812" s="79">
        <f t="shared" si="181"/>
        <v>0</v>
      </c>
      <c r="K812" s="79">
        <f t="shared" si="182"/>
        <v>0</v>
      </c>
      <c r="L812" s="79">
        <f t="shared" si="183"/>
        <v>0</v>
      </c>
      <c r="M812" s="79">
        <f t="shared" ca="1" si="188"/>
        <v>-7.3295565784882452E-3</v>
      </c>
      <c r="N812" s="79">
        <f t="shared" ca="1" si="184"/>
        <v>0</v>
      </c>
      <c r="O812" s="126">
        <f t="shared" ca="1" si="185"/>
        <v>0</v>
      </c>
      <c r="P812" s="79">
        <f t="shared" ca="1" si="186"/>
        <v>0</v>
      </c>
      <c r="Q812" s="79">
        <f t="shared" ca="1" si="187"/>
        <v>0</v>
      </c>
      <c r="R812" s="53">
        <f t="shared" ca="1" si="189"/>
        <v>7.3295565784882452E-3</v>
      </c>
      <c r="S812" s="53"/>
      <c r="T812" s="53"/>
      <c r="U812" s="53"/>
      <c r="V812" s="53"/>
      <c r="W812" s="53"/>
      <c r="X812" s="53"/>
      <c r="Y812" s="53"/>
      <c r="Z812" s="53"/>
      <c r="AA812" s="53"/>
      <c r="AB812" s="53"/>
      <c r="AC812" s="53"/>
      <c r="AD812" s="53"/>
      <c r="AE812" s="53"/>
      <c r="AF812" s="53"/>
      <c r="AG812" s="53"/>
      <c r="AH812" s="53"/>
      <c r="AI812" s="53"/>
    </row>
    <row r="813" spans="1:35" x14ac:dyDescent="0.2">
      <c r="A813" s="53"/>
      <c r="B813" s="53"/>
      <c r="C813" s="86"/>
      <c r="D813" s="87">
        <f t="shared" si="177"/>
        <v>0</v>
      </c>
      <c r="E813" s="87">
        <f t="shared" si="177"/>
        <v>0</v>
      </c>
      <c r="F813" s="79">
        <f t="shared" si="178"/>
        <v>0</v>
      </c>
      <c r="G813" s="79">
        <f t="shared" si="178"/>
        <v>0</v>
      </c>
      <c r="H813" s="79">
        <f t="shared" si="179"/>
        <v>0</v>
      </c>
      <c r="I813" s="79">
        <f t="shared" si="180"/>
        <v>0</v>
      </c>
      <c r="J813" s="79">
        <f t="shared" si="181"/>
        <v>0</v>
      </c>
      <c r="K813" s="79">
        <f t="shared" si="182"/>
        <v>0</v>
      </c>
      <c r="L813" s="79">
        <f t="shared" si="183"/>
        <v>0</v>
      </c>
      <c r="M813" s="79">
        <f t="shared" ca="1" si="188"/>
        <v>-7.3295565784882452E-3</v>
      </c>
      <c r="N813" s="79">
        <f t="shared" ca="1" si="184"/>
        <v>0</v>
      </c>
      <c r="O813" s="126">
        <f t="shared" ca="1" si="185"/>
        <v>0</v>
      </c>
      <c r="P813" s="79">
        <f t="shared" ca="1" si="186"/>
        <v>0</v>
      </c>
      <c r="Q813" s="79">
        <f t="shared" ca="1" si="187"/>
        <v>0</v>
      </c>
      <c r="R813" s="53">
        <f t="shared" ca="1" si="189"/>
        <v>7.3295565784882452E-3</v>
      </c>
      <c r="S813" s="53"/>
      <c r="T813" s="53"/>
      <c r="U813" s="53"/>
      <c r="V813" s="53"/>
      <c r="W813" s="53"/>
      <c r="X813" s="53"/>
      <c r="Y813" s="53"/>
      <c r="Z813" s="53"/>
      <c r="AA813" s="53"/>
      <c r="AB813" s="53"/>
      <c r="AC813" s="53"/>
      <c r="AD813" s="53"/>
      <c r="AE813" s="53"/>
      <c r="AF813" s="53"/>
      <c r="AG813" s="53"/>
      <c r="AH813" s="53"/>
      <c r="AI813" s="53"/>
    </row>
    <row r="814" spans="1:35" x14ac:dyDescent="0.2">
      <c r="A814" s="53"/>
      <c r="B814" s="53"/>
      <c r="C814" s="86"/>
      <c r="D814" s="87">
        <f t="shared" si="177"/>
        <v>0</v>
      </c>
      <c r="E814" s="87">
        <f t="shared" si="177"/>
        <v>0</v>
      </c>
      <c r="F814" s="79">
        <f t="shared" si="178"/>
        <v>0</v>
      </c>
      <c r="G814" s="79">
        <f t="shared" si="178"/>
        <v>0</v>
      </c>
      <c r="H814" s="79">
        <f t="shared" si="179"/>
        <v>0</v>
      </c>
      <c r="I814" s="79">
        <f t="shared" si="180"/>
        <v>0</v>
      </c>
      <c r="J814" s="79">
        <f t="shared" si="181"/>
        <v>0</v>
      </c>
      <c r="K814" s="79">
        <f t="shared" si="182"/>
        <v>0</v>
      </c>
      <c r="L814" s="79">
        <f t="shared" si="183"/>
        <v>0</v>
      </c>
      <c r="M814" s="79">
        <f t="shared" ca="1" si="188"/>
        <v>-7.3295565784882452E-3</v>
      </c>
      <c r="N814" s="79">
        <f t="shared" ca="1" si="184"/>
        <v>0</v>
      </c>
      <c r="O814" s="126">
        <f t="shared" ca="1" si="185"/>
        <v>0</v>
      </c>
      <c r="P814" s="79">
        <f t="shared" ca="1" si="186"/>
        <v>0</v>
      </c>
      <c r="Q814" s="79">
        <f t="shared" ca="1" si="187"/>
        <v>0</v>
      </c>
      <c r="R814" s="53">
        <f t="shared" ca="1" si="189"/>
        <v>7.3295565784882452E-3</v>
      </c>
      <c r="S814" s="53"/>
      <c r="T814" s="53"/>
      <c r="U814" s="53"/>
      <c r="V814" s="53"/>
      <c r="W814" s="53"/>
      <c r="X814" s="53"/>
      <c r="Y814" s="53"/>
      <c r="Z814" s="53"/>
      <c r="AA814" s="53"/>
      <c r="AB814" s="53"/>
      <c r="AC814" s="53"/>
      <c r="AD814" s="53"/>
      <c r="AE814" s="53"/>
      <c r="AF814" s="53"/>
      <c r="AG814" s="53"/>
      <c r="AH814" s="53"/>
      <c r="AI814" s="53"/>
    </row>
    <row r="815" spans="1:35" x14ac:dyDescent="0.2">
      <c r="A815" s="53"/>
      <c r="B815" s="53"/>
      <c r="C815" s="86"/>
      <c r="D815" s="87">
        <f t="shared" si="177"/>
        <v>0</v>
      </c>
      <c r="E815" s="87">
        <f t="shared" si="177"/>
        <v>0</v>
      </c>
      <c r="F815" s="79">
        <f t="shared" si="178"/>
        <v>0</v>
      </c>
      <c r="G815" s="79">
        <f t="shared" si="178"/>
        <v>0</v>
      </c>
      <c r="H815" s="79">
        <f t="shared" si="179"/>
        <v>0</v>
      </c>
      <c r="I815" s="79">
        <f t="shared" si="180"/>
        <v>0</v>
      </c>
      <c r="J815" s="79">
        <f t="shared" si="181"/>
        <v>0</v>
      </c>
      <c r="K815" s="79">
        <f t="shared" si="182"/>
        <v>0</v>
      </c>
      <c r="L815" s="79">
        <f t="shared" si="183"/>
        <v>0</v>
      </c>
      <c r="M815" s="79">
        <f t="shared" ca="1" si="188"/>
        <v>-7.3295565784882452E-3</v>
      </c>
      <c r="N815" s="79">
        <f t="shared" ca="1" si="184"/>
        <v>0</v>
      </c>
      <c r="O815" s="126">
        <f t="shared" ca="1" si="185"/>
        <v>0</v>
      </c>
      <c r="P815" s="79">
        <f t="shared" ca="1" si="186"/>
        <v>0</v>
      </c>
      <c r="Q815" s="79">
        <f t="shared" ca="1" si="187"/>
        <v>0</v>
      </c>
      <c r="R815" s="53">
        <f t="shared" ca="1" si="189"/>
        <v>7.3295565784882452E-3</v>
      </c>
      <c r="S815" s="53"/>
      <c r="T815" s="53"/>
      <c r="U815" s="53"/>
      <c r="V815" s="53"/>
      <c r="W815" s="53"/>
      <c r="X815" s="53"/>
      <c r="Y815" s="53"/>
      <c r="Z815" s="53"/>
      <c r="AA815" s="53"/>
      <c r="AB815" s="53"/>
      <c r="AC815" s="53"/>
      <c r="AD815" s="53"/>
      <c r="AE815" s="53"/>
      <c r="AF815" s="53"/>
      <c r="AG815" s="53"/>
      <c r="AH815" s="53"/>
      <c r="AI815" s="53"/>
    </row>
    <row r="816" spans="1:35" x14ac:dyDescent="0.2">
      <c r="A816" s="53"/>
      <c r="B816" s="53"/>
      <c r="C816" s="86"/>
      <c r="D816" s="87">
        <f t="shared" si="177"/>
        <v>0</v>
      </c>
      <c r="E816" s="87">
        <f t="shared" si="177"/>
        <v>0</v>
      </c>
      <c r="F816" s="79">
        <f t="shared" si="178"/>
        <v>0</v>
      </c>
      <c r="G816" s="79">
        <f t="shared" si="178"/>
        <v>0</v>
      </c>
      <c r="H816" s="79">
        <f t="shared" si="179"/>
        <v>0</v>
      </c>
      <c r="I816" s="79">
        <f t="shared" si="180"/>
        <v>0</v>
      </c>
      <c r="J816" s="79">
        <f t="shared" si="181"/>
        <v>0</v>
      </c>
      <c r="K816" s="79">
        <f t="shared" si="182"/>
        <v>0</v>
      </c>
      <c r="L816" s="79">
        <f t="shared" si="183"/>
        <v>0</v>
      </c>
      <c r="M816" s="79">
        <f t="shared" ca="1" si="188"/>
        <v>-7.3295565784882452E-3</v>
      </c>
      <c r="N816" s="79">
        <f t="shared" ca="1" si="184"/>
        <v>0</v>
      </c>
      <c r="O816" s="126">
        <f t="shared" ca="1" si="185"/>
        <v>0</v>
      </c>
      <c r="P816" s="79">
        <f t="shared" ca="1" si="186"/>
        <v>0</v>
      </c>
      <c r="Q816" s="79">
        <f t="shared" ca="1" si="187"/>
        <v>0</v>
      </c>
      <c r="R816" s="53">
        <f t="shared" ca="1" si="189"/>
        <v>7.3295565784882452E-3</v>
      </c>
      <c r="S816" s="53"/>
      <c r="T816" s="53"/>
      <c r="U816" s="53"/>
      <c r="V816" s="53"/>
      <c r="W816" s="53"/>
      <c r="X816" s="53"/>
      <c r="Y816" s="53"/>
      <c r="Z816" s="53"/>
      <c r="AA816" s="53"/>
      <c r="AB816" s="53"/>
      <c r="AC816" s="53"/>
      <c r="AD816" s="53"/>
      <c r="AE816" s="53"/>
      <c r="AF816" s="53"/>
      <c r="AG816" s="53"/>
      <c r="AH816" s="53"/>
      <c r="AI816" s="53"/>
    </row>
    <row r="817" spans="1:35" x14ac:dyDescent="0.2">
      <c r="A817" s="53"/>
      <c r="B817" s="53"/>
      <c r="C817" s="86"/>
      <c r="D817" s="87">
        <f t="shared" si="177"/>
        <v>0</v>
      </c>
      <c r="E817" s="87">
        <f t="shared" si="177"/>
        <v>0</v>
      </c>
      <c r="F817" s="79">
        <f t="shared" si="178"/>
        <v>0</v>
      </c>
      <c r="G817" s="79">
        <f t="shared" si="178"/>
        <v>0</v>
      </c>
      <c r="H817" s="79">
        <f t="shared" si="179"/>
        <v>0</v>
      </c>
      <c r="I817" s="79">
        <f t="shared" si="180"/>
        <v>0</v>
      </c>
      <c r="J817" s="79">
        <f t="shared" si="181"/>
        <v>0</v>
      </c>
      <c r="K817" s="79">
        <f t="shared" si="182"/>
        <v>0</v>
      </c>
      <c r="L817" s="79">
        <f t="shared" si="183"/>
        <v>0</v>
      </c>
      <c r="M817" s="79">
        <f t="shared" ca="1" si="188"/>
        <v>-7.3295565784882452E-3</v>
      </c>
      <c r="N817" s="79">
        <f t="shared" ca="1" si="184"/>
        <v>0</v>
      </c>
      <c r="O817" s="126">
        <f t="shared" ca="1" si="185"/>
        <v>0</v>
      </c>
      <c r="P817" s="79">
        <f t="shared" ca="1" si="186"/>
        <v>0</v>
      </c>
      <c r="Q817" s="79">
        <f t="shared" ca="1" si="187"/>
        <v>0</v>
      </c>
      <c r="R817" s="53">
        <f t="shared" ca="1" si="189"/>
        <v>7.3295565784882452E-3</v>
      </c>
      <c r="S817" s="53"/>
      <c r="T817" s="53"/>
      <c r="U817" s="53"/>
      <c r="V817" s="53"/>
      <c r="W817" s="53"/>
      <c r="X817" s="53"/>
      <c r="Y817" s="53"/>
      <c r="Z817" s="53"/>
      <c r="AA817" s="53"/>
      <c r="AB817" s="53"/>
      <c r="AC817" s="53"/>
      <c r="AD817" s="53"/>
      <c r="AE817" s="53"/>
      <c r="AF817" s="53"/>
      <c r="AG817" s="53"/>
      <c r="AH817" s="53"/>
      <c r="AI817" s="53"/>
    </row>
    <row r="818" spans="1:35" x14ac:dyDescent="0.2">
      <c r="A818" s="53"/>
      <c r="B818" s="53"/>
      <c r="C818" s="86"/>
      <c r="D818" s="87">
        <f t="shared" si="177"/>
        <v>0</v>
      </c>
      <c r="E818" s="87">
        <f t="shared" si="177"/>
        <v>0</v>
      </c>
      <c r="F818" s="79">
        <f t="shared" si="178"/>
        <v>0</v>
      </c>
      <c r="G818" s="79">
        <f t="shared" si="178"/>
        <v>0</v>
      </c>
      <c r="H818" s="79">
        <f t="shared" si="179"/>
        <v>0</v>
      </c>
      <c r="I818" s="79">
        <f t="shared" si="180"/>
        <v>0</v>
      </c>
      <c r="J818" s="79">
        <f t="shared" si="181"/>
        <v>0</v>
      </c>
      <c r="K818" s="79">
        <f t="shared" si="182"/>
        <v>0</v>
      </c>
      <c r="L818" s="79">
        <f t="shared" si="183"/>
        <v>0</v>
      </c>
      <c r="M818" s="79">
        <f t="shared" ca="1" si="188"/>
        <v>-7.3295565784882452E-3</v>
      </c>
      <c r="N818" s="79">
        <f t="shared" ca="1" si="184"/>
        <v>0</v>
      </c>
      <c r="O818" s="126">
        <f t="shared" ca="1" si="185"/>
        <v>0</v>
      </c>
      <c r="P818" s="79">
        <f t="shared" ca="1" si="186"/>
        <v>0</v>
      </c>
      <c r="Q818" s="79">
        <f t="shared" ca="1" si="187"/>
        <v>0</v>
      </c>
      <c r="R818" s="53">
        <f t="shared" ca="1" si="189"/>
        <v>7.3295565784882452E-3</v>
      </c>
      <c r="S818" s="53"/>
      <c r="T818" s="53"/>
      <c r="U818" s="53"/>
      <c r="V818" s="53"/>
      <c r="W818" s="53"/>
      <c r="X818" s="53"/>
      <c r="Y818" s="53"/>
      <c r="Z818" s="53"/>
      <c r="AA818" s="53"/>
      <c r="AB818" s="53"/>
      <c r="AC818" s="53"/>
      <c r="AD818" s="53"/>
      <c r="AE818" s="53"/>
      <c r="AF818" s="53"/>
      <c r="AG818" s="53"/>
      <c r="AH818" s="53"/>
      <c r="AI818" s="53"/>
    </row>
    <row r="819" spans="1:35" x14ac:dyDescent="0.2">
      <c r="A819" s="53"/>
      <c r="B819" s="53"/>
      <c r="C819" s="86"/>
      <c r="D819" s="87">
        <f t="shared" si="177"/>
        <v>0</v>
      </c>
      <c r="E819" s="87">
        <f t="shared" si="177"/>
        <v>0</v>
      </c>
      <c r="F819" s="79">
        <f t="shared" si="178"/>
        <v>0</v>
      </c>
      <c r="G819" s="79">
        <f t="shared" si="178"/>
        <v>0</v>
      </c>
      <c r="H819" s="79">
        <f t="shared" si="179"/>
        <v>0</v>
      </c>
      <c r="I819" s="79">
        <f t="shared" si="180"/>
        <v>0</v>
      </c>
      <c r="J819" s="79">
        <f t="shared" si="181"/>
        <v>0</v>
      </c>
      <c r="K819" s="79">
        <f t="shared" si="182"/>
        <v>0</v>
      </c>
      <c r="L819" s="79">
        <f t="shared" si="183"/>
        <v>0</v>
      </c>
      <c r="M819" s="79">
        <f t="shared" ca="1" si="188"/>
        <v>-7.3295565784882452E-3</v>
      </c>
      <c r="N819" s="79">
        <f t="shared" ca="1" si="184"/>
        <v>0</v>
      </c>
      <c r="O819" s="126">
        <f t="shared" ca="1" si="185"/>
        <v>0</v>
      </c>
      <c r="P819" s="79">
        <f t="shared" ca="1" si="186"/>
        <v>0</v>
      </c>
      <c r="Q819" s="79">
        <f t="shared" ca="1" si="187"/>
        <v>0</v>
      </c>
      <c r="R819" s="53">
        <f t="shared" ca="1" si="189"/>
        <v>7.3295565784882452E-3</v>
      </c>
      <c r="S819" s="53"/>
      <c r="T819" s="53"/>
      <c r="U819" s="53"/>
      <c r="V819" s="53"/>
      <c r="W819" s="53"/>
      <c r="X819" s="53"/>
      <c r="Y819" s="53"/>
      <c r="Z819" s="53"/>
      <c r="AA819" s="53"/>
      <c r="AB819" s="53"/>
      <c r="AC819" s="53"/>
      <c r="AD819" s="53"/>
      <c r="AE819" s="53"/>
      <c r="AF819" s="53"/>
      <c r="AG819" s="53"/>
      <c r="AH819" s="53"/>
      <c r="AI819" s="53"/>
    </row>
    <row r="820" spans="1:35" x14ac:dyDescent="0.2">
      <c r="A820" s="53"/>
      <c r="B820" s="53"/>
      <c r="C820" s="86"/>
      <c r="D820" s="87">
        <f t="shared" si="177"/>
        <v>0</v>
      </c>
      <c r="E820" s="87">
        <f t="shared" si="177"/>
        <v>0</v>
      </c>
      <c r="F820" s="79">
        <f t="shared" si="178"/>
        <v>0</v>
      </c>
      <c r="G820" s="79">
        <f t="shared" si="178"/>
        <v>0</v>
      </c>
      <c r="H820" s="79">
        <f t="shared" si="179"/>
        <v>0</v>
      </c>
      <c r="I820" s="79">
        <f t="shared" si="180"/>
        <v>0</v>
      </c>
      <c r="J820" s="79">
        <f t="shared" si="181"/>
        <v>0</v>
      </c>
      <c r="K820" s="79">
        <f t="shared" si="182"/>
        <v>0</v>
      </c>
      <c r="L820" s="79">
        <f t="shared" si="183"/>
        <v>0</v>
      </c>
      <c r="M820" s="79">
        <f t="shared" ca="1" si="188"/>
        <v>-7.3295565784882452E-3</v>
      </c>
      <c r="N820" s="79">
        <f t="shared" ca="1" si="184"/>
        <v>0</v>
      </c>
      <c r="O820" s="126">
        <f t="shared" ca="1" si="185"/>
        <v>0</v>
      </c>
      <c r="P820" s="79">
        <f t="shared" ca="1" si="186"/>
        <v>0</v>
      </c>
      <c r="Q820" s="79">
        <f t="shared" ca="1" si="187"/>
        <v>0</v>
      </c>
      <c r="R820" s="53">
        <f t="shared" ca="1" si="189"/>
        <v>7.3295565784882452E-3</v>
      </c>
      <c r="S820" s="53"/>
      <c r="T820" s="53"/>
      <c r="U820" s="53"/>
      <c r="V820" s="53"/>
      <c r="W820" s="53"/>
      <c r="X820" s="53"/>
      <c r="Y820" s="53"/>
      <c r="Z820" s="53"/>
      <c r="AA820" s="53"/>
      <c r="AB820" s="53"/>
      <c r="AC820" s="53"/>
      <c r="AD820" s="53"/>
      <c r="AE820" s="53"/>
      <c r="AF820" s="53"/>
      <c r="AG820" s="53"/>
      <c r="AH820" s="53"/>
      <c r="AI820" s="53"/>
    </row>
    <row r="821" spans="1:35" x14ac:dyDescent="0.2">
      <c r="A821" s="53"/>
      <c r="B821" s="53"/>
      <c r="C821" s="86"/>
      <c r="D821" s="87">
        <f t="shared" si="177"/>
        <v>0</v>
      </c>
      <c r="E821" s="87">
        <f t="shared" si="177"/>
        <v>0</v>
      </c>
      <c r="F821" s="79">
        <f t="shared" si="178"/>
        <v>0</v>
      </c>
      <c r="G821" s="79">
        <f t="shared" si="178"/>
        <v>0</v>
      </c>
      <c r="H821" s="79">
        <f t="shared" si="179"/>
        <v>0</v>
      </c>
      <c r="I821" s="79">
        <f t="shared" si="180"/>
        <v>0</v>
      </c>
      <c r="J821" s="79">
        <f t="shared" si="181"/>
        <v>0</v>
      </c>
      <c r="K821" s="79">
        <f t="shared" si="182"/>
        <v>0</v>
      </c>
      <c r="L821" s="79">
        <f t="shared" si="183"/>
        <v>0</v>
      </c>
      <c r="M821" s="79">
        <f t="shared" ca="1" si="188"/>
        <v>-7.3295565784882452E-3</v>
      </c>
      <c r="N821" s="79">
        <f t="shared" ca="1" si="184"/>
        <v>0</v>
      </c>
      <c r="O821" s="126">
        <f t="shared" ca="1" si="185"/>
        <v>0</v>
      </c>
      <c r="P821" s="79">
        <f t="shared" ca="1" si="186"/>
        <v>0</v>
      </c>
      <c r="Q821" s="79">
        <f t="shared" ca="1" si="187"/>
        <v>0</v>
      </c>
      <c r="R821" s="53">
        <f t="shared" ca="1" si="189"/>
        <v>7.3295565784882452E-3</v>
      </c>
      <c r="S821" s="53"/>
      <c r="T821" s="53"/>
      <c r="U821" s="53"/>
      <c r="V821" s="53"/>
      <c r="W821" s="53"/>
      <c r="X821" s="53"/>
      <c r="Y821" s="53"/>
      <c r="Z821" s="53"/>
      <c r="AA821" s="53"/>
      <c r="AB821" s="53"/>
      <c r="AC821" s="53"/>
      <c r="AD821" s="53"/>
      <c r="AE821" s="53"/>
      <c r="AF821" s="53"/>
      <c r="AG821" s="53"/>
      <c r="AH821" s="53"/>
      <c r="AI821" s="53"/>
    </row>
    <row r="822" spans="1:35" x14ac:dyDescent="0.2">
      <c r="A822" s="53"/>
      <c r="B822" s="53"/>
      <c r="C822" s="86"/>
      <c r="D822" s="87">
        <f t="shared" si="177"/>
        <v>0</v>
      </c>
      <c r="E822" s="87">
        <f t="shared" si="177"/>
        <v>0</v>
      </c>
      <c r="F822" s="79">
        <f t="shared" si="178"/>
        <v>0</v>
      </c>
      <c r="G822" s="79">
        <f t="shared" si="178"/>
        <v>0</v>
      </c>
      <c r="H822" s="79">
        <f t="shared" si="179"/>
        <v>0</v>
      </c>
      <c r="I822" s="79">
        <f t="shared" si="180"/>
        <v>0</v>
      </c>
      <c r="J822" s="79">
        <f t="shared" si="181"/>
        <v>0</v>
      </c>
      <c r="K822" s="79">
        <f t="shared" si="182"/>
        <v>0</v>
      </c>
      <c r="L822" s="79">
        <f t="shared" si="183"/>
        <v>0</v>
      </c>
      <c r="M822" s="79">
        <f t="shared" ca="1" si="188"/>
        <v>-7.3295565784882452E-3</v>
      </c>
      <c r="N822" s="79">
        <f t="shared" ca="1" si="184"/>
        <v>0</v>
      </c>
      <c r="O822" s="126">
        <f t="shared" ca="1" si="185"/>
        <v>0</v>
      </c>
      <c r="P822" s="79">
        <f t="shared" ca="1" si="186"/>
        <v>0</v>
      </c>
      <c r="Q822" s="79">
        <f t="shared" ca="1" si="187"/>
        <v>0</v>
      </c>
      <c r="R822" s="53">
        <f t="shared" ca="1" si="189"/>
        <v>7.3295565784882452E-3</v>
      </c>
      <c r="S822" s="53"/>
      <c r="T822" s="53"/>
      <c r="U822" s="53"/>
      <c r="V822" s="53"/>
      <c r="W822" s="53"/>
      <c r="X822" s="53"/>
      <c r="Y822" s="53"/>
      <c r="Z822" s="53"/>
      <c r="AA822" s="53"/>
      <c r="AB822" s="53"/>
      <c r="AC822" s="53"/>
      <c r="AD822" s="53"/>
      <c r="AE822" s="53"/>
      <c r="AF822" s="53"/>
      <c r="AG822" s="53"/>
      <c r="AH822" s="53"/>
      <c r="AI822" s="53"/>
    </row>
    <row r="823" spans="1:35" x14ac:dyDescent="0.2">
      <c r="A823" s="53"/>
      <c r="B823" s="53"/>
      <c r="C823" s="86"/>
      <c r="D823" s="87">
        <f t="shared" si="177"/>
        <v>0</v>
      </c>
      <c r="E823" s="87">
        <f t="shared" si="177"/>
        <v>0</v>
      </c>
      <c r="F823" s="79">
        <f t="shared" si="178"/>
        <v>0</v>
      </c>
      <c r="G823" s="79">
        <f t="shared" si="178"/>
        <v>0</v>
      </c>
      <c r="H823" s="79">
        <f t="shared" si="179"/>
        <v>0</v>
      </c>
      <c r="I823" s="79">
        <f t="shared" si="180"/>
        <v>0</v>
      </c>
      <c r="J823" s="79">
        <f t="shared" si="181"/>
        <v>0</v>
      </c>
      <c r="K823" s="79">
        <f t="shared" si="182"/>
        <v>0</v>
      </c>
      <c r="L823" s="79">
        <f t="shared" si="183"/>
        <v>0</v>
      </c>
      <c r="M823" s="79">
        <f t="shared" ca="1" si="188"/>
        <v>-7.3295565784882452E-3</v>
      </c>
      <c r="N823" s="79">
        <f t="shared" ca="1" si="184"/>
        <v>0</v>
      </c>
      <c r="O823" s="126">
        <f t="shared" ca="1" si="185"/>
        <v>0</v>
      </c>
      <c r="P823" s="79">
        <f t="shared" ca="1" si="186"/>
        <v>0</v>
      </c>
      <c r="Q823" s="79">
        <f t="shared" ca="1" si="187"/>
        <v>0</v>
      </c>
      <c r="R823" s="53">
        <f t="shared" ca="1" si="189"/>
        <v>7.3295565784882452E-3</v>
      </c>
      <c r="S823" s="53"/>
      <c r="T823" s="53"/>
      <c r="U823" s="53"/>
      <c r="V823" s="53"/>
      <c r="W823" s="53"/>
      <c r="X823" s="53"/>
      <c r="Y823" s="53"/>
      <c r="Z823" s="53"/>
      <c r="AA823" s="53"/>
      <c r="AB823" s="53"/>
      <c r="AC823" s="53"/>
      <c r="AD823" s="53"/>
      <c r="AE823" s="53"/>
      <c r="AF823" s="53"/>
      <c r="AG823" s="53"/>
      <c r="AH823" s="53"/>
      <c r="AI823" s="53"/>
    </row>
    <row r="824" spans="1:35" x14ac:dyDescent="0.2">
      <c r="A824" s="53"/>
      <c r="B824" s="53"/>
      <c r="C824" s="86"/>
      <c r="D824" s="87">
        <f t="shared" si="177"/>
        <v>0</v>
      </c>
      <c r="E824" s="87">
        <f t="shared" si="177"/>
        <v>0</v>
      </c>
      <c r="F824" s="79">
        <f t="shared" si="178"/>
        <v>0</v>
      </c>
      <c r="G824" s="79">
        <f t="shared" si="178"/>
        <v>0</v>
      </c>
      <c r="H824" s="79">
        <f t="shared" si="179"/>
        <v>0</v>
      </c>
      <c r="I824" s="79">
        <f t="shared" si="180"/>
        <v>0</v>
      </c>
      <c r="J824" s="79">
        <f t="shared" si="181"/>
        <v>0</v>
      </c>
      <c r="K824" s="79">
        <f t="shared" si="182"/>
        <v>0</v>
      </c>
      <c r="L824" s="79">
        <f t="shared" si="183"/>
        <v>0</v>
      </c>
      <c r="M824" s="79">
        <f t="shared" ca="1" si="188"/>
        <v>-7.3295565784882452E-3</v>
      </c>
      <c r="N824" s="79">
        <f t="shared" ca="1" si="184"/>
        <v>0</v>
      </c>
      <c r="O824" s="126">
        <f t="shared" ca="1" si="185"/>
        <v>0</v>
      </c>
      <c r="P824" s="79">
        <f t="shared" ca="1" si="186"/>
        <v>0</v>
      </c>
      <c r="Q824" s="79">
        <f t="shared" ca="1" si="187"/>
        <v>0</v>
      </c>
      <c r="R824" s="53">
        <f t="shared" ca="1" si="189"/>
        <v>7.3295565784882452E-3</v>
      </c>
      <c r="S824" s="53"/>
      <c r="T824" s="53"/>
      <c r="U824" s="53"/>
      <c r="V824" s="53"/>
      <c r="W824" s="53"/>
      <c r="X824" s="53"/>
      <c r="Y824" s="53"/>
      <c r="Z824" s="53"/>
      <c r="AA824" s="53"/>
      <c r="AB824" s="53"/>
      <c r="AC824" s="53"/>
      <c r="AD824" s="53"/>
      <c r="AE824" s="53"/>
      <c r="AF824" s="53"/>
      <c r="AG824" s="53"/>
      <c r="AH824" s="53"/>
      <c r="AI824" s="53"/>
    </row>
    <row r="825" spans="1:35" x14ac:dyDescent="0.2">
      <c r="A825" s="53"/>
      <c r="B825" s="53"/>
      <c r="C825" s="86"/>
      <c r="D825" s="87">
        <f t="shared" si="177"/>
        <v>0</v>
      </c>
      <c r="E825" s="87">
        <f t="shared" si="177"/>
        <v>0</v>
      </c>
      <c r="F825" s="79">
        <f t="shared" si="178"/>
        <v>0</v>
      </c>
      <c r="G825" s="79">
        <f t="shared" si="178"/>
        <v>0</v>
      </c>
      <c r="H825" s="79">
        <f t="shared" si="179"/>
        <v>0</v>
      </c>
      <c r="I825" s="79">
        <f t="shared" si="180"/>
        <v>0</v>
      </c>
      <c r="J825" s="79">
        <f t="shared" si="181"/>
        <v>0</v>
      </c>
      <c r="K825" s="79">
        <f t="shared" si="182"/>
        <v>0</v>
      </c>
      <c r="L825" s="79">
        <f t="shared" si="183"/>
        <v>0</v>
      </c>
      <c r="M825" s="79">
        <f t="shared" ca="1" si="188"/>
        <v>-7.3295565784882452E-3</v>
      </c>
      <c r="N825" s="79">
        <f t="shared" ca="1" si="184"/>
        <v>0</v>
      </c>
      <c r="O825" s="126">
        <f t="shared" ca="1" si="185"/>
        <v>0</v>
      </c>
      <c r="P825" s="79">
        <f t="shared" ca="1" si="186"/>
        <v>0</v>
      </c>
      <c r="Q825" s="79">
        <f t="shared" ca="1" si="187"/>
        <v>0</v>
      </c>
      <c r="R825" s="53">
        <f t="shared" ca="1" si="189"/>
        <v>7.3295565784882452E-3</v>
      </c>
      <c r="S825" s="53"/>
      <c r="T825" s="53"/>
      <c r="U825" s="53"/>
      <c r="V825" s="53"/>
      <c r="W825" s="53"/>
      <c r="X825" s="53"/>
      <c r="Y825" s="53"/>
      <c r="Z825" s="53"/>
      <c r="AA825" s="53"/>
      <c r="AB825" s="53"/>
      <c r="AC825" s="53"/>
      <c r="AD825" s="53"/>
      <c r="AE825" s="53"/>
      <c r="AF825" s="53"/>
      <c r="AG825" s="53"/>
      <c r="AH825" s="53"/>
      <c r="AI825" s="53"/>
    </row>
    <row r="826" spans="1:35" x14ac:dyDescent="0.2">
      <c r="A826" s="53"/>
      <c r="B826" s="53"/>
      <c r="C826" s="86"/>
      <c r="D826" s="87">
        <f t="shared" si="177"/>
        <v>0</v>
      </c>
      <c r="E826" s="87">
        <f t="shared" si="177"/>
        <v>0</v>
      </c>
      <c r="F826" s="79">
        <f t="shared" si="178"/>
        <v>0</v>
      </c>
      <c r="G826" s="79">
        <f t="shared" si="178"/>
        <v>0</v>
      </c>
      <c r="H826" s="79">
        <f t="shared" si="179"/>
        <v>0</v>
      </c>
      <c r="I826" s="79">
        <f t="shared" si="180"/>
        <v>0</v>
      </c>
      <c r="J826" s="79">
        <f t="shared" si="181"/>
        <v>0</v>
      </c>
      <c r="K826" s="79">
        <f t="shared" si="182"/>
        <v>0</v>
      </c>
      <c r="L826" s="79">
        <f t="shared" si="183"/>
        <v>0</v>
      </c>
      <c r="M826" s="79">
        <f t="shared" ca="1" si="188"/>
        <v>-7.3295565784882452E-3</v>
      </c>
      <c r="N826" s="79">
        <f t="shared" ca="1" si="184"/>
        <v>0</v>
      </c>
      <c r="O826" s="126">
        <f t="shared" ca="1" si="185"/>
        <v>0</v>
      </c>
      <c r="P826" s="79">
        <f t="shared" ca="1" si="186"/>
        <v>0</v>
      </c>
      <c r="Q826" s="79">
        <f t="shared" ca="1" si="187"/>
        <v>0</v>
      </c>
      <c r="R826" s="53">
        <f t="shared" ca="1" si="189"/>
        <v>7.3295565784882452E-3</v>
      </c>
      <c r="S826" s="53"/>
      <c r="T826" s="53"/>
      <c r="U826" s="53"/>
      <c r="V826" s="53"/>
      <c r="W826" s="53"/>
      <c r="X826" s="53"/>
      <c r="Y826" s="53"/>
      <c r="Z826" s="53"/>
      <c r="AA826" s="53"/>
      <c r="AB826" s="53"/>
      <c r="AC826" s="53"/>
      <c r="AD826" s="53"/>
      <c r="AE826" s="53"/>
      <c r="AF826" s="53"/>
      <c r="AG826" s="53"/>
      <c r="AH826" s="53"/>
      <c r="AI826" s="53"/>
    </row>
    <row r="827" spans="1:35" x14ac:dyDescent="0.2">
      <c r="A827" s="53"/>
      <c r="B827" s="53"/>
      <c r="C827" s="86"/>
      <c r="D827" s="87">
        <f t="shared" si="177"/>
        <v>0</v>
      </c>
      <c r="E827" s="87">
        <f t="shared" si="177"/>
        <v>0</v>
      </c>
      <c r="F827" s="79">
        <f t="shared" si="178"/>
        <v>0</v>
      </c>
      <c r="G827" s="79">
        <f t="shared" si="178"/>
        <v>0</v>
      </c>
      <c r="H827" s="79">
        <f t="shared" si="179"/>
        <v>0</v>
      </c>
      <c r="I827" s="79">
        <f t="shared" si="180"/>
        <v>0</v>
      </c>
      <c r="J827" s="79">
        <f t="shared" si="181"/>
        <v>0</v>
      </c>
      <c r="K827" s="79">
        <f t="shared" si="182"/>
        <v>0</v>
      </c>
      <c r="L827" s="79">
        <f t="shared" si="183"/>
        <v>0</v>
      </c>
      <c r="M827" s="79">
        <f t="shared" ca="1" si="188"/>
        <v>-7.3295565784882452E-3</v>
      </c>
      <c r="N827" s="79">
        <f t="shared" ca="1" si="184"/>
        <v>0</v>
      </c>
      <c r="O827" s="126">
        <f t="shared" ca="1" si="185"/>
        <v>0</v>
      </c>
      <c r="P827" s="79">
        <f t="shared" ca="1" si="186"/>
        <v>0</v>
      </c>
      <c r="Q827" s="79">
        <f t="shared" ca="1" si="187"/>
        <v>0</v>
      </c>
      <c r="R827" s="53">
        <f t="shared" ca="1" si="189"/>
        <v>7.3295565784882452E-3</v>
      </c>
      <c r="S827" s="53"/>
      <c r="T827" s="53"/>
      <c r="U827" s="53"/>
      <c r="V827" s="53"/>
      <c r="W827" s="53"/>
      <c r="X827" s="53"/>
      <c r="Y827" s="53"/>
      <c r="Z827" s="53"/>
      <c r="AA827" s="53"/>
      <c r="AB827" s="53"/>
      <c r="AC827" s="53"/>
      <c r="AD827" s="53"/>
      <c r="AE827" s="53"/>
      <c r="AF827" s="53"/>
      <c r="AG827" s="53"/>
      <c r="AH827" s="53"/>
      <c r="AI827" s="53"/>
    </row>
    <row r="828" spans="1:35" x14ac:dyDescent="0.2">
      <c r="A828" s="53"/>
      <c r="B828" s="53"/>
      <c r="C828" s="86"/>
      <c r="D828" s="87">
        <f t="shared" si="177"/>
        <v>0</v>
      </c>
      <c r="E828" s="87">
        <f t="shared" si="177"/>
        <v>0</v>
      </c>
      <c r="F828" s="79">
        <f t="shared" si="178"/>
        <v>0</v>
      </c>
      <c r="G828" s="79">
        <f t="shared" si="178"/>
        <v>0</v>
      </c>
      <c r="H828" s="79">
        <f t="shared" si="179"/>
        <v>0</v>
      </c>
      <c r="I828" s="79">
        <f t="shared" si="180"/>
        <v>0</v>
      </c>
      <c r="J828" s="79">
        <f t="shared" si="181"/>
        <v>0</v>
      </c>
      <c r="K828" s="79">
        <f t="shared" si="182"/>
        <v>0</v>
      </c>
      <c r="L828" s="79">
        <f t="shared" si="183"/>
        <v>0</v>
      </c>
      <c r="M828" s="79">
        <f t="shared" ca="1" si="188"/>
        <v>-7.3295565784882452E-3</v>
      </c>
      <c r="N828" s="79">
        <f t="shared" ca="1" si="184"/>
        <v>0</v>
      </c>
      <c r="O828" s="126">
        <f t="shared" ca="1" si="185"/>
        <v>0</v>
      </c>
      <c r="P828" s="79">
        <f t="shared" ca="1" si="186"/>
        <v>0</v>
      </c>
      <c r="Q828" s="79">
        <f t="shared" ca="1" si="187"/>
        <v>0</v>
      </c>
      <c r="R828" s="53">
        <f t="shared" ca="1" si="189"/>
        <v>7.3295565784882452E-3</v>
      </c>
      <c r="S828" s="53"/>
      <c r="T828" s="53"/>
      <c r="U828" s="53"/>
      <c r="V828" s="53"/>
      <c r="W828" s="53"/>
      <c r="X828" s="53"/>
      <c r="Y828" s="53"/>
      <c r="Z828" s="53"/>
      <c r="AA828" s="53"/>
      <c r="AB828" s="53"/>
      <c r="AC828" s="53"/>
      <c r="AD828" s="53"/>
      <c r="AE828" s="53"/>
      <c r="AF828" s="53"/>
      <c r="AG828" s="53"/>
      <c r="AH828" s="53"/>
      <c r="AI828" s="53"/>
    </row>
    <row r="829" spans="1:35" x14ac:dyDescent="0.2">
      <c r="A829" s="53"/>
      <c r="B829" s="53"/>
      <c r="C829" s="86"/>
      <c r="D829" s="87">
        <f t="shared" si="177"/>
        <v>0</v>
      </c>
      <c r="E829" s="87">
        <f t="shared" si="177"/>
        <v>0</v>
      </c>
      <c r="F829" s="79">
        <f t="shared" si="178"/>
        <v>0</v>
      </c>
      <c r="G829" s="79">
        <f t="shared" si="178"/>
        <v>0</v>
      </c>
      <c r="H829" s="79">
        <f t="shared" si="179"/>
        <v>0</v>
      </c>
      <c r="I829" s="79">
        <f t="shared" si="180"/>
        <v>0</v>
      </c>
      <c r="J829" s="79">
        <f t="shared" si="181"/>
        <v>0</v>
      </c>
      <c r="K829" s="79">
        <f t="shared" si="182"/>
        <v>0</v>
      </c>
      <c r="L829" s="79">
        <f t="shared" si="183"/>
        <v>0</v>
      </c>
      <c r="M829" s="79">
        <f t="shared" ca="1" si="188"/>
        <v>-7.3295565784882452E-3</v>
      </c>
      <c r="N829" s="79">
        <f t="shared" ca="1" si="184"/>
        <v>0</v>
      </c>
      <c r="O829" s="126">
        <f t="shared" ca="1" si="185"/>
        <v>0</v>
      </c>
      <c r="P829" s="79">
        <f t="shared" ca="1" si="186"/>
        <v>0</v>
      </c>
      <c r="Q829" s="79">
        <f t="shared" ca="1" si="187"/>
        <v>0</v>
      </c>
      <c r="R829" s="53">
        <f t="shared" ca="1" si="189"/>
        <v>7.3295565784882452E-3</v>
      </c>
      <c r="S829" s="53"/>
      <c r="T829" s="53"/>
      <c r="U829" s="53"/>
      <c r="V829" s="53"/>
      <c r="W829" s="53"/>
      <c r="X829" s="53"/>
      <c r="Y829" s="53"/>
      <c r="Z829" s="53"/>
      <c r="AA829" s="53"/>
      <c r="AB829" s="53"/>
      <c r="AC829" s="53"/>
      <c r="AD829" s="53"/>
      <c r="AE829" s="53"/>
      <c r="AF829" s="53"/>
      <c r="AG829" s="53"/>
      <c r="AH829" s="53"/>
      <c r="AI829" s="53"/>
    </row>
    <row r="830" spans="1:35" x14ac:dyDescent="0.2">
      <c r="A830" s="53"/>
      <c r="B830" s="53"/>
      <c r="C830" s="86"/>
      <c r="D830" s="87">
        <f t="shared" si="177"/>
        <v>0</v>
      </c>
      <c r="E830" s="87">
        <f t="shared" si="177"/>
        <v>0</v>
      </c>
      <c r="F830" s="79">
        <f t="shared" si="178"/>
        <v>0</v>
      </c>
      <c r="G830" s="79">
        <f t="shared" si="178"/>
        <v>0</v>
      </c>
      <c r="H830" s="79">
        <f t="shared" si="179"/>
        <v>0</v>
      </c>
      <c r="I830" s="79">
        <f t="shared" si="180"/>
        <v>0</v>
      </c>
      <c r="J830" s="79">
        <f t="shared" si="181"/>
        <v>0</v>
      </c>
      <c r="K830" s="79">
        <f t="shared" si="182"/>
        <v>0</v>
      </c>
      <c r="L830" s="79">
        <f t="shared" si="183"/>
        <v>0</v>
      </c>
      <c r="M830" s="79">
        <f t="shared" ca="1" si="188"/>
        <v>-7.3295565784882452E-3</v>
      </c>
      <c r="N830" s="79">
        <f t="shared" ca="1" si="184"/>
        <v>0</v>
      </c>
      <c r="O830" s="126">
        <f t="shared" ca="1" si="185"/>
        <v>0</v>
      </c>
      <c r="P830" s="79">
        <f t="shared" ca="1" si="186"/>
        <v>0</v>
      </c>
      <c r="Q830" s="79">
        <f t="shared" ca="1" si="187"/>
        <v>0</v>
      </c>
      <c r="R830" s="53">
        <f t="shared" ca="1" si="189"/>
        <v>7.3295565784882452E-3</v>
      </c>
      <c r="S830" s="53"/>
      <c r="T830" s="53"/>
      <c r="U830" s="53"/>
      <c r="V830" s="53"/>
      <c r="W830" s="53"/>
      <c r="X830" s="53"/>
      <c r="Y830" s="53"/>
      <c r="Z830" s="53"/>
      <c r="AA830" s="53"/>
      <c r="AB830" s="53"/>
      <c r="AC830" s="53"/>
      <c r="AD830" s="53"/>
      <c r="AE830" s="53"/>
      <c r="AF830" s="53"/>
      <c r="AG830" s="53"/>
      <c r="AH830" s="53"/>
      <c r="AI830" s="53"/>
    </row>
    <row r="831" spans="1:35" x14ac:dyDescent="0.2">
      <c r="A831" s="53"/>
      <c r="B831" s="53"/>
      <c r="C831" s="86"/>
      <c r="D831" s="87">
        <f t="shared" si="177"/>
        <v>0</v>
      </c>
      <c r="E831" s="87">
        <f t="shared" si="177"/>
        <v>0</v>
      </c>
      <c r="F831" s="79">
        <f t="shared" si="178"/>
        <v>0</v>
      </c>
      <c r="G831" s="79">
        <f t="shared" si="178"/>
        <v>0</v>
      </c>
      <c r="H831" s="79">
        <f t="shared" si="179"/>
        <v>0</v>
      </c>
      <c r="I831" s="79">
        <f t="shared" si="180"/>
        <v>0</v>
      </c>
      <c r="J831" s="79">
        <f t="shared" si="181"/>
        <v>0</v>
      </c>
      <c r="K831" s="79">
        <f t="shared" si="182"/>
        <v>0</v>
      </c>
      <c r="L831" s="79">
        <f t="shared" si="183"/>
        <v>0</v>
      </c>
      <c r="M831" s="79">
        <f t="shared" ca="1" si="188"/>
        <v>-7.3295565784882452E-3</v>
      </c>
      <c r="N831" s="79">
        <f t="shared" ca="1" si="184"/>
        <v>0</v>
      </c>
      <c r="O831" s="126">
        <f t="shared" ca="1" si="185"/>
        <v>0</v>
      </c>
      <c r="P831" s="79">
        <f t="shared" ca="1" si="186"/>
        <v>0</v>
      </c>
      <c r="Q831" s="79">
        <f t="shared" ca="1" si="187"/>
        <v>0</v>
      </c>
      <c r="R831" s="53">
        <f t="shared" ca="1" si="189"/>
        <v>7.3295565784882452E-3</v>
      </c>
      <c r="S831" s="53"/>
      <c r="T831" s="53"/>
      <c r="U831" s="53"/>
      <c r="V831" s="53"/>
      <c r="W831" s="53"/>
      <c r="X831" s="53"/>
      <c r="Y831" s="53"/>
      <c r="Z831" s="53"/>
      <c r="AA831" s="53"/>
      <c r="AB831" s="53"/>
      <c r="AC831" s="53"/>
      <c r="AD831" s="53"/>
      <c r="AE831" s="53"/>
      <c r="AF831" s="53"/>
      <c r="AG831" s="53"/>
      <c r="AH831" s="53"/>
      <c r="AI831" s="53"/>
    </row>
    <row r="832" spans="1:35" x14ac:dyDescent="0.2">
      <c r="A832" s="53"/>
      <c r="B832" s="53"/>
      <c r="C832" s="86"/>
      <c r="D832" s="87">
        <f t="shared" si="177"/>
        <v>0</v>
      </c>
      <c r="E832" s="87">
        <f t="shared" si="177"/>
        <v>0</v>
      </c>
      <c r="F832" s="79">
        <f t="shared" si="178"/>
        <v>0</v>
      </c>
      <c r="G832" s="79">
        <f t="shared" si="178"/>
        <v>0</v>
      </c>
      <c r="H832" s="79">
        <f t="shared" si="179"/>
        <v>0</v>
      </c>
      <c r="I832" s="79">
        <f t="shared" si="180"/>
        <v>0</v>
      </c>
      <c r="J832" s="79">
        <f t="shared" si="181"/>
        <v>0</v>
      </c>
      <c r="K832" s="79">
        <f t="shared" si="182"/>
        <v>0</v>
      </c>
      <c r="L832" s="79">
        <f t="shared" si="183"/>
        <v>0</v>
      </c>
      <c r="M832" s="79">
        <f t="shared" ca="1" si="188"/>
        <v>-7.3295565784882452E-3</v>
      </c>
      <c r="N832" s="79">
        <f t="shared" ca="1" si="184"/>
        <v>0</v>
      </c>
      <c r="O832" s="126">
        <f t="shared" ca="1" si="185"/>
        <v>0</v>
      </c>
      <c r="P832" s="79">
        <f t="shared" ca="1" si="186"/>
        <v>0</v>
      </c>
      <c r="Q832" s="79">
        <f t="shared" ca="1" si="187"/>
        <v>0</v>
      </c>
      <c r="R832" s="53">
        <f t="shared" ca="1" si="189"/>
        <v>7.3295565784882452E-3</v>
      </c>
      <c r="S832" s="53"/>
      <c r="T832" s="53"/>
      <c r="U832" s="53"/>
      <c r="V832" s="53"/>
      <c r="W832" s="53"/>
      <c r="X832" s="53"/>
      <c r="Y832" s="53"/>
      <c r="Z832" s="53"/>
      <c r="AA832" s="53"/>
      <c r="AB832" s="53"/>
      <c r="AC832" s="53"/>
      <c r="AD832" s="53"/>
      <c r="AE832" s="53"/>
      <c r="AF832" s="53"/>
      <c r="AG832" s="53"/>
      <c r="AH832" s="53"/>
      <c r="AI832" s="53"/>
    </row>
    <row r="833" spans="1:35" x14ac:dyDescent="0.2">
      <c r="A833" s="53"/>
      <c r="B833" s="53"/>
      <c r="C833" s="86"/>
      <c r="D833" s="87">
        <f t="shared" si="177"/>
        <v>0</v>
      </c>
      <c r="E833" s="87">
        <f t="shared" si="177"/>
        <v>0</v>
      </c>
      <c r="F833" s="79">
        <f t="shared" si="178"/>
        <v>0</v>
      </c>
      <c r="G833" s="79">
        <f t="shared" si="178"/>
        <v>0</v>
      </c>
      <c r="H833" s="79">
        <f t="shared" si="179"/>
        <v>0</v>
      </c>
      <c r="I833" s="79">
        <f t="shared" si="180"/>
        <v>0</v>
      </c>
      <c r="J833" s="79">
        <f t="shared" si="181"/>
        <v>0</v>
      </c>
      <c r="K833" s="79">
        <f t="shared" si="182"/>
        <v>0</v>
      </c>
      <c r="L833" s="79">
        <f t="shared" si="183"/>
        <v>0</v>
      </c>
      <c r="M833" s="79">
        <f t="shared" ca="1" si="188"/>
        <v>-7.3295565784882452E-3</v>
      </c>
      <c r="N833" s="79">
        <f t="shared" ca="1" si="184"/>
        <v>0</v>
      </c>
      <c r="O833" s="126">
        <f t="shared" ca="1" si="185"/>
        <v>0</v>
      </c>
      <c r="P833" s="79">
        <f t="shared" ca="1" si="186"/>
        <v>0</v>
      </c>
      <c r="Q833" s="79">
        <f t="shared" ca="1" si="187"/>
        <v>0</v>
      </c>
      <c r="R833" s="53">
        <f t="shared" ca="1" si="189"/>
        <v>7.3295565784882452E-3</v>
      </c>
      <c r="S833" s="53"/>
      <c r="T833" s="53"/>
      <c r="U833" s="53"/>
      <c r="V833" s="53"/>
      <c r="W833" s="53"/>
      <c r="X833" s="53"/>
      <c r="Y833" s="53"/>
      <c r="Z833" s="53"/>
      <c r="AA833" s="53"/>
      <c r="AB833" s="53"/>
      <c r="AC833" s="53"/>
      <c r="AD833" s="53"/>
      <c r="AE833" s="53"/>
      <c r="AF833" s="53"/>
      <c r="AG833" s="53"/>
      <c r="AH833" s="53"/>
      <c r="AI833" s="53"/>
    </row>
    <row r="834" spans="1:35" x14ac:dyDescent="0.2">
      <c r="A834" s="53"/>
      <c r="B834" s="53"/>
      <c r="C834" s="86"/>
      <c r="D834" s="87">
        <f t="shared" si="177"/>
        <v>0</v>
      </c>
      <c r="E834" s="87">
        <f t="shared" si="177"/>
        <v>0</v>
      </c>
      <c r="F834" s="79">
        <f t="shared" si="178"/>
        <v>0</v>
      </c>
      <c r="G834" s="79">
        <f t="shared" si="178"/>
        <v>0</v>
      </c>
      <c r="H834" s="79">
        <f t="shared" si="179"/>
        <v>0</v>
      </c>
      <c r="I834" s="79">
        <f t="shared" si="180"/>
        <v>0</v>
      </c>
      <c r="J834" s="79">
        <f t="shared" si="181"/>
        <v>0</v>
      </c>
      <c r="K834" s="79">
        <f t="shared" si="182"/>
        <v>0</v>
      </c>
      <c r="L834" s="79">
        <f t="shared" si="183"/>
        <v>0</v>
      </c>
      <c r="M834" s="79">
        <f t="shared" ca="1" si="188"/>
        <v>-7.3295565784882452E-3</v>
      </c>
      <c r="N834" s="79">
        <f t="shared" ca="1" si="184"/>
        <v>0</v>
      </c>
      <c r="O834" s="126">
        <f t="shared" ca="1" si="185"/>
        <v>0</v>
      </c>
      <c r="P834" s="79">
        <f t="shared" ca="1" si="186"/>
        <v>0</v>
      </c>
      <c r="Q834" s="79">
        <f t="shared" ca="1" si="187"/>
        <v>0</v>
      </c>
      <c r="R834" s="53">
        <f t="shared" ca="1" si="189"/>
        <v>7.3295565784882452E-3</v>
      </c>
      <c r="S834" s="53"/>
      <c r="T834" s="53"/>
      <c r="U834" s="53"/>
      <c r="V834" s="53"/>
      <c r="W834" s="53"/>
      <c r="X834" s="53"/>
      <c r="Y834" s="53"/>
      <c r="Z834" s="53"/>
      <c r="AA834" s="53"/>
      <c r="AB834" s="53"/>
      <c r="AC834" s="53"/>
      <c r="AD834" s="53"/>
      <c r="AE834" s="53"/>
      <c r="AF834" s="53"/>
      <c r="AG834" s="53"/>
      <c r="AH834" s="53"/>
      <c r="AI834" s="53"/>
    </row>
    <row r="835" spans="1:35" x14ac:dyDescent="0.2">
      <c r="A835" s="53"/>
      <c r="B835" s="53"/>
      <c r="C835" s="86"/>
      <c r="D835" s="87">
        <f t="shared" si="177"/>
        <v>0</v>
      </c>
      <c r="E835" s="87">
        <f t="shared" si="177"/>
        <v>0</v>
      </c>
      <c r="F835" s="79">
        <f t="shared" si="178"/>
        <v>0</v>
      </c>
      <c r="G835" s="79">
        <f t="shared" si="178"/>
        <v>0</v>
      </c>
      <c r="H835" s="79">
        <f t="shared" si="179"/>
        <v>0</v>
      </c>
      <c r="I835" s="79">
        <f t="shared" si="180"/>
        <v>0</v>
      </c>
      <c r="J835" s="79">
        <f t="shared" si="181"/>
        <v>0</v>
      </c>
      <c r="K835" s="79">
        <f t="shared" si="182"/>
        <v>0</v>
      </c>
      <c r="L835" s="79">
        <f t="shared" si="183"/>
        <v>0</v>
      </c>
      <c r="M835" s="79">
        <f t="shared" ca="1" si="188"/>
        <v>-7.3295565784882452E-3</v>
      </c>
      <c r="N835" s="79">
        <f t="shared" ca="1" si="184"/>
        <v>0</v>
      </c>
      <c r="O835" s="126">
        <f t="shared" ca="1" si="185"/>
        <v>0</v>
      </c>
      <c r="P835" s="79">
        <f t="shared" ca="1" si="186"/>
        <v>0</v>
      </c>
      <c r="Q835" s="79">
        <f t="shared" ca="1" si="187"/>
        <v>0</v>
      </c>
      <c r="R835" s="53">
        <f t="shared" ca="1" si="189"/>
        <v>7.3295565784882452E-3</v>
      </c>
      <c r="S835" s="53"/>
      <c r="T835" s="53"/>
      <c r="U835" s="53"/>
      <c r="V835" s="53"/>
      <c r="W835" s="53"/>
      <c r="X835" s="53"/>
      <c r="Y835" s="53"/>
      <c r="Z835" s="53"/>
      <c r="AA835" s="53"/>
      <c r="AB835" s="53"/>
      <c r="AC835" s="53"/>
      <c r="AD835" s="53"/>
      <c r="AE835" s="53"/>
      <c r="AF835" s="53"/>
      <c r="AG835" s="53"/>
      <c r="AH835" s="53"/>
      <c r="AI835" s="53"/>
    </row>
    <row r="836" spans="1:35" x14ac:dyDescent="0.2">
      <c r="A836" s="53"/>
      <c r="B836" s="53"/>
      <c r="C836" s="86"/>
      <c r="D836" s="87">
        <f t="shared" si="177"/>
        <v>0</v>
      </c>
      <c r="E836" s="87">
        <f t="shared" si="177"/>
        <v>0</v>
      </c>
      <c r="F836" s="79">
        <f t="shared" si="178"/>
        <v>0</v>
      </c>
      <c r="G836" s="79">
        <f t="shared" si="178"/>
        <v>0</v>
      </c>
      <c r="H836" s="79">
        <f t="shared" si="179"/>
        <v>0</v>
      </c>
      <c r="I836" s="79">
        <f t="shared" si="180"/>
        <v>0</v>
      </c>
      <c r="J836" s="79">
        <f t="shared" si="181"/>
        <v>0</v>
      </c>
      <c r="K836" s="79">
        <f t="shared" si="182"/>
        <v>0</v>
      </c>
      <c r="L836" s="79">
        <f t="shared" si="183"/>
        <v>0</v>
      </c>
      <c r="M836" s="79">
        <f t="shared" ca="1" si="188"/>
        <v>-7.3295565784882452E-3</v>
      </c>
      <c r="N836" s="79">
        <f t="shared" ca="1" si="184"/>
        <v>0</v>
      </c>
      <c r="O836" s="126">
        <f t="shared" ca="1" si="185"/>
        <v>0</v>
      </c>
      <c r="P836" s="79">
        <f t="shared" ca="1" si="186"/>
        <v>0</v>
      </c>
      <c r="Q836" s="79">
        <f t="shared" ca="1" si="187"/>
        <v>0</v>
      </c>
      <c r="R836" s="53">
        <f t="shared" ca="1" si="189"/>
        <v>7.3295565784882452E-3</v>
      </c>
      <c r="S836" s="53"/>
      <c r="T836" s="53"/>
      <c r="U836" s="53"/>
      <c r="V836" s="53"/>
      <c r="W836" s="53"/>
      <c r="X836" s="53"/>
      <c r="Y836" s="53"/>
      <c r="Z836" s="53"/>
      <c r="AA836" s="53"/>
      <c r="AB836" s="53"/>
      <c r="AC836" s="53"/>
      <c r="AD836" s="53"/>
      <c r="AE836" s="53"/>
      <c r="AF836" s="53"/>
      <c r="AG836" s="53"/>
      <c r="AH836" s="53"/>
      <c r="AI836" s="53"/>
    </row>
    <row r="837" spans="1:35" x14ac:dyDescent="0.2">
      <c r="A837" s="53"/>
      <c r="B837" s="53"/>
      <c r="C837" s="86"/>
      <c r="D837" s="87">
        <f t="shared" si="177"/>
        <v>0</v>
      </c>
      <c r="E837" s="87">
        <f t="shared" si="177"/>
        <v>0</v>
      </c>
      <c r="F837" s="79">
        <f t="shared" si="178"/>
        <v>0</v>
      </c>
      <c r="G837" s="79">
        <f t="shared" si="178"/>
        <v>0</v>
      </c>
      <c r="H837" s="79">
        <f t="shared" si="179"/>
        <v>0</v>
      </c>
      <c r="I837" s="79">
        <f t="shared" si="180"/>
        <v>0</v>
      </c>
      <c r="J837" s="79">
        <f t="shared" si="181"/>
        <v>0</v>
      </c>
      <c r="K837" s="79">
        <f t="shared" si="182"/>
        <v>0</v>
      </c>
      <c r="L837" s="79">
        <f t="shared" si="183"/>
        <v>0</v>
      </c>
      <c r="M837" s="79">
        <f t="shared" ca="1" si="188"/>
        <v>-7.3295565784882452E-3</v>
      </c>
      <c r="N837" s="79">
        <f t="shared" ca="1" si="184"/>
        <v>0</v>
      </c>
      <c r="O837" s="126">
        <f t="shared" ca="1" si="185"/>
        <v>0</v>
      </c>
      <c r="P837" s="79">
        <f t="shared" ca="1" si="186"/>
        <v>0</v>
      </c>
      <c r="Q837" s="79">
        <f t="shared" ca="1" si="187"/>
        <v>0</v>
      </c>
      <c r="R837" s="53">
        <f t="shared" ca="1" si="189"/>
        <v>7.3295565784882452E-3</v>
      </c>
      <c r="S837" s="53"/>
      <c r="T837" s="53"/>
      <c r="U837" s="53"/>
      <c r="V837" s="53"/>
      <c r="W837" s="53"/>
      <c r="X837" s="53"/>
      <c r="Y837" s="53"/>
      <c r="Z837" s="53"/>
      <c r="AA837" s="53"/>
      <c r="AB837" s="53"/>
      <c r="AC837" s="53"/>
      <c r="AD837" s="53"/>
      <c r="AE837" s="53"/>
      <c r="AF837" s="53"/>
      <c r="AG837" s="53"/>
      <c r="AH837" s="53"/>
      <c r="AI837" s="53"/>
    </row>
    <row r="838" spans="1:35" x14ac:dyDescent="0.2">
      <c r="A838" s="53"/>
      <c r="B838" s="53"/>
      <c r="C838" s="86"/>
      <c r="D838" s="87">
        <f t="shared" si="177"/>
        <v>0</v>
      </c>
      <c r="E838" s="87">
        <f t="shared" si="177"/>
        <v>0</v>
      </c>
      <c r="F838" s="79">
        <f t="shared" si="178"/>
        <v>0</v>
      </c>
      <c r="G838" s="79">
        <f t="shared" si="178"/>
        <v>0</v>
      </c>
      <c r="H838" s="79">
        <f t="shared" si="179"/>
        <v>0</v>
      </c>
      <c r="I838" s="79">
        <f t="shared" si="180"/>
        <v>0</v>
      </c>
      <c r="J838" s="79">
        <f t="shared" si="181"/>
        <v>0</v>
      </c>
      <c r="K838" s="79">
        <f t="shared" si="182"/>
        <v>0</v>
      </c>
      <c r="L838" s="79">
        <f t="shared" si="183"/>
        <v>0</v>
      </c>
      <c r="M838" s="79">
        <f t="shared" ca="1" si="188"/>
        <v>-7.3295565784882452E-3</v>
      </c>
      <c r="N838" s="79">
        <f t="shared" ca="1" si="184"/>
        <v>0</v>
      </c>
      <c r="O838" s="126">
        <f t="shared" ca="1" si="185"/>
        <v>0</v>
      </c>
      <c r="P838" s="79">
        <f t="shared" ca="1" si="186"/>
        <v>0</v>
      </c>
      <c r="Q838" s="79">
        <f t="shared" ca="1" si="187"/>
        <v>0</v>
      </c>
      <c r="R838" s="53">
        <f t="shared" ca="1" si="189"/>
        <v>7.3295565784882452E-3</v>
      </c>
      <c r="S838" s="53"/>
      <c r="T838" s="53"/>
      <c r="U838" s="53"/>
      <c r="V838" s="53"/>
      <c r="W838" s="53"/>
      <c r="X838" s="53"/>
      <c r="Y838" s="53"/>
      <c r="Z838" s="53"/>
      <c r="AA838" s="53"/>
      <c r="AB838" s="53"/>
      <c r="AC838" s="53"/>
      <c r="AD838" s="53"/>
      <c r="AE838" s="53"/>
      <c r="AF838" s="53"/>
      <c r="AG838" s="53"/>
      <c r="AH838" s="53"/>
      <c r="AI838" s="53"/>
    </row>
    <row r="839" spans="1:35" x14ac:dyDescent="0.2">
      <c r="A839" s="53"/>
      <c r="B839" s="53"/>
      <c r="C839" s="86"/>
      <c r="D839" s="87">
        <f t="shared" si="177"/>
        <v>0</v>
      </c>
      <c r="E839" s="87">
        <f t="shared" si="177"/>
        <v>0</v>
      </c>
      <c r="F839" s="79">
        <f t="shared" si="178"/>
        <v>0</v>
      </c>
      <c r="G839" s="79">
        <f t="shared" si="178"/>
        <v>0</v>
      </c>
      <c r="H839" s="79">
        <f t="shared" si="179"/>
        <v>0</v>
      </c>
      <c r="I839" s="79">
        <f t="shared" si="180"/>
        <v>0</v>
      </c>
      <c r="J839" s="79">
        <f t="shared" si="181"/>
        <v>0</v>
      </c>
      <c r="K839" s="79">
        <f t="shared" si="182"/>
        <v>0</v>
      </c>
      <c r="L839" s="79">
        <f t="shared" si="183"/>
        <v>0</v>
      </c>
      <c r="M839" s="79">
        <f t="shared" ca="1" si="188"/>
        <v>-7.3295565784882452E-3</v>
      </c>
      <c r="N839" s="79">
        <f t="shared" ca="1" si="184"/>
        <v>0</v>
      </c>
      <c r="O839" s="126">
        <f t="shared" ca="1" si="185"/>
        <v>0</v>
      </c>
      <c r="P839" s="79">
        <f t="shared" ca="1" si="186"/>
        <v>0</v>
      </c>
      <c r="Q839" s="79">
        <f t="shared" ca="1" si="187"/>
        <v>0</v>
      </c>
      <c r="R839" s="53">
        <f t="shared" ca="1" si="189"/>
        <v>7.3295565784882452E-3</v>
      </c>
      <c r="S839" s="53"/>
      <c r="T839" s="53"/>
      <c r="U839" s="53"/>
      <c r="V839" s="53"/>
      <c r="W839" s="53"/>
      <c r="X839" s="53"/>
      <c r="Y839" s="53"/>
      <c r="Z839" s="53"/>
      <c r="AA839" s="53"/>
      <c r="AB839" s="53"/>
      <c r="AC839" s="53"/>
      <c r="AD839" s="53"/>
      <c r="AE839" s="53"/>
      <c r="AF839" s="53"/>
      <c r="AG839" s="53"/>
      <c r="AH839" s="53"/>
      <c r="AI839" s="53"/>
    </row>
    <row r="840" spans="1:35" x14ac:dyDescent="0.2">
      <c r="A840" s="53"/>
      <c r="B840" s="53"/>
      <c r="C840" s="86"/>
      <c r="D840" s="87">
        <f t="shared" si="177"/>
        <v>0</v>
      </c>
      <c r="E840" s="87">
        <f t="shared" si="177"/>
        <v>0</v>
      </c>
      <c r="F840" s="79">
        <f t="shared" si="178"/>
        <v>0</v>
      </c>
      <c r="G840" s="79">
        <f t="shared" si="178"/>
        <v>0</v>
      </c>
      <c r="H840" s="79">
        <f t="shared" si="179"/>
        <v>0</v>
      </c>
      <c r="I840" s="79">
        <f t="shared" si="180"/>
        <v>0</v>
      </c>
      <c r="J840" s="79">
        <f t="shared" si="181"/>
        <v>0</v>
      </c>
      <c r="K840" s="79">
        <f t="shared" si="182"/>
        <v>0</v>
      </c>
      <c r="L840" s="79">
        <f t="shared" si="183"/>
        <v>0</v>
      </c>
      <c r="M840" s="79">
        <f t="shared" ca="1" si="188"/>
        <v>-7.3295565784882452E-3</v>
      </c>
      <c r="N840" s="79">
        <f t="shared" ca="1" si="184"/>
        <v>0</v>
      </c>
      <c r="O840" s="126">
        <f t="shared" ca="1" si="185"/>
        <v>0</v>
      </c>
      <c r="P840" s="79">
        <f t="shared" ca="1" si="186"/>
        <v>0</v>
      </c>
      <c r="Q840" s="79">
        <f t="shared" ca="1" si="187"/>
        <v>0</v>
      </c>
      <c r="R840" s="53">
        <f t="shared" ca="1" si="189"/>
        <v>7.3295565784882452E-3</v>
      </c>
      <c r="S840" s="53"/>
      <c r="T840" s="53"/>
      <c r="U840" s="53"/>
      <c r="V840" s="53"/>
      <c r="W840" s="53"/>
      <c r="X840" s="53"/>
      <c r="Y840" s="53"/>
      <c r="Z840" s="53"/>
      <c r="AA840" s="53"/>
      <c r="AB840" s="53"/>
      <c r="AC840" s="53"/>
      <c r="AD840" s="53"/>
      <c r="AE840" s="53"/>
      <c r="AF840" s="53"/>
      <c r="AG840" s="53"/>
      <c r="AH840" s="53"/>
      <c r="AI840" s="53"/>
    </row>
    <row r="841" spans="1:35" x14ac:dyDescent="0.2">
      <c r="A841" s="53"/>
      <c r="B841" s="53"/>
      <c r="C841" s="86"/>
      <c r="D841" s="87">
        <f t="shared" si="177"/>
        <v>0</v>
      </c>
      <c r="E841" s="87">
        <f t="shared" si="177"/>
        <v>0</v>
      </c>
      <c r="F841" s="79">
        <f t="shared" si="178"/>
        <v>0</v>
      </c>
      <c r="G841" s="79">
        <f t="shared" si="178"/>
        <v>0</v>
      </c>
      <c r="H841" s="79">
        <f t="shared" si="179"/>
        <v>0</v>
      </c>
      <c r="I841" s="79">
        <f t="shared" si="180"/>
        <v>0</v>
      </c>
      <c r="J841" s="79">
        <f t="shared" si="181"/>
        <v>0</v>
      </c>
      <c r="K841" s="79">
        <f t="shared" si="182"/>
        <v>0</v>
      </c>
      <c r="L841" s="79">
        <f t="shared" si="183"/>
        <v>0</v>
      </c>
      <c r="M841" s="79">
        <f t="shared" ca="1" si="188"/>
        <v>-7.3295565784882452E-3</v>
      </c>
      <c r="N841" s="79">
        <f t="shared" ca="1" si="184"/>
        <v>0</v>
      </c>
      <c r="O841" s="126">
        <f t="shared" ca="1" si="185"/>
        <v>0</v>
      </c>
      <c r="P841" s="79">
        <f t="shared" ca="1" si="186"/>
        <v>0</v>
      </c>
      <c r="Q841" s="79">
        <f t="shared" ca="1" si="187"/>
        <v>0</v>
      </c>
      <c r="R841" s="53">
        <f t="shared" ca="1" si="189"/>
        <v>7.3295565784882452E-3</v>
      </c>
      <c r="S841" s="53"/>
      <c r="T841" s="53"/>
      <c r="U841" s="53"/>
      <c r="V841" s="53"/>
      <c r="W841" s="53"/>
      <c r="X841" s="53"/>
      <c r="Y841" s="53"/>
      <c r="Z841" s="53"/>
      <c r="AA841" s="53"/>
      <c r="AB841" s="53"/>
      <c r="AC841" s="53"/>
      <c r="AD841" s="53"/>
      <c r="AE841" s="53"/>
      <c r="AF841" s="53"/>
      <c r="AG841" s="53"/>
      <c r="AH841" s="53"/>
      <c r="AI841" s="53"/>
    </row>
    <row r="842" spans="1:35" x14ac:dyDescent="0.2">
      <c r="A842" s="53"/>
      <c r="B842" s="53"/>
      <c r="C842" s="86"/>
      <c r="D842" s="87">
        <f t="shared" si="177"/>
        <v>0</v>
      </c>
      <c r="E842" s="87">
        <f t="shared" si="177"/>
        <v>0</v>
      </c>
      <c r="F842" s="79">
        <f t="shared" si="178"/>
        <v>0</v>
      </c>
      <c r="G842" s="79">
        <f t="shared" si="178"/>
        <v>0</v>
      </c>
      <c r="H842" s="79">
        <f t="shared" si="179"/>
        <v>0</v>
      </c>
      <c r="I842" s="79">
        <f t="shared" si="180"/>
        <v>0</v>
      </c>
      <c r="J842" s="79">
        <f t="shared" si="181"/>
        <v>0</v>
      </c>
      <c r="K842" s="79">
        <f t="shared" si="182"/>
        <v>0</v>
      </c>
      <c r="L842" s="79">
        <f t="shared" si="183"/>
        <v>0</v>
      </c>
      <c r="M842" s="79">
        <f t="shared" ca="1" si="188"/>
        <v>-7.3295565784882452E-3</v>
      </c>
      <c r="N842" s="79">
        <f t="shared" ca="1" si="184"/>
        <v>0</v>
      </c>
      <c r="O842" s="126">
        <f t="shared" ca="1" si="185"/>
        <v>0</v>
      </c>
      <c r="P842" s="79">
        <f t="shared" ca="1" si="186"/>
        <v>0</v>
      </c>
      <c r="Q842" s="79">
        <f t="shared" ca="1" si="187"/>
        <v>0</v>
      </c>
      <c r="R842" s="53">
        <f t="shared" ca="1" si="189"/>
        <v>7.3295565784882452E-3</v>
      </c>
      <c r="S842" s="53"/>
      <c r="T842" s="53"/>
      <c r="U842" s="53"/>
      <c r="V842" s="53"/>
      <c r="W842" s="53"/>
      <c r="X842" s="53"/>
      <c r="Y842" s="53"/>
      <c r="Z842" s="53"/>
      <c r="AA842" s="53"/>
      <c r="AB842" s="53"/>
      <c r="AC842" s="53"/>
      <c r="AD842" s="53"/>
      <c r="AE842" s="53"/>
      <c r="AF842" s="53"/>
      <c r="AG842" s="53"/>
      <c r="AH842" s="53"/>
      <c r="AI842" s="53"/>
    </row>
    <row r="843" spans="1:35" x14ac:dyDescent="0.2">
      <c r="A843" s="53"/>
      <c r="B843" s="53"/>
      <c r="C843" s="86"/>
      <c r="D843" s="87">
        <f t="shared" si="177"/>
        <v>0</v>
      </c>
      <c r="E843" s="87">
        <f t="shared" si="177"/>
        <v>0</v>
      </c>
      <c r="F843" s="79">
        <f t="shared" si="178"/>
        <v>0</v>
      </c>
      <c r="G843" s="79">
        <f t="shared" si="178"/>
        <v>0</v>
      </c>
      <c r="H843" s="79">
        <f t="shared" si="179"/>
        <v>0</v>
      </c>
      <c r="I843" s="79">
        <f t="shared" si="180"/>
        <v>0</v>
      </c>
      <c r="J843" s="79">
        <f t="shared" si="181"/>
        <v>0</v>
      </c>
      <c r="K843" s="79">
        <f t="shared" si="182"/>
        <v>0</v>
      </c>
      <c r="L843" s="79">
        <f t="shared" si="183"/>
        <v>0</v>
      </c>
      <c r="M843" s="79">
        <f t="shared" ca="1" si="188"/>
        <v>-7.3295565784882452E-3</v>
      </c>
      <c r="N843" s="79">
        <f t="shared" ca="1" si="184"/>
        <v>0</v>
      </c>
      <c r="O843" s="126">
        <f t="shared" ca="1" si="185"/>
        <v>0</v>
      </c>
      <c r="P843" s="79">
        <f t="shared" ca="1" si="186"/>
        <v>0</v>
      </c>
      <c r="Q843" s="79">
        <f t="shared" ca="1" si="187"/>
        <v>0</v>
      </c>
      <c r="R843" s="53">
        <f t="shared" ca="1" si="189"/>
        <v>7.3295565784882452E-3</v>
      </c>
      <c r="S843" s="53"/>
      <c r="T843" s="53"/>
      <c r="U843" s="53"/>
      <c r="V843" s="53"/>
      <c r="W843" s="53"/>
      <c r="X843" s="53"/>
      <c r="Y843" s="53"/>
      <c r="Z843" s="53"/>
      <c r="AA843" s="53"/>
      <c r="AB843" s="53"/>
      <c r="AC843" s="53"/>
      <c r="AD843" s="53"/>
      <c r="AE843" s="53"/>
      <c r="AF843" s="53"/>
      <c r="AG843" s="53"/>
      <c r="AH843" s="53"/>
      <c r="AI843" s="53"/>
    </row>
    <row r="844" spans="1:35" x14ac:dyDescent="0.2">
      <c r="A844" s="53"/>
      <c r="B844" s="53"/>
      <c r="C844" s="86"/>
      <c r="D844" s="87">
        <f t="shared" si="177"/>
        <v>0</v>
      </c>
      <c r="E844" s="87">
        <f t="shared" si="177"/>
        <v>0</v>
      </c>
      <c r="F844" s="79">
        <f t="shared" si="178"/>
        <v>0</v>
      </c>
      <c r="G844" s="79">
        <f t="shared" si="178"/>
        <v>0</v>
      </c>
      <c r="H844" s="79">
        <f t="shared" si="179"/>
        <v>0</v>
      </c>
      <c r="I844" s="79">
        <f t="shared" si="180"/>
        <v>0</v>
      </c>
      <c r="J844" s="79">
        <f t="shared" si="181"/>
        <v>0</v>
      </c>
      <c r="K844" s="79">
        <f t="shared" si="182"/>
        <v>0</v>
      </c>
      <c r="L844" s="79">
        <f t="shared" si="183"/>
        <v>0</v>
      </c>
      <c r="M844" s="79">
        <f t="shared" ca="1" si="188"/>
        <v>-7.3295565784882452E-3</v>
      </c>
      <c r="N844" s="79">
        <f t="shared" ca="1" si="184"/>
        <v>0</v>
      </c>
      <c r="O844" s="126">
        <f t="shared" ca="1" si="185"/>
        <v>0</v>
      </c>
      <c r="P844" s="79">
        <f t="shared" ca="1" si="186"/>
        <v>0</v>
      </c>
      <c r="Q844" s="79">
        <f t="shared" ca="1" si="187"/>
        <v>0</v>
      </c>
      <c r="R844" s="53">
        <f t="shared" ca="1" si="189"/>
        <v>7.3295565784882452E-3</v>
      </c>
      <c r="S844" s="53"/>
      <c r="T844" s="53"/>
      <c r="U844" s="53"/>
      <c r="V844" s="53"/>
      <c r="W844" s="53"/>
      <c r="X844" s="53"/>
      <c r="Y844" s="53"/>
      <c r="Z844" s="53"/>
      <c r="AA844" s="53"/>
      <c r="AB844" s="53"/>
      <c r="AC844" s="53"/>
      <c r="AD844" s="53"/>
      <c r="AE844" s="53"/>
      <c r="AF844" s="53"/>
      <c r="AG844" s="53"/>
      <c r="AH844" s="53"/>
      <c r="AI844" s="53"/>
    </row>
    <row r="845" spans="1:35" x14ac:dyDescent="0.2">
      <c r="A845" s="53"/>
      <c r="B845" s="53"/>
      <c r="C845" s="86"/>
      <c r="D845" s="87">
        <f t="shared" si="177"/>
        <v>0</v>
      </c>
      <c r="E845" s="87">
        <f t="shared" si="177"/>
        <v>0</v>
      </c>
      <c r="F845" s="79">
        <f t="shared" si="178"/>
        <v>0</v>
      </c>
      <c r="G845" s="79">
        <f t="shared" si="178"/>
        <v>0</v>
      </c>
      <c r="H845" s="79">
        <f t="shared" si="179"/>
        <v>0</v>
      </c>
      <c r="I845" s="79">
        <f t="shared" si="180"/>
        <v>0</v>
      </c>
      <c r="J845" s="79">
        <f t="shared" si="181"/>
        <v>0</v>
      </c>
      <c r="K845" s="79">
        <f t="shared" si="182"/>
        <v>0</v>
      </c>
      <c r="L845" s="79">
        <f t="shared" si="183"/>
        <v>0</v>
      </c>
      <c r="M845" s="79">
        <f t="shared" ca="1" si="188"/>
        <v>-7.3295565784882452E-3</v>
      </c>
      <c r="N845" s="79">
        <f t="shared" ca="1" si="184"/>
        <v>0</v>
      </c>
      <c r="O845" s="126">
        <f t="shared" ca="1" si="185"/>
        <v>0</v>
      </c>
      <c r="P845" s="79">
        <f t="shared" ca="1" si="186"/>
        <v>0</v>
      </c>
      <c r="Q845" s="79">
        <f t="shared" ca="1" si="187"/>
        <v>0</v>
      </c>
      <c r="R845" s="53">
        <f t="shared" ca="1" si="189"/>
        <v>7.3295565784882452E-3</v>
      </c>
      <c r="S845" s="53"/>
      <c r="T845" s="53"/>
      <c r="U845" s="53"/>
      <c r="V845" s="53"/>
      <c r="W845" s="53"/>
      <c r="X845" s="53"/>
      <c r="Y845" s="53"/>
      <c r="Z845" s="53"/>
      <c r="AA845" s="53"/>
      <c r="AB845" s="53"/>
      <c r="AC845" s="53"/>
      <c r="AD845" s="53"/>
      <c r="AE845" s="53"/>
      <c r="AF845" s="53"/>
      <c r="AG845" s="53"/>
      <c r="AH845" s="53"/>
      <c r="AI845" s="53"/>
    </row>
    <row r="846" spans="1:35" x14ac:dyDescent="0.2">
      <c r="A846" s="53"/>
      <c r="B846" s="53"/>
      <c r="C846" s="86"/>
      <c r="D846" s="87">
        <f t="shared" si="177"/>
        <v>0</v>
      </c>
      <c r="E846" s="87">
        <f t="shared" si="177"/>
        <v>0</v>
      </c>
      <c r="F846" s="79">
        <f t="shared" si="178"/>
        <v>0</v>
      </c>
      <c r="G846" s="79">
        <f t="shared" si="178"/>
        <v>0</v>
      </c>
      <c r="H846" s="79">
        <f t="shared" si="179"/>
        <v>0</v>
      </c>
      <c r="I846" s="79">
        <f t="shared" si="180"/>
        <v>0</v>
      </c>
      <c r="J846" s="79">
        <f t="shared" si="181"/>
        <v>0</v>
      </c>
      <c r="K846" s="79">
        <f t="shared" si="182"/>
        <v>0</v>
      </c>
      <c r="L846" s="79">
        <f t="shared" si="183"/>
        <v>0</v>
      </c>
      <c r="M846" s="79">
        <f t="shared" ca="1" si="188"/>
        <v>-7.3295565784882452E-3</v>
      </c>
      <c r="N846" s="79">
        <f t="shared" ca="1" si="184"/>
        <v>0</v>
      </c>
      <c r="O846" s="126">
        <f t="shared" ca="1" si="185"/>
        <v>0</v>
      </c>
      <c r="P846" s="79">
        <f t="shared" ca="1" si="186"/>
        <v>0</v>
      </c>
      <c r="Q846" s="79">
        <f t="shared" ca="1" si="187"/>
        <v>0</v>
      </c>
      <c r="R846" s="53">
        <f t="shared" ca="1" si="189"/>
        <v>7.3295565784882452E-3</v>
      </c>
      <c r="S846" s="53"/>
      <c r="T846" s="53"/>
      <c r="U846" s="53"/>
      <c r="V846" s="53"/>
      <c r="W846" s="53"/>
      <c r="X846" s="53"/>
      <c r="Y846" s="53"/>
      <c r="Z846" s="53"/>
      <c r="AA846" s="53"/>
      <c r="AB846" s="53"/>
      <c r="AC846" s="53"/>
      <c r="AD846" s="53"/>
      <c r="AE846" s="53"/>
      <c r="AF846" s="53"/>
      <c r="AG846" s="53"/>
      <c r="AH846" s="53"/>
      <c r="AI846" s="53"/>
    </row>
    <row r="847" spans="1:35" x14ac:dyDescent="0.2">
      <c r="A847" s="53"/>
      <c r="B847" s="53"/>
      <c r="C847" s="86"/>
      <c r="D847" s="87">
        <f t="shared" ref="D847:E910" si="190">A847/A$18</f>
        <v>0</v>
      </c>
      <c r="E847" s="87">
        <f t="shared" si="190"/>
        <v>0</v>
      </c>
      <c r="F847" s="79">
        <f t="shared" ref="F847:G910" si="191">$C847*D847</f>
        <v>0</v>
      </c>
      <c r="G847" s="79">
        <f t="shared" si="191"/>
        <v>0</v>
      </c>
      <c r="H847" s="79">
        <f t="shared" si="179"/>
        <v>0</v>
      </c>
      <c r="I847" s="79">
        <f t="shared" si="180"/>
        <v>0</v>
      </c>
      <c r="J847" s="79">
        <f t="shared" si="181"/>
        <v>0</v>
      </c>
      <c r="K847" s="79">
        <f t="shared" si="182"/>
        <v>0</v>
      </c>
      <c r="L847" s="79">
        <f t="shared" si="183"/>
        <v>0</v>
      </c>
      <c r="M847" s="79">
        <f t="shared" ca="1" si="188"/>
        <v>-7.3295565784882452E-3</v>
      </c>
      <c r="N847" s="79">
        <f t="shared" ca="1" si="184"/>
        <v>0</v>
      </c>
      <c r="O847" s="126">
        <f t="shared" ca="1" si="185"/>
        <v>0</v>
      </c>
      <c r="P847" s="79">
        <f t="shared" ca="1" si="186"/>
        <v>0</v>
      </c>
      <c r="Q847" s="79">
        <f t="shared" ca="1" si="187"/>
        <v>0</v>
      </c>
      <c r="R847" s="53">
        <f t="shared" ca="1" si="189"/>
        <v>7.3295565784882452E-3</v>
      </c>
      <c r="S847" s="53"/>
      <c r="T847" s="53"/>
      <c r="U847" s="53"/>
      <c r="V847" s="53"/>
      <c r="W847" s="53"/>
      <c r="X847" s="53"/>
      <c r="Y847" s="53"/>
      <c r="Z847" s="53"/>
      <c r="AA847" s="53"/>
      <c r="AB847" s="53"/>
      <c r="AC847" s="53"/>
      <c r="AD847" s="53"/>
      <c r="AE847" s="53"/>
      <c r="AF847" s="53"/>
      <c r="AG847" s="53"/>
      <c r="AH847" s="53"/>
      <c r="AI847" s="53"/>
    </row>
    <row r="848" spans="1:35" x14ac:dyDescent="0.2">
      <c r="A848" s="53"/>
      <c r="B848" s="53"/>
      <c r="C848" s="86"/>
      <c r="D848" s="87">
        <f t="shared" si="190"/>
        <v>0</v>
      </c>
      <c r="E848" s="87">
        <f t="shared" si="190"/>
        <v>0</v>
      </c>
      <c r="F848" s="79">
        <f t="shared" si="191"/>
        <v>0</v>
      </c>
      <c r="G848" s="79">
        <f t="shared" si="191"/>
        <v>0</v>
      </c>
      <c r="H848" s="79">
        <f t="shared" ref="H848:H911" si="192">C848*D848*D848</f>
        <v>0</v>
      </c>
      <c r="I848" s="79">
        <f t="shared" ref="I848:I911" si="193">C848*D848*D848*D848</f>
        <v>0</v>
      </c>
      <c r="J848" s="79">
        <f t="shared" ref="J848:J911" si="194">C848*D848*D848*D848*D848</f>
        <v>0</v>
      </c>
      <c r="K848" s="79">
        <f t="shared" ref="K848:K911" si="195">C848*E848*D848</f>
        <v>0</v>
      </c>
      <c r="L848" s="79">
        <f t="shared" ref="L848:L911" si="196">C848*E848*D848*D848</f>
        <v>0</v>
      </c>
      <c r="M848" s="79">
        <f t="shared" ca="1" si="188"/>
        <v>-7.3295565784882452E-3</v>
      </c>
      <c r="N848" s="79">
        <f t="shared" ref="N848:N911" ca="1" si="197">C848*(M848-E848)^2</f>
        <v>0</v>
      </c>
      <c r="O848" s="126">
        <f t="shared" ref="O848:O911" ca="1" si="198">(C848*O$1-O$2*F848+O$3*H848)^2</f>
        <v>0</v>
      </c>
      <c r="P848" s="79">
        <f t="shared" ref="P848:P911" ca="1" si="199">(-C848*O$2+O$4*F848-O$5*H848)^2</f>
        <v>0</v>
      </c>
      <c r="Q848" s="79">
        <f t="shared" ref="Q848:Q911" ca="1" si="200">+(C848*O$3-F848*O$5+H848*O$6)^2</f>
        <v>0</v>
      </c>
      <c r="R848" s="53">
        <f t="shared" ca="1" si="189"/>
        <v>7.3295565784882452E-3</v>
      </c>
      <c r="S848" s="53"/>
      <c r="T848" s="53"/>
      <c r="U848" s="53"/>
      <c r="V848" s="53"/>
      <c r="W848" s="53"/>
      <c r="X848" s="53"/>
      <c r="Y848" s="53"/>
      <c r="Z848" s="53"/>
      <c r="AA848" s="53"/>
      <c r="AB848" s="53"/>
      <c r="AC848" s="53"/>
      <c r="AD848" s="53"/>
      <c r="AE848" s="53"/>
      <c r="AF848" s="53"/>
      <c r="AG848" s="53"/>
      <c r="AH848" s="53"/>
      <c r="AI848" s="53"/>
    </row>
    <row r="849" spans="1:35" x14ac:dyDescent="0.2">
      <c r="A849" s="53"/>
      <c r="B849" s="53"/>
      <c r="C849" s="86"/>
      <c r="D849" s="87">
        <f t="shared" si="190"/>
        <v>0</v>
      </c>
      <c r="E849" s="87">
        <f t="shared" si="190"/>
        <v>0</v>
      </c>
      <c r="F849" s="79">
        <f t="shared" si="191"/>
        <v>0</v>
      </c>
      <c r="G849" s="79">
        <f t="shared" si="191"/>
        <v>0</v>
      </c>
      <c r="H849" s="79">
        <f t="shared" si="192"/>
        <v>0</v>
      </c>
      <c r="I849" s="79">
        <f t="shared" si="193"/>
        <v>0</v>
      </c>
      <c r="J849" s="79">
        <f t="shared" si="194"/>
        <v>0</v>
      </c>
      <c r="K849" s="79">
        <f t="shared" si="195"/>
        <v>0</v>
      </c>
      <c r="L849" s="79">
        <f t="shared" si="196"/>
        <v>0</v>
      </c>
      <c r="M849" s="79">
        <f t="shared" ca="1" si="188"/>
        <v>-7.3295565784882452E-3</v>
      </c>
      <c r="N849" s="79">
        <f t="shared" ca="1" si="197"/>
        <v>0</v>
      </c>
      <c r="O849" s="126">
        <f t="shared" ca="1" si="198"/>
        <v>0</v>
      </c>
      <c r="P849" s="79">
        <f t="shared" ca="1" si="199"/>
        <v>0</v>
      </c>
      <c r="Q849" s="79">
        <f t="shared" ca="1" si="200"/>
        <v>0</v>
      </c>
      <c r="R849" s="53">
        <f t="shared" ca="1" si="189"/>
        <v>7.3295565784882452E-3</v>
      </c>
      <c r="S849" s="53"/>
      <c r="T849" s="53"/>
      <c r="U849" s="53"/>
      <c r="V849" s="53"/>
      <c r="W849" s="53"/>
      <c r="X849" s="53"/>
      <c r="Y849" s="53"/>
      <c r="Z849" s="53"/>
      <c r="AA849" s="53"/>
      <c r="AB849" s="53"/>
      <c r="AC849" s="53"/>
      <c r="AD849" s="53"/>
      <c r="AE849" s="53"/>
      <c r="AF849" s="53"/>
      <c r="AG849" s="53"/>
      <c r="AH849" s="53"/>
      <c r="AI849" s="53"/>
    </row>
    <row r="850" spans="1:35" x14ac:dyDescent="0.2">
      <c r="A850" s="53"/>
      <c r="B850" s="53"/>
      <c r="C850" s="86"/>
      <c r="D850" s="87">
        <f t="shared" si="190"/>
        <v>0</v>
      </c>
      <c r="E850" s="87">
        <f t="shared" si="190"/>
        <v>0</v>
      </c>
      <c r="F850" s="79">
        <f t="shared" si="191"/>
        <v>0</v>
      </c>
      <c r="G850" s="79">
        <f t="shared" si="191"/>
        <v>0</v>
      </c>
      <c r="H850" s="79">
        <f t="shared" si="192"/>
        <v>0</v>
      </c>
      <c r="I850" s="79">
        <f t="shared" si="193"/>
        <v>0</v>
      </c>
      <c r="J850" s="79">
        <f t="shared" si="194"/>
        <v>0</v>
      </c>
      <c r="K850" s="79">
        <f t="shared" si="195"/>
        <v>0</v>
      </c>
      <c r="L850" s="79">
        <f t="shared" si="196"/>
        <v>0</v>
      </c>
      <c r="M850" s="79">
        <f t="shared" ca="1" si="188"/>
        <v>-7.3295565784882452E-3</v>
      </c>
      <c r="N850" s="79">
        <f t="shared" ca="1" si="197"/>
        <v>0</v>
      </c>
      <c r="O850" s="126">
        <f t="shared" ca="1" si="198"/>
        <v>0</v>
      </c>
      <c r="P850" s="79">
        <f t="shared" ca="1" si="199"/>
        <v>0</v>
      </c>
      <c r="Q850" s="79">
        <f t="shared" ca="1" si="200"/>
        <v>0</v>
      </c>
      <c r="R850" s="53">
        <f t="shared" ca="1" si="189"/>
        <v>7.3295565784882452E-3</v>
      </c>
      <c r="S850" s="53"/>
      <c r="T850" s="53"/>
      <c r="U850" s="53"/>
      <c r="V850" s="53"/>
      <c r="W850" s="53"/>
      <c r="X850" s="53"/>
      <c r="Y850" s="53"/>
      <c r="Z850" s="53"/>
      <c r="AA850" s="53"/>
      <c r="AB850" s="53"/>
      <c r="AC850" s="53"/>
      <c r="AD850" s="53"/>
      <c r="AE850" s="53"/>
      <c r="AF850" s="53"/>
      <c r="AG850" s="53"/>
      <c r="AH850" s="53"/>
      <c r="AI850" s="53"/>
    </row>
    <row r="851" spans="1:35" x14ac:dyDescent="0.2">
      <c r="A851" s="53"/>
      <c r="B851" s="53"/>
      <c r="C851" s="86"/>
      <c r="D851" s="87">
        <f t="shared" si="190"/>
        <v>0</v>
      </c>
      <c r="E851" s="87">
        <f t="shared" si="190"/>
        <v>0</v>
      </c>
      <c r="F851" s="79">
        <f t="shared" si="191"/>
        <v>0</v>
      </c>
      <c r="G851" s="79">
        <f t="shared" si="191"/>
        <v>0</v>
      </c>
      <c r="H851" s="79">
        <f t="shared" si="192"/>
        <v>0</v>
      </c>
      <c r="I851" s="79">
        <f t="shared" si="193"/>
        <v>0</v>
      </c>
      <c r="J851" s="79">
        <f t="shared" si="194"/>
        <v>0</v>
      </c>
      <c r="K851" s="79">
        <f t="shared" si="195"/>
        <v>0</v>
      </c>
      <c r="L851" s="79">
        <f t="shared" si="196"/>
        <v>0</v>
      </c>
      <c r="M851" s="79">
        <f t="shared" ca="1" si="188"/>
        <v>-7.3295565784882452E-3</v>
      </c>
      <c r="N851" s="79">
        <f t="shared" ca="1" si="197"/>
        <v>0</v>
      </c>
      <c r="O851" s="126">
        <f t="shared" ca="1" si="198"/>
        <v>0</v>
      </c>
      <c r="P851" s="79">
        <f t="shared" ca="1" si="199"/>
        <v>0</v>
      </c>
      <c r="Q851" s="79">
        <f t="shared" ca="1" si="200"/>
        <v>0</v>
      </c>
      <c r="R851" s="53">
        <f t="shared" ca="1" si="189"/>
        <v>7.3295565784882452E-3</v>
      </c>
      <c r="S851" s="53"/>
      <c r="T851" s="53"/>
      <c r="U851" s="53"/>
      <c r="V851" s="53"/>
      <c r="W851" s="53"/>
      <c r="X851" s="53"/>
      <c r="Y851" s="53"/>
      <c r="Z851" s="53"/>
      <c r="AA851" s="53"/>
      <c r="AB851" s="53"/>
      <c r="AC851" s="53"/>
      <c r="AD851" s="53"/>
      <c r="AE851" s="53"/>
      <c r="AF851" s="53"/>
      <c r="AG851" s="53"/>
      <c r="AH851" s="53"/>
      <c r="AI851" s="53"/>
    </row>
    <row r="852" spans="1:35" x14ac:dyDescent="0.2">
      <c r="A852" s="53"/>
      <c r="B852" s="53"/>
      <c r="C852" s="86"/>
      <c r="D852" s="87">
        <f t="shared" si="190"/>
        <v>0</v>
      </c>
      <c r="E852" s="87">
        <f t="shared" si="190"/>
        <v>0</v>
      </c>
      <c r="F852" s="79">
        <f t="shared" si="191"/>
        <v>0</v>
      </c>
      <c r="G852" s="79">
        <f t="shared" si="191"/>
        <v>0</v>
      </c>
      <c r="H852" s="79">
        <f t="shared" si="192"/>
        <v>0</v>
      </c>
      <c r="I852" s="79">
        <f t="shared" si="193"/>
        <v>0</v>
      </c>
      <c r="J852" s="79">
        <f t="shared" si="194"/>
        <v>0</v>
      </c>
      <c r="K852" s="79">
        <f t="shared" si="195"/>
        <v>0</v>
      </c>
      <c r="L852" s="79">
        <f t="shared" si="196"/>
        <v>0</v>
      </c>
      <c r="M852" s="79">
        <f t="shared" ca="1" si="188"/>
        <v>-7.3295565784882452E-3</v>
      </c>
      <c r="N852" s="79">
        <f t="shared" ca="1" si="197"/>
        <v>0</v>
      </c>
      <c r="O852" s="126">
        <f t="shared" ca="1" si="198"/>
        <v>0</v>
      </c>
      <c r="P852" s="79">
        <f t="shared" ca="1" si="199"/>
        <v>0</v>
      </c>
      <c r="Q852" s="79">
        <f t="shared" ca="1" si="200"/>
        <v>0</v>
      </c>
      <c r="R852" s="53">
        <f t="shared" ca="1" si="189"/>
        <v>7.3295565784882452E-3</v>
      </c>
      <c r="S852" s="53"/>
      <c r="T852" s="53"/>
      <c r="U852" s="53"/>
      <c r="V852" s="53"/>
      <c r="W852" s="53"/>
      <c r="X852" s="53"/>
      <c r="Y852" s="53"/>
      <c r="Z852" s="53"/>
      <c r="AA852" s="53"/>
      <c r="AB852" s="53"/>
      <c r="AC852" s="53"/>
      <c r="AD852" s="53"/>
      <c r="AE852" s="53"/>
      <c r="AF852" s="53"/>
      <c r="AG852" s="53"/>
      <c r="AH852" s="53"/>
      <c r="AI852" s="53"/>
    </row>
    <row r="853" spans="1:35" x14ac:dyDescent="0.2">
      <c r="A853" s="53"/>
      <c r="B853" s="53"/>
      <c r="C853" s="86"/>
      <c r="D853" s="87">
        <f t="shared" si="190"/>
        <v>0</v>
      </c>
      <c r="E853" s="87">
        <f t="shared" si="190"/>
        <v>0</v>
      </c>
      <c r="F853" s="79">
        <f t="shared" si="191"/>
        <v>0</v>
      </c>
      <c r="G853" s="79">
        <f t="shared" si="191"/>
        <v>0</v>
      </c>
      <c r="H853" s="79">
        <f t="shared" si="192"/>
        <v>0</v>
      </c>
      <c r="I853" s="79">
        <f t="shared" si="193"/>
        <v>0</v>
      </c>
      <c r="J853" s="79">
        <f t="shared" si="194"/>
        <v>0</v>
      </c>
      <c r="K853" s="79">
        <f t="shared" si="195"/>
        <v>0</v>
      </c>
      <c r="L853" s="79">
        <f t="shared" si="196"/>
        <v>0</v>
      </c>
      <c r="M853" s="79">
        <f t="shared" ref="M853:M916" ca="1" si="201">+E$4+E$5*D853+E$6*D853^2</f>
        <v>-7.3295565784882452E-3</v>
      </c>
      <c r="N853" s="79">
        <f t="shared" ca="1" si="197"/>
        <v>0</v>
      </c>
      <c r="O853" s="126">
        <f t="shared" ca="1" si="198"/>
        <v>0</v>
      </c>
      <c r="P853" s="79">
        <f t="shared" ca="1" si="199"/>
        <v>0</v>
      </c>
      <c r="Q853" s="79">
        <f t="shared" ca="1" si="200"/>
        <v>0</v>
      </c>
      <c r="R853" s="53">
        <f t="shared" ref="R853:R916" ca="1" si="202">+E853-M853</f>
        <v>7.3295565784882452E-3</v>
      </c>
      <c r="S853" s="53"/>
      <c r="T853" s="53"/>
      <c r="U853" s="53"/>
      <c r="V853" s="53"/>
      <c r="W853" s="53"/>
      <c r="X853" s="53"/>
      <c r="Y853" s="53"/>
      <c r="Z853" s="53"/>
      <c r="AA853" s="53"/>
      <c r="AB853" s="53"/>
      <c r="AC853" s="53"/>
      <c r="AD853" s="53"/>
      <c r="AE853" s="53"/>
      <c r="AF853" s="53"/>
      <c r="AG853" s="53"/>
      <c r="AH853" s="53"/>
      <c r="AI853" s="53"/>
    </row>
    <row r="854" spans="1:35" x14ac:dyDescent="0.2">
      <c r="A854" s="53"/>
      <c r="B854" s="53"/>
      <c r="C854" s="86"/>
      <c r="D854" s="87">
        <f t="shared" si="190"/>
        <v>0</v>
      </c>
      <c r="E854" s="87">
        <f t="shared" si="190"/>
        <v>0</v>
      </c>
      <c r="F854" s="79">
        <f t="shared" si="191"/>
        <v>0</v>
      </c>
      <c r="G854" s="79">
        <f t="shared" si="191"/>
        <v>0</v>
      </c>
      <c r="H854" s="79">
        <f t="shared" si="192"/>
        <v>0</v>
      </c>
      <c r="I854" s="79">
        <f t="shared" si="193"/>
        <v>0</v>
      </c>
      <c r="J854" s="79">
        <f t="shared" si="194"/>
        <v>0</v>
      </c>
      <c r="K854" s="79">
        <f t="shared" si="195"/>
        <v>0</v>
      </c>
      <c r="L854" s="79">
        <f t="shared" si="196"/>
        <v>0</v>
      </c>
      <c r="M854" s="79">
        <f t="shared" ca="1" si="201"/>
        <v>-7.3295565784882452E-3</v>
      </c>
      <c r="N854" s="79">
        <f t="shared" ca="1" si="197"/>
        <v>0</v>
      </c>
      <c r="O854" s="126">
        <f t="shared" ca="1" si="198"/>
        <v>0</v>
      </c>
      <c r="P854" s="79">
        <f t="shared" ca="1" si="199"/>
        <v>0</v>
      </c>
      <c r="Q854" s="79">
        <f t="shared" ca="1" si="200"/>
        <v>0</v>
      </c>
      <c r="R854" s="53">
        <f t="shared" ca="1" si="202"/>
        <v>7.3295565784882452E-3</v>
      </c>
      <c r="S854" s="53"/>
      <c r="T854" s="53"/>
      <c r="U854" s="53"/>
      <c r="V854" s="53"/>
      <c r="W854" s="53"/>
      <c r="X854" s="53"/>
      <c r="Y854" s="53"/>
      <c r="Z854" s="53"/>
      <c r="AA854" s="53"/>
      <c r="AB854" s="53"/>
      <c r="AC854" s="53"/>
      <c r="AD854" s="53"/>
      <c r="AE854" s="53"/>
      <c r="AF854" s="53"/>
      <c r="AG854" s="53"/>
      <c r="AH854" s="53"/>
      <c r="AI854" s="53"/>
    </row>
    <row r="855" spans="1:35" x14ac:dyDescent="0.2">
      <c r="A855" s="53"/>
      <c r="B855" s="53"/>
      <c r="C855" s="86"/>
      <c r="D855" s="87">
        <f t="shared" si="190"/>
        <v>0</v>
      </c>
      <c r="E855" s="87">
        <f t="shared" si="190"/>
        <v>0</v>
      </c>
      <c r="F855" s="79">
        <f t="shared" si="191"/>
        <v>0</v>
      </c>
      <c r="G855" s="79">
        <f t="shared" si="191"/>
        <v>0</v>
      </c>
      <c r="H855" s="79">
        <f t="shared" si="192"/>
        <v>0</v>
      </c>
      <c r="I855" s="79">
        <f t="shared" si="193"/>
        <v>0</v>
      </c>
      <c r="J855" s="79">
        <f t="shared" si="194"/>
        <v>0</v>
      </c>
      <c r="K855" s="79">
        <f t="shared" si="195"/>
        <v>0</v>
      </c>
      <c r="L855" s="79">
        <f t="shared" si="196"/>
        <v>0</v>
      </c>
      <c r="M855" s="79">
        <f t="shared" ca="1" si="201"/>
        <v>-7.3295565784882452E-3</v>
      </c>
      <c r="N855" s="79">
        <f t="shared" ca="1" si="197"/>
        <v>0</v>
      </c>
      <c r="O855" s="126">
        <f t="shared" ca="1" si="198"/>
        <v>0</v>
      </c>
      <c r="P855" s="79">
        <f t="shared" ca="1" si="199"/>
        <v>0</v>
      </c>
      <c r="Q855" s="79">
        <f t="shared" ca="1" si="200"/>
        <v>0</v>
      </c>
      <c r="R855" s="53">
        <f t="shared" ca="1" si="202"/>
        <v>7.3295565784882452E-3</v>
      </c>
      <c r="S855" s="53"/>
      <c r="T855" s="53"/>
      <c r="U855" s="53"/>
      <c r="V855" s="53"/>
      <c r="W855" s="53"/>
      <c r="X855" s="53"/>
      <c r="Y855" s="53"/>
      <c r="Z855" s="53"/>
      <c r="AA855" s="53"/>
      <c r="AB855" s="53"/>
      <c r="AC855" s="53"/>
      <c r="AD855" s="53"/>
      <c r="AE855" s="53"/>
      <c r="AF855" s="53"/>
      <c r="AG855" s="53"/>
      <c r="AH855" s="53"/>
      <c r="AI855" s="53"/>
    </row>
    <row r="856" spans="1:35" x14ac:dyDescent="0.2">
      <c r="A856" s="53"/>
      <c r="B856" s="53"/>
      <c r="C856" s="86"/>
      <c r="D856" s="87">
        <f t="shared" si="190"/>
        <v>0</v>
      </c>
      <c r="E856" s="87">
        <f t="shared" si="190"/>
        <v>0</v>
      </c>
      <c r="F856" s="79">
        <f t="shared" si="191"/>
        <v>0</v>
      </c>
      <c r="G856" s="79">
        <f t="shared" si="191"/>
        <v>0</v>
      </c>
      <c r="H856" s="79">
        <f t="shared" si="192"/>
        <v>0</v>
      </c>
      <c r="I856" s="79">
        <f t="shared" si="193"/>
        <v>0</v>
      </c>
      <c r="J856" s="79">
        <f t="shared" si="194"/>
        <v>0</v>
      </c>
      <c r="K856" s="79">
        <f t="shared" si="195"/>
        <v>0</v>
      </c>
      <c r="L856" s="79">
        <f t="shared" si="196"/>
        <v>0</v>
      </c>
      <c r="M856" s="79">
        <f t="shared" ca="1" si="201"/>
        <v>-7.3295565784882452E-3</v>
      </c>
      <c r="N856" s="79">
        <f t="shared" ca="1" si="197"/>
        <v>0</v>
      </c>
      <c r="O856" s="126">
        <f t="shared" ca="1" si="198"/>
        <v>0</v>
      </c>
      <c r="P856" s="79">
        <f t="shared" ca="1" si="199"/>
        <v>0</v>
      </c>
      <c r="Q856" s="79">
        <f t="shared" ca="1" si="200"/>
        <v>0</v>
      </c>
      <c r="R856" s="53">
        <f t="shared" ca="1" si="202"/>
        <v>7.3295565784882452E-3</v>
      </c>
      <c r="S856" s="53"/>
      <c r="T856" s="53"/>
      <c r="U856" s="53"/>
      <c r="V856" s="53"/>
      <c r="W856" s="53"/>
      <c r="X856" s="53"/>
      <c r="Y856" s="53"/>
      <c r="Z856" s="53"/>
      <c r="AA856" s="53"/>
      <c r="AB856" s="53"/>
      <c r="AC856" s="53"/>
      <c r="AD856" s="53"/>
      <c r="AE856" s="53"/>
      <c r="AF856" s="53"/>
      <c r="AG856" s="53"/>
      <c r="AH856" s="53"/>
      <c r="AI856" s="53"/>
    </row>
    <row r="857" spans="1:35" x14ac:dyDescent="0.2">
      <c r="A857" s="53"/>
      <c r="B857" s="53"/>
      <c r="C857" s="86"/>
      <c r="D857" s="87">
        <f t="shared" si="190"/>
        <v>0</v>
      </c>
      <c r="E857" s="87">
        <f t="shared" si="190"/>
        <v>0</v>
      </c>
      <c r="F857" s="79">
        <f t="shared" si="191"/>
        <v>0</v>
      </c>
      <c r="G857" s="79">
        <f t="shared" si="191"/>
        <v>0</v>
      </c>
      <c r="H857" s="79">
        <f t="shared" si="192"/>
        <v>0</v>
      </c>
      <c r="I857" s="79">
        <f t="shared" si="193"/>
        <v>0</v>
      </c>
      <c r="J857" s="79">
        <f t="shared" si="194"/>
        <v>0</v>
      </c>
      <c r="K857" s="79">
        <f t="shared" si="195"/>
        <v>0</v>
      </c>
      <c r="L857" s="79">
        <f t="shared" si="196"/>
        <v>0</v>
      </c>
      <c r="M857" s="79">
        <f t="shared" ca="1" si="201"/>
        <v>-7.3295565784882452E-3</v>
      </c>
      <c r="N857" s="79">
        <f t="shared" ca="1" si="197"/>
        <v>0</v>
      </c>
      <c r="O857" s="126">
        <f t="shared" ca="1" si="198"/>
        <v>0</v>
      </c>
      <c r="P857" s="79">
        <f t="shared" ca="1" si="199"/>
        <v>0</v>
      </c>
      <c r="Q857" s="79">
        <f t="shared" ca="1" si="200"/>
        <v>0</v>
      </c>
      <c r="R857" s="53">
        <f t="shared" ca="1" si="202"/>
        <v>7.3295565784882452E-3</v>
      </c>
      <c r="S857" s="53"/>
      <c r="T857" s="53"/>
      <c r="U857" s="53"/>
      <c r="V857" s="53"/>
      <c r="W857" s="53"/>
      <c r="X857" s="53"/>
      <c r="Y857" s="53"/>
      <c r="Z857" s="53"/>
      <c r="AA857" s="53"/>
      <c r="AB857" s="53"/>
      <c r="AC857" s="53"/>
      <c r="AD857" s="53"/>
      <c r="AE857" s="53"/>
      <c r="AF857" s="53"/>
      <c r="AG857" s="53"/>
      <c r="AH857" s="53"/>
      <c r="AI857" s="53"/>
    </row>
    <row r="858" spans="1:35" x14ac:dyDescent="0.2">
      <c r="A858" s="53"/>
      <c r="B858" s="53"/>
      <c r="C858" s="86"/>
      <c r="D858" s="87">
        <f t="shared" si="190"/>
        <v>0</v>
      </c>
      <c r="E858" s="87">
        <f t="shared" si="190"/>
        <v>0</v>
      </c>
      <c r="F858" s="79">
        <f t="shared" si="191"/>
        <v>0</v>
      </c>
      <c r="G858" s="79">
        <f t="shared" si="191"/>
        <v>0</v>
      </c>
      <c r="H858" s="79">
        <f t="shared" si="192"/>
        <v>0</v>
      </c>
      <c r="I858" s="79">
        <f t="shared" si="193"/>
        <v>0</v>
      </c>
      <c r="J858" s="79">
        <f t="shared" si="194"/>
        <v>0</v>
      </c>
      <c r="K858" s="79">
        <f t="shared" si="195"/>
        <v>0</v>
      </c>
      <c r="L858" s="79">
        <f t="shared" si="196"/>
        <v>0</v>
      </c>
      <c r="M858" s="79">
        <f t="shared" ca="1" si="201"/>
        <v>-7.3295565784882452E-3</v>
      </c>
      <c r="N858" s="79">
        <f t="shared" ca="1" si="197"/>
        <v>0</v>
      </c>
      <c r="O858" s="126">
        <f t="shared" ca="1" si="198"/>
        <v>0</v>
      </c>
      <c r="P858" s="79">
        <f t="shared" ca="1" si="199"/>
        <v>0</v>
      </c>
      <c r="Q858" s="79">
        <f t="shared" ca="1" si="200"/>
        <v>0</v>
      </c>
      <c r="R858" s="53">
        <f t="shared" ca="1" si="202"/>
        <v>7.3295565784882452E-3</v>
      </c>
      <c r="S858" s="53"/>
      <c r="T858" s="53"/>
      <c r="U858" s="53"/>
      <c r="V858" s="53"/>
      <c r="W858" s="53"/>
      <c r="X858" s="53"/>
      <c r="Y858" s="53"/>
      <c r="Z858" s="53"/>
      <c r="AA858" s="53"/>
      <c r="AB858" s="53"/>
      <c r="AC858" s="53"/>
      <c r="AD858" s="53"/>
      <c r="AE858" s="53"/>
      <c r="AF858" s="53"/>
      <c r="AG858" s="53"/>
      <c r="AH858" s="53"/>
      <c r="AI858" s="53"/>
    </row>
    <row r="859" spans="1:35" x14ac:dyDescent="0.2">
      <c r="A859" s="53"/>
      <c r="B859" s="53"/>
      <c r="C859" s="86"/>
      <c r="D859" s="87">
        <f t="shared" si="190"/>
        <v>0</v>
      </c>
      <c r="E859" s="87">
        <f t="shared" si="190"/>
        <v>0</v>
      </c>
      <c r="F859" s="79">
        <f t="shared" si="191"/>
        <v>0</v>
      </c>
      <c r="G859" s="79">
        <f t="shared" si="191"/>
        <v>0</v>
      </c>
      <c r="H859" s="79">
        <f t="shared" si="192"/>
        <v>0</v>
      </c>
      <c r="I859" s="79">
        <f t="shared" si="193"/>
        <v>0</v>
      </c>
      <c r="J859" s="79">
        <f t="shared" si="194"/>
        <v>0</v>
      </c>
      <c r="K859" s="79">
        <f t="shared" si="195"/>
        <v>0</v>
      </c>
      <c r="L859" s="79">
        <f t="shared" si="196"/>
        <v>0</v>
      </c>
      <c r="M859" s="79">
        <f t="shared" ca="1" si="201"/>
        <v>-7.3295565784882452E-3</v>
      </c>
      <c r="N859" s="79">
        <f t="shared" ca="1" si="197"/>
        <v>0</v>
      </c>
      <c r="O859" s="126">
        <f t="shared" ca="1" si="198"/>
        <v>0</v>
      </c>
      <c r="P859" s="79">
        <f t="shared" ca="1" si="199"/>
        <v>0</v>
      </c>
      <c r="Q859" s="79">
        <f t="shared" ca="1" si="200"/>
        <v>0</v>
      </c>
      <c r="R859" s="53">
        <f t="shared" ca="1" si="202"/>
        <v>7.3295565784882452E-3</v>
      </c>
      <c r="S859" s="53"/>
      <c r="T859" s="53"/>
      <c r="U859" s="53"/>
      <c r="V859" s="53"/>
      <c r="W859" s="53"/>
      <c r="X859" s="53"/>
      <c r="Y859" s="53"/>
      <c r="Z859" s="53"/>
      <c r="AA859" s="53"/>
      <c r="AB859" s="53"/>
      <c r="AC859" s="53"/>
      <c r="AD859" s="53"/>
      <c r="AE859" s="53"/>
      <c r="AF859" s="53"/>
      <c r="AG859" s="53"/>
      <c r="AH859" s="53"/>
      <c r="AI859" s="53"/>
    </row>
    <row r="860" spans="1:35" x14ac:dyDescent="0.2">
      <c r="A860" s="53"/>
      <c r="B860" s="53"/>
      <c r="C860" s="86"/>
      <c r="D860" s="87">
        <f t="shared" si="190"/>
        <v>0</v>
      </c>
      <c r="E860" s="87">
        <f t="shared" si="190"/>
        <v>0</v>
      </c>
      <c r="F860" s="79">
        <f t="shared" si="191"/>
        <v>0</v>
      </c>
      <c r="G860" s="79">
        <f t="shared" si="191"/>
        <v>0</v>
      </c>
      <c r="H860" s="79">
        <f t="shared" si="192"/>
        <v>0</v>
      </c>
      <c r="I860" s="79">
        <f t="shared" si="193"/>
        <v>0</v>
      </c>
      <c r="J860" s="79">
        <f t="shared" si="194"/>
        <v>0</v>
      </c>
      <c r="K860" s="79">
        <f t="shared" si="195"/>
        <v>0</v>
      </c>
      <c r="L860" s="79">
        <f t="shared" si="196"/>
        <v>0</v>
      </c>
      <c r="M860" s="79">
        <f t="shared" ca="1" si="201"/>
        <v>-7.3295565784882452E-3</v>
      </c>
      <c r="N860" s="79">
        <f t="shared" ca="1" si="197"/>
        <v>0</v>
      </c>
      <c r="O860" s="126">
        <f t="shared" ca="1" si="198"/>
        <v>0</v>
      </c>
      <c r="P860" s="79">
        <f t="shared" ca="1" si="199"/>
        <v>0</v>
      </c>
      <c r="Q860" s="79">
        <f t="shared" ca="1" si="200"/>
        <v>0</v>
      </c>
      <c r="R860" s="53">
        <f t="shared" ca="1" si="202"/>
        <v>7.3295565784882452E-3</v>
      </c>
      <c r="S860" s="53"/>
      <c r="T860" s="53"/>
      <c r="U860" s="53"/>
      <c r="V860" s="53"/>
      <c r="W860" s="53"/>
      <c r="X860" s="53"/>
      <c r="Y860" s="53"/>
      <c r="Z860" s="53"/>
      <c r="AA860" s="53"/>
      <c r="AB860" s="53"/>
      <c r="AC860" s="53"/>
      <c r="AD860" s="53"/>
      <c r="AE860" s="53"/>
      <c r="AF860" s="53"/>
      <c r="AG860" s="53"/>
      <c r="AH860" s="53"/>
      <c r="AI860" s="53"/>
    </row>
    <row r="861" spans="1:35" x14ac:dyDescent="0.2">
      <c r="A861" s="53"/>
      <c r="B861" s="53"/>
      <c r="C861" s="86"/>
      <c r="D861" s="87">
        <f t="shared" si="190"/>
        <v>0</v>
      </c>
      <c r="E861" s="87">
        <f t="shared" si="190"/>
        <v>0</v>
      </c>
      <c r="F861" s="79">
        <f t="shared" si="191"/>
        <v>0</v>
      </c>
      <c r="G861" s="79">
        <f t="shared" si="191"/>
        <v>0</v>
      </c>
      <c r="H861" s="79">
        <f t="shared" si="192"/>
        <v>0</v>
      </c>
      <c r="I861" s="79">
        <f t="shared" si="193"/>
        <v>0</v>
      </c>
      <c r="J861" s="79">
        <f t="shared" si="194"/>
        <v>0</v>
      </c>
      <c r="K861" s="79">
        <f t="shared" si="195"/>
        <v>0</v>
      </c>
      <c r="L861" s="79">
        <f t="shared" si="196"/>
        <v>0</v>
      </c>
      <c r="M861" s="79">
        <f t="shared" ca="1" si="201"/>
        <v>-7.3295565784882452E-3</v>
      </c>
      <c r="N861" s="79">
        <f t="shared" ca="1" si="197"/>
        <v>0</v>
      </c>
      <c r="O861" s="126">
        <f t="shared" ca="1" si="198"/>
        <v>0</v>
      </c>
      <c r="P861" s="79">
        <f t="shared" ca="1" si="199"/>
        <v>0</v>
      </c>
      <c r="Q861" s="79">
        <f t="shared" ca="1" si="200"/>
        <v>0</v>
      </c>
      <c r="R861" s="53">
        <f t="shared" ca="1" si="202"/>
        <v>7.3295565784882452E-3</v>
      </c>
      <c r="S861" s="53"/>
      <c r="T861" s="53"/>
      <c r="U861" s="53"/>
      <c r="V861" s="53"/>
      <c r="W861" s="53"/>
      <c r="X861" s="53"/>
      <c r="Y861" s="53"/>
      <c r="Z861" s="53"/>
      <c r="AA861" s="53"/>
      <c r="AB861" s="53"/>
      <c r="AC861" s="53"/>
      <c r="AD861" s="53"/>
      <c r="AE861" s="53"/>
      <c r="AF861" s="53"/>
      <c r="AG861" s="53"/>
      <c r="AH861" s="53"/>
      <c r="AI861" s="53"/>
    </row>
    <row r="862" spans="1:35" x14ac:dyDescent="0.2">
      <c r="A862" s="53"/>
      <c r="B862" s="53"/>
      <c r="C862" s="86"/>
      <c r="D862" s="87">
        <f t="shared" si="190"/>
        <v>0</v>
      </c>
      <c r="E862" s="87">
        <f t="shared" si="190"/>
        <v>0</v>
      </c>
      <c r="F862" s="79">
        <f t="shared" si="191"/>
        <v>0</v>
      </c>
      <c r="G862" s="79">
        <f t="shared" si="191"/>
        <v>0</v>
      </c>
      <c r="H862" s="79">
        <f t="shared" si="192"/>
        <v>0</v>
      </c>
      <c r="I862" s="79">
        <f t="shared" si="193"/>
        <v>0</v>
      </c>
      <c r="J862" s="79">
        <f t="shared" si="194"/>
        <v>0</v>
      </c>
      <c r="K862" s="79">
        <f t="shared" si="195"/>
        <v>0</v>
      </c>
      <c r="L862" s="79">
        <f t="shared" si="196"/>
        <v>0</v>
      </c>
      <c r="M862" s="79">
        <f t="shared" ca="1" si="201"/>
        <v>-7.3295565784882452E-3</v>
      </c>
      <c r="N862" s="79">
        <f t="shared" ca="1" si="197"/>
        <v>0</v>
      </c>
      <c r="O862" s="126">
        <f t="shared" ca="1" si="198"/>
        <v>0</v>
      </c>
      <c r="P862" s="79">
        <f t="shared" ca="1" si="199"/>
        <v>0</v>
      </c>
      <c r="Q862" s="79">
        <f t="shared" ca="1" si="200"/>
        <v>0</v>
      </c>
      <c r="R862" s="53">
        <f t="shared" ca="1" si="202"/>
        <v>7.3295565784882452E-3</v>
      </c>
      <c r="S862" s="53"/>
      <c r="T862" s="53"/>
      <c r="U862" s="53"/>
      <c r="V862" s="53"/>
      <c r="W862" s="53"/>
      <c r="X862" s="53"/>
      <c r="Y862" s="53"/>
      <c r="Z862" s="53"/>
      <c r="AA862" s="53"/>
      <c r="AB862" s="53"/>
      <c r="AC862" s="53"/>
      <c r="AD862" s="53"/>
      <c r="AE862" s="53"/>
      <c r="AF862" s="53"/>
      <c r="AG862" s="53"/>
      <c r="AH862" s="53"/>
      <c r="AI862" s="53"/>
    </row>
    <row r="863" spans="1:35" x14ac:dyDescent="0.2">
      <c r="A863" s="53"/>
      <c r="B863" s="53"/>
      <c r="C863" s="86"/>
      <c r="D863" s="87">
        <f t="shared" si="190"/>
        <v>0</v>
      </c>
      <c r="E863" s="87">
        <f t="shared" si="190"/>
        <v>0</v>
      </c>
      <c r="F863" s="79">
        <f t="shared" si="191"/>
        <v>0</v>
      </c>
      <c r="G863" s="79">
        <f t="shared" si="191"/>
        <v>0</v>
      </c>
      <c r="H863" s="79">
        <f t="shared" si="192"/>
        <v>0</v>
      </c>
      <c r="I863" s="79">
        <f t="shared" si="193"/>
        <v>0</v>
      </c>
      <c r="J863" s="79">
        <f t="shared" si="194"/>
        <v>0</v>
      </c>
      <c r="K863" s="79">
        <f t="shared" si="195"/>
        <v>0</v>
      </c>
      <c r="L863" s="79">
        <f t="shared" si="196"/>
        <v>0</v>
      </c>
      <c r="M863" s="79">
        <f t="shared" ca="1" si="201"/>
        <v>-7.3295565784882452E-3</v>
      </c>
      <c r="N863" s="79">
        <f t="shared" ca="1" si="197"/>
        <v>0</v>
      </c>
      <c r="O863" s="126">
        <f t="shared" ca="1" si="198"/>
        <v>0</v>
      </c>
      <c r="P863" s="79">
        <f t="shared" ca="1" si="199"/>
        <v>0</v>
      </c>
      <c r="Q863" s="79">
        <f t="shared" ca="1" si="200"/>
        <v>0</v>
      </c>
      <c r="R863" s="53">
        <f t="shared" ca="1" si="202"/>
        <v>7.3295565784882452E-3</v>
      </c>
      <c r="S863" s="53"/>
      <c r="T863" s="53"/>
      <c r="U863" s="53"/>
      <c r="V863" s="53"/>
      <c r="W863" s="53"/>
      <c r="X863" s="53"/>
      <c r="Y863" s="53"/>
      <c r="Z863" s="53"/>
      <c r="AA863" s="53"/>
      <c r="AB863" s="53"/>
      <c r="AC863" s="53"/>
      <c r="AD863" s="53"/>
      <c r="AE863" s="53"/>
      <c r="AF863" s="53"/>
      <c r="AG863" s="53"/>
      <c r="AH863" s="53"/>
      <c r="AI863" s="53"/>
    </row>
    <row r="864" spans="1:35" x14ac:dyDescent="0.2">
      <c r="A864" s="53"/>
      <c r="B864" s="53"/>
      <c r="C864" s="86"/>
      <c r="D864" s="87">
        <f t="shared" si="190"/>
        <v>0</v>
      </c>
      <c r="E864" s="87">
        <f t="shared" si="190"/>
        <v>0</v>
      </c>
      <c r="F864" s="79">
        <f t="shared" si="191"/>
        <v>0</v>
      </c>
      <c r="G864" s="79">
        <f t="shared" si="191"/>
        <v>0</v>
      </c>
      <c r="H864" s="79">
        <f t="shared" si="192"/>
        <v>0</v>
      </c>
      <c r="I864" s="79">
        <f t="shared" si="193"/>
        <v>0</v>
      </c>
      <c r="J864" s="79">
        <f t="shared" si="194"/>
        <v>0</v>
      </c>
      <c r="K864" s="79">
        <f t="shared" si="195"/>
        <v>0</v>
      </c>
      <c r="L864" s="79">
        <f t="shared" si="196"/>
        <v>0</v>
      </c>
      <c r="M864" s="79">
        <f t="shared" ca="1" si="201"/>
        <v>-7.3295565784882452E-3</v>
      </c>
      <c r="N864" s="79">
        <f t="shared" ca="1" si="197"/>
        <v>0</v>
      </c>
      <c r="O864" s="126">
        <f t="shared" ca="1" si="198"/>
        <v>0</v>
      </c>
      <c r="P864" s="79">
        <f t="shared" ca="1" si="199"/>
        <v>0</v>
      </c>
      <c r="Q864" s="79">
        <f t="shared" ca="1" si="200"/>
        <v>0</v>
      </c>
      <c r="R864" s="53">
        <f t="shared" ca="1" si="202"/>
        <v>7.3295565784882452E-3</v>
      </c>
      <c r="S864" s="53"/>
      <c r="T864" s="53"/>
      <c r="U864" s="53"/>
      <c r="V864" s="53"/>
      <c r="W864" s="53"/>
      <c r="X864" s="53"/>
      <c r="Y864" s="53"/>
      <c r="Z864" s="53"/>
      <c r="AA864" s="53"/>
      <c r="AB864" s="53"/>
      <c r="AC864" s="53"/>
      <c r="AD864" s="53"/>
      <c r="AE864" s="53"/>
      <c r="AF864" s="53"/>
      <c r="AG864" s="53"/>
      <c r="AH864" s="53"/>
      <c r="AI864" s="53"/>
    </row>
    <row r="865" spans="1:35" x14ac:dyDescent="0.2">
      <c r="A865" s="53"/>
      <c r="B865" s="53"/>
      <c r="C865" s="86"/>
      <c r="D865" s="87">
        <f t="shared" si="190"/>
        <v>0</v>
      </c>
      <c r="E865" s="87">
        <f t="shared" si="190"/>
        <v>0</v>
      </c>
      <c r="F865" s="79">
        <f t="shared" si="191"/>
        <v>0</v>
      </c>
      <c r="G865" s="79">
        <f t="shared" si="191"/>
        <v>0</v>
      </c>
      <c r="H865" s="79">
        <f t="shared" si="192"/>
        <v>0</v>
      </c>
      <c r="I865" s="79">
        <f t="shared" si="193"/>
        <v>0</v>
      </c>
      <c r="J865" s="79">
        <f t="shared" si="194"/>
        <v>0</v>
      </c>
      <c r="K865" s="79">
        <f t="shared" si="195"/>
        <v>0</v>
      </c>
      <c r="L865" s="79">
        <f t="shared" si="196"/>
        <v>0</v>
      </c>
      <c r="M865" s="79">
        <f t="shared" ca="1" si="201"/>
        <v>-7.3295565784882452E-3</v>
      </c>
      <c r="N865" s="79">
        <f t="shared" ca="1" si="197"/>
        <v>0</v>
      </c>
      <c r="O865" s="126">
        <f t="shared" ca="1" si="198"/>
        <v>0</v>
      </c>
      <c r="P865" s="79">
        <f t="shared" ca="1" si="199"/>
        <v>0</v>
      </c>
      <c r="Q865" s="79">
        <f t="shared" ca="1" si="200"/>
        <v>0</v>
      </c>
      <c r="R865" s="53">
        <f t="shared" ca="1" si="202"/>
        <v>7.3295565784882452E-3</v>
      </c>
      <c r="S865" s="53"/>
      <c r="T865" s="53"/>
      <c r="U865" s="53"/>
      <c r="V865" s="53"/>
      <c r="W865" s="53"/>
      <c r="X865" s="53"/>
      <c r="Y865" s="53"/>
      <c r="Z865" s="53"/>
      <c r="AA865" s="53"/>
      <c r="AB865" s="53"/>
      <c r="AC865" s="53"/>
      <c r="AD865" s="53"/>
      <c r="AE865" s="53"/>
      <c r="AF865" s="53"/>
      <c r="AG865" s="53"/>
      <c r="AH865" s="53"/>
      <c r="AI865" s="53"/>
    </row>
    <row r="866" spans="1:35" x14ac:dyDescent="0.2">
      <c r="A866" s="53"/>
      <c r="B866" s="53"/>
      <c r="C866" s="86"/>
      <c r="D866" s="87">
        <f t="shared" si="190"/>
        <v>0</v>
      </c>
      <c r="E866" s="87">
        <f t="shared" si="190"/>
        <v>0</v>
      </c>
      <c r="F866" s="79">
        <f t="shared" si="191"/>
        <v>0</v>
      </c>
      <c r="G866" s="79">
        <f t="shared" si="191"/>
        <v>0</v>
      </c>
      <c r="H866" s="79">
        <f t="shared" si="192"/>
        <v>0</v>
      </c>
      <c r="I866" s="79">
        <f t="shared" si="193"/>
        <v>0</v>
      </c>
      <c r="J866" s="79">
        <f t="shared" si="194"/>
        <v>0</v>
      </c>
      <c r="K866" s="79">
        <f t="shared" si="195"/>
        <v>0</v>
      </c>
      <c r="L866" s="79">
        <f t="shared" si="196"/>
        <v>0</v>
      </c>
      <c r="M866" s="79">
        <f t="shared" ca="1" si="201"/>
        <v>-7.3295565784882452E-3</v>
      </c>
      <c r="N866" s="79">
        <f t="shared" ca="1" si="197"/>
        <v>0</v>
      </c>
      <c r="O866" s="126">
        <f t="shared" ca="1" si="198"/>
        <v>0</v>
      </c>
      <c r="P866" s="79">
        <f t="shared" ca="1" si="199"/>
        <v>0</v>
      </c>
      <c r="Q866" s="79">
        <f t="shared" ca="1" si="200"/>
        <v>0</v>
      </c>
      <c r="R866" s="53">
        <f t="shared" ca="1" si="202"/>
        <v>7.3295565784882452E-3</v>
      </c>
      <c r="S866" s="53"/>
      <c r="T866" s="53"/>
      <c r="U866" s="53"/>
      <c r="V866" s="53"/>
      <c r="W866" s="53"/>
      <c r="X866" s="53"/>
      <c r="Y866" s="53"/>
      <c r="Z866" s="53"/>
      <c r="AA866" s="53"/>
      <c r="AB866" s="53"/>
      <c r="AC866" s="53"/>
      <c r="AD866" s="53"/>
      <c r="AE866" s="53"/>
      <c r="AF866" s="53"/>
      <c r="AG866" s="53"/>
      <c r="AH866" s="53"/>
      <c r="AI866" s="53"/>
    </row>
    <row r="867" spans="1:35" x14ac:dyDescent="0.2">
      <c r="A867" s="53"/>
      <c r="B867" s="53"/>
      <c r="C867" s="86"/>
      <c r="D867" s="87">
        <f t="shared" si="190"/>
        <v>0</v>
      </c>
      <c r="E867" s="87">
        <f t="shared" si="190"/>
        <v>0</v>
      </c>
      <c r="F867" s="79">
        <f t="shared" si="191"/>
        <v>0</v>
      </c>
      <c r="G867" s="79">
        <f t="shared" si="191"/>
        <v>0</v>
      </c>
      <c r="H867" s="79">
        <f t="shared" si="192"/>
        <v>0</v>
      </c>
      <c r="I867" s="79">
        <f t="shared" si="193"/>
        <v>0</v>
      </c>
      <c r="J867" s="79">
        <f t="shared" si="194"/>
        <v>0</v>
      </c>
      <c r="K867" s="79">
        <f t="shared" si="195"/>
        <v>0</v>
      </c>
      <c r="L867" s="79">
        <f t="shared" si="196"/>
        <v>0</v>
      </c>
      <c r="M867" s="79">
        <f t="shared" ca="1" si="201"/>
        <v>-7.3295565784882452E-3</v>
      </c>
      <c r="N867" s="79">
        <f t="shared" ca="1" si="197"/>
        <v>0</v>
      </c>
      <c r="O867" s="126">
        <f t="shared" ca="1" si="198"/>
        <v>0</v>
      </c>
      <c r="P867" s="79">
        <f t="shared" ca="1" si="199"/>
        <v>0</v>
      </c>
      <c r="Q867" s="79">
        <f t="shared" ca="1" si="200"/>
        <v>0</v>
      </c>
      <c r="R867" s="53">
        <f t="shared" ca="1" si="202"/>
        <v>7.3295565784882452E-3</v>
      </c>
      <c r="S867" s="53"/>
      <c r="T867" s="53"/>
      <c r="U867" s="53"/>
      <c r="V867" s="53"/>
      <c r="W867" s="53"/>
      <c r="X867" s="53"/>
      <c r="Y867" s="53"/>
      <c r="Z867" s="53"/>
      <c r="AA867" s="53"/>
      <c r="AB867" s="53"/>
      <c r="AC867" s="53"/>
      <c r="AD867" s="53"/>
      <c r="AE867" s="53"/>
      <c r="AF867" s="53"/>
      <c r="AG867" s="53"/>
      <c r="AH867" s="53"/>
      <c r="AI867" s="53"/>
    </row>
    <row r="868" spans="1:35" x14ac:dyDescent="0.2">
      <c r="A868" s="53"/>
      <c r="B868" s="53"/>
      <c r="C868" s="86"/>
      <c r="D868" s="87">
        <f t="shared" si="190"/>
        <v>0</v>
      </c>
      <c r="E868" s="87">
        <f t="shared" si="190"/>
        <v>0</v>
      </c>
      <c r="F868" s="79">
        <f t="shared" si="191"/>
        <v>0</v>
      </c>
      <c r="G868" s="79">
        <f t="shared" si="191"/>
        <v>0</v>
      </c>
      <c r="H868" s="79">
        <f t="shared" si="192"/>
        <v>0</v>
      </c>
      <c r="I868" s="79">
        <f t="shared" si="193"/>
        <v>0</v>
      </c>
      <c r="J868" s="79">
        <f t="shared" si="194"/>
        <v>0</v>
      </c>
      <c r="K868" s="79">
        <f t="shared" si="195"/>
        <v>0</v>
      </c>
      <c r="L868" s="79">
        <f t="shared" si="196"/>
        <v>0</v>
      </c>
      <c r="M868" s="79">
        <f t="shared" ca="1" si="201"/>
        <v>-7.3295565784882452E-3</v>
      </c>
      <c r="N868" s="79">
        <f t="shared" ca="1" si="197"/>
        <v>0</v>
      </c>
      <c r="O868" s="126">
        <f t="shared" ca="1" si="198"/>
        <v>0</v>
      </c>
      <c r="P868" s="79">
        <f t="shared" ca="1" si="199"/>
        <v>0</v>
      </c>
      <c r="Q868" s="79">
        <f t="shared" ca="1" si="200"/>
        <v>0</v>
      </c>
      <c r="R868" s="53">
        <f t="shared" ca="1" si="202"/>
        <v>7.3295565784882452E-3</v>
      </c>
      <c r="S868" s="53"/>
      <c r="T868" s="53"/>
      <c r="U868" s="53"/>
      <c r="V868" s="53"/>
      <c r="W868" s="53"/>
      <c r="X868" s="53"/>
      <c r="Y868" s="53"/>
      <c r="Z868" s="53"/>
      <c r="AA868" s="53"/>
      <c r="AB868" s="53"/>
      <c r="AC868" s="53"/>
      <c r="AD868" s="53"/>
      <c r="AE868" s="53"/>
      <c r="AF868" s="53"/>
      <c r="AG868" s="53"/>
      <c r="AH868" s="53"/>
      <c r="AI868" s="53"/>
    </row>
    <row r="869" spans="1:35" x14ac:dyDescent="0.2">
      <c r="A869" s="53"/>
      <c r="B869" s="53"/>
      <c r="C869" s="86"/>
      <c r="D869" s="87">
        <f t="shared" si="190"/>
        <v>0</v>
      </c>
      <c r="E869" s="87">
        <f t="shared" si="190"/>
        <v>0</v>
      </c>
      <c r="F869" s="79">
        <f t="shared" si="191"/>
        <v>0</v>
      </c>
      <c r="G869" s="79">
        <f t="shared" si="191"/>
        <v>0</v>
      </c>
      <c r="H869" s="79">
        <f t="shared" si="192"/>
        <v>0</v>
      </c>
      <c r="I869" s="79">
        <f t="shared" si="193"/>
        <v>0</v>
      </c>
      <c r="J869" s="79">
        <f t="shared" si="194"/>
        <v>0</v>
      </c>
      <c r="K869" s="79">
        <f t="shared" si="195"/>
        <v>0</v>
      </c>
      <c r="L869" s="79">
        <f t="shared" si="196"/>
        <v>0</v>
      </c>
      <c r="M869" s="79">
        <f t="shared" ca="1" si="201"/>
        <v>-7.3295565784882452E-3</v>
      </c>
      <c r="N869" s="79">
        <f t="shared" ca="1" si="197"/>
        <v>0</v>
      </c>
      <c r="O869" s="126">
        <f t="shared" ca="1" si="198"/>
        <v>0</v>
      </c>
      <c r="P869" s="79">
        <f t="shared" ca="1" si="199"/>
        <v>0</v>
      </c>
      <c r="Q869" s="79">
        <f t="shared" ca="1" si="200"/>
        <v>0</v>
      </c>
      <c r="R869" s="53">
        <f t="shared" ca="1" si="202"/>
        <v>7.3295565784882452E-3</v>
      </c>
      <c r="S869" s="53"/>
      <c r="T869" s="53"/>
      <c r="U869" s="53"/>
      <c r="V869" s="53"/>
      <c r="W869" s="53"/>
      <c r="X869" s="53"/>
      <c r="Y869" s="53"/>
      <c r="Z869" s="53"/>
      <c r="AA869" s="53"/>
      <c r="AB869" s="53"/>
      <c r="AC869" s="53"/>
      <c r="AD869" s="53"/>
      <c r="AE869" s="53"/>
      <c r="AF869" s="53"/>
      <c r="AG869" s="53"/>
      <c r="AH869" s="53"/>
      <c r="AI869" s="53"/>
    </row>
    <row r="870" spans="1:35" x14ac:dyDescent="0.2">
      <c r="A870" s="53"/>
      <c r="B870" s="53"/>
      <c r="C870" s="86"/>
      <c r="D870" s="87">
        <f t="shared" si="190"/>
        <v>0</v>
      </c>
      <c r="E870" s="87">
        <f t="shared" si="190"/>
        <v>0</v>
      </c>
      <c r="F870" s="79">
        <f t="shared" si="191"/>
        <v>0</v>
      </c>
      <c r="G870" s="79">
        <f t="shared" si="191"/>
        <v>0</v>
      </c>
      <c r="H870" s="79">
        <f t="shared" si="192"/>
        <v>0</v>
      </c>
      <c r="I870" s="79">
        <f t="shared" si="193"/>
        <v>0</v>
      </c>
      <c r="J870" s="79">
        <f t="shared" si="194"/>
        <v>0</v>
      </c>
      <c r="K870" s="79">
        <f t="shared" si="195"/>
        <v>0</v>
      </c>
      <c r="L870" s="79">
        <f t="shared" si="196"/>
        <v>0</v>
      </c>
      <c r="M870" s="79">
        <f t="shared" ca="1" si="201"/>
        <v>-7.3295565784882452E-3</v>
      </c>
      <c r="N870" s="79">
        <f t="shared" ca="1" si="197"/>
        <v>0</v>
      </c>
      <c r="O870" s="126">
        <f t="shared" ca="1" si="198"/>
        <v>0</v>
      </c>
      <c r="P870" s="79">
        <f t="shared" ca="1" si="199"/>
        <v>0</v>
      </c>
      <c r="Q870" s="79">
        <f t="shared" ca="1" si="200"/>
        <v>0</v>
      </c>
      <c r="R870" s="53">
        <f t="shared" ca="1" si="202"/>
        <v>7.3295565784882452E-3</v>
      </c>
      <c r="S870" s="53"/>
      <c r="T870" s="53"/>
      <c r="U870" s="53"/>
      <c r="V870" s="53"/>
      <c r="W870" s="53"/>
      <c r="X870" s="53"/>
      <c r="Y870" s="53"/>
      <c r="Z870" s="53"/>
      <c r="AA870" s="53"/>
      <c r="AB870" s="53"/>
      <c r="AC870" s="53"/>
      <c r="AD870" s="53"/>
      <c r="AE870" s="53"/>
      <c r="AF870" s="53"/>
      <c r="AG870" s="53"/>
      <c r="AH870" s="53"/>
      <c r="AI870" s="53"/>
    </row>
    <row r="871" spans="1:35" x14ac:dyDescent="0.2">
      <c r="A871" s="53"/>
      <c r="B871" s="53"/>
      <c r="C871" s="86"/>
      <c r="D871" s="87">
        <f t="shared" si="190"/>
        <v>0</v>
      </c>
      <c r="E871" s="87">
        <f t="shared" si="190"/>
        <v>0</v>
      </c>
      <c r="F871" s="79">
        <f t="shared" si="191"/>
        <v>0</v>
      </c>
      <c r="G871" s="79">
        <f t="shared" si="191"/>
        <v>0</v>
      </c>
      <c r="H871" s="79">
        <f t="shared" si="192"/>
        <v>0</v>
      </c>
      <c r="I871" s="79">
        <f t="shared" si="193"/>
        <v>0</v>
      </c>
      <c r="J871" s="79">
        <f t="shared" si="194"/>
        <v>0</v>
      </c>
      <c r="K871" s="79">
        <f t="shared" si="195"/>
        <v>0</v>
      </c>
      <c r="L871" s="79">
        <f t="shared" si="196"/>
        <v>0</v>
      </c>
      <c r="M871" s="79">
        <f t="shared" ca="1" si="201"/>
        <v>-7.3295565784882452E-3</v>
      </c>
      <c r="N871" s="79">
        <f t="shared" ca="1" si="197"/>
        <v>0</v>
      </c>
      <c r="O871" s="126">
        <f t="shared" ca="1" si="198"/>
        <v>0</v>
      </c>
      <c r="P871" s="79">
        <f t="shared" ca="1" si="199"/>
        <v>0</v>
      </c>
      <c r="Q871" s="79">
        <f t="shared" ca="1" si="200"/>
        <v>0</v>
      </c>
      <c r="R871" s="53">
        <f t="shared" ca="1" si="202"/>
        <v>7.3295565784882452E-3</v>
      </c>
      <c r="S871" s="53"/>
      <c r="T871" s="53"/>
      <c r="U871" s="53"/>
      <c r="V871" s="53"/>
      <c r="W871" s="53"/>
      <c r="X871" s="53"/>
      <c r="Y871" s="53"/>
      <c r="Z871" s="53"/>
      <c r="AA871" s="53"/>
      <c r="AB871" s="53"/>
      <c r="AC871" s="53"/>
      <c r="AD871" s="53"/>
      <c r="AE871" s="53"/>
      <c r="AF871" s="53"/>
      <c r="AG871" s="53"/>
      <c r="AH871" s="53"/>
      <c r="AI871" s="53"/>
    </row>
    <row r="872" spans="1:35" x14ac:dyDescent="0.2">
      <c r="A872" s="53"/>
      <c r="B872" s="53"/>
      <c r="C872" s="86"/>
      <c r="D872" s="87">
        <f t="shared" si="190"/>
        <v>0</v>
      </c>
      <c r="E872" s="87">
        <f t="shared" si="190"/>
        <v>0</v>
      </c>
      <c r="F872" s="79">
        <f t="shared" si="191"/>
        <v>0</v>
      </c>
      <c r="G872" s="79">
        <f t="shared" si="191"/>
        <v>0</v>
      </c>
      <c r="H872" s="79">
        <f t="shared" si="192"/>
        <v>0</v>
      </c>
      <c r="I872" s="79">
        <f t="shared" si="193"/>
        <v>0</v>
      </c>
      <c r="J872" s="79">
        <f t="shared" si="194"/>
        <v>0</v>
      </c>
      <c r="K872" s="79">
        <f t="shared" si="195"/>
        <v>0</v>
      </c>
      <c r="L872" s="79">
        <f t="shared" si="196"/>
        <v>0</v>
      </c>
      <c r="M872" s="79">
        <f t="shared" ca="1" si="201"/>
        <v>-7.3295565784882452E-3</v>
      </c>
      <c r="N872" s="79">
        <f t="shared" ca="1" si="197"/>
        <v>0</v>
      </c>
      <c r="O872" s="126">
        <f t="shared" ca="1" si="198"/>
        <v>0</v>
      </c>
      <c r="P872" s="79">
        <f t="shared" ca="1" si="199"/>
        <v>0</v>
      </c>
      <c r="Q872" s="79">
        <f t="shared" ca="1" si="200"/>
        <v>0</v>
      </c>
      <c r="R872" s="53">
        <f t="shared" ca="1" si="202"/>
        <v>7.3295565784882452E-3</v>
      </c>
      <c r="S872" s="53"/>
      <c r="T872" s="53"/>
      <c r="U872" s="53"/>
      <c r="V872" s="53"/>
      <c r="W872" s="53"/>
      <c r="X872" s="53"/>
      <c r="Y872" s="53"/>
      <c r="Z872" s="53"/>
      <c r="AA872" s="53"/>
      <c r="AB872" s="53"/>
      <c r="AC872" s="53"/>
      <c r="AD872" s="53"/>
      <c r="AE872" s="53"/>
      <c r="AF872" s="53"/>
      <c r="AG872" s="53"/>
      <c r="AH872" s="53"/>
      <c r="AI872" s="53"/>
    </row>
    <row r="873" spans="1:35" x14ac:dyDescent="0.2">
      <c r="A873" s="53"/>
      <c r="B873" s="53"/>
      <c r="C873" s="86"/>
      <c r="D873" s="87">
        <f t="shared" si="190"/>
        <v>0</v>
      </c>
      <c r="E873" s="87">
        <f t="shared" si="190"/>
        <v>0</v>
      </c>
      <c r="F873" s="79">
        <f t="shared" si="191"/>
        <v>0</v>
      </c>
      <c r="G873" s="79">
        <f t="shared" si="191"/>
        <v>0</v>
      </c>
      <c r="H873" s="79">
        <f t="shared" si="192"/>
        <v>0</v>
      </c>
      <c r="I873" s="79">
        <f t="shared" si="193"/>
        <v>0</v>
      </c>
      <c r="J873" s="79">
        <f t="shared" si="194"/>
        <v>0</v>
      </c>
      <c r="K873" s="79">
        <f t="shared" si="195"/>
        <v>0</v>
      </c>
      <c r="L873" s="79">
        <f t="shared" si="196"/>
        <v>0</v>
      </c>
      <c r="M873" s="79">
        <f t="shared" ca="1" si="201"/>
        <v>-7.3295565784882452E-3</v>
      </c>
      <c r="N873" s="79">
        <f t="shared" ca="1" si="197"/>
        <v>0</v>
      </c>
      <c r="O873" s="126">
        <f t="shared" ca="1" si="198"/>
        <v>0</v>
      </c>
      <c r="P873" s="79">
        <f t="shared" ca="1" si="199"/>
        <v>0</v>
      </c>
      <c r="Q873" s="79">
        <f t="shared" ca="1" si="200"/>
        <v>0</v>
      </c>
      <c r="R873" s="53">
        <f t="shared" ca="1" si="202"/>
        <v>7.3295565784882452E-3</v>
      </c>
      <c r="S873" s="53"/>
      <c r="T873" s="53"/>
      <c r="U873" s="53"/>
      <c r="V873" s="53"/>
      <c r="W873" s="53"/>
      <c r="X873" s="53"/>
      <c r="Y873" s="53"/>
      <c r="Z873" s="53"/>
      <c r="AA873" s="53"/>
      <c r="AB873" s="53"/>
      <c r="AC873" s="53"/>
      <c r="AD873" s="53"/>
      <c r="AE873" s="53"/>
      <c r="AF873" s="53"/>
      <c r="AG873" s="53"/>
      <c r="AH873" s="53"/>
      <c r="AI873" s="53"/>
    </row>
    <row r="874" spans="1:35" x14ac:dyDescent="0.2">
      <c r="A874" s="53"/>
      <c r="B874" s="53"/>
      <c r="C874" s="86"/>
      <c r="D874" s="87">
        <f t="shared" si="190"/>
        <v>0</v>
      </c>
      <c r="E874" s="87">
        <f t="shared" si="190"/>
        <v>0</v>
      </c>
      <c r="F874" s="79">
        <f t="shared" si="191"/>
        <v>0</v>
      </c>
      <c r="G874" s="79">
        <f t="shared" si="191"/>
        <v>0</v>
      </c>
      <c r="H874" s="79">
        <f t="shared" si="192"/>
        <v>0</v>
      </c>
      <c r="I874" s="79">
        <f t="shared" si="193"/>
        <v>0</v>
      </c>
      <c r="J874" s="79">
        <f t="shared" si="194"/>
        <v>0</v>
      </c>
      <c r="K874" s="79">
        <f t="shared" si="195"/>
        <v>0</v>
      </c>
      <c r="L874" s="79">
        <f t="shared" si="196"/>
        <v>0</v>
      </c>
      <c r="M874" s="79">
        <f t="shared" ca="1" si="201"/>
        <v>-7.3295565784882452E-3</v>
      </c>
      <c r="N874" s="79">
        <f t="shared" ca="1" si="197"/>
        <v>0</v>
      </c>
      <c r="O874" s="126">
        <f t="shared" ca="1" si="198"/>
        <v>0</v>
      </c>
      <c r="P874" s="79">
        <f t="shared" ca="1" si="199"/>
        <v>0</v>
      </c>
      <c r="Q874" s="79">
        <f t="shared" ca="1" si="200"/>
        <v>0</v>
      </c>
      <c r="R874" s="53">
        <f t="shared" ca="1" si="202"/>
        <v>7.3295565784882452E-3</v>
      </c>
      <c r="S874" s="53"/>
      <c r="T874" s="53"/>
      <c r="U874" s="53"/>
      <c r="V874" s="53"/>
      <c r="W874" s="53"/>
      <c r="X874" s="53"/>
      <c r="Y874" s="53"/>
      <c r="Z874" s="53"/>
      <c r="AA874" s="53"/>
      <c r="AB874" s="53"/>
      <c r="AC874" s="53"/>
      <c r="AD874" s="53"/>
      <c r="AE874" s="53"/>
      <c r="AF874" s="53"/>
      <c r="AG874" s="53"/>
      <c r="AH874" s="53"/>
      <c r="AI874" s="53"/>
    </row>
    <row r="875" spans="1:35" x14ac:dyDescent="0.2">
      <c r="A875" s="53"/>
      <c r="B875" s="53"/>
      <c r="C875" s="86"/>
      <c r="D875" s="87">
        <f t="shared" si="190"/>
        <v>0</v>
      </c>
      <c r="E875" s="87">
        <f t="shared" si="190"/>
        <v>0</v>
      </c>
      <c r="F875" s="79">
        <f t="shared" si="191"/>
        <v>0</v>
      </c>
      <c r="G875" s="79">
        <f t="shared" si="191"/>
        <v>0</v>
      </c>
      <c r="H875" s="79">
        <f t="shared" si="192"/>
        <v>0</v>
      </c>
      <c r="I875" s="79">
        <f t="shared" si="193"/>
        <v>0</v>
      </c>
      <c r="J875" s="79">
        <f t="shared" si="194"/>
        <v>0</v>
      </c>
      <c r="K875" s="79">
        <f t="shared" si="195"/>
        <v>0</v>
      </c>
      <c r="L875" s="79">
        <f t="shared" si="196"/>
        <v>0</v>
      </c>
      <c r="M875" s="79">
        <f t="shared" ca="1" si="201"/>
        <v>-7.3295565784882452E-3</v>
      </c>
      <c r="N875" s="79">
        <f t="shared" ca="1" si="197"/>
        <v>0</v>
      </c>
      <c r="O875" s="126">
        <f t="shared" ca="1" si="198"/>
        <v>0</v>
      </c>
      <c r="P875" s="79">
        <f t="shared" ca="1" si="199"/>
        <v>0</v>
      </c>
      <c r="Q875" s="79">
        <f t="shared" ca="1" si="200"/>
        <v>0</v>
      </c>
      <c r="R875" s="53">
        <f t="shared" ca="1" si="202"/>
        <v>7.3295565784882452E-3</v>
      </c>
      <c r="S875" s="53"/>
      <c r="T875" s="53"/>
      <c r="U875" s="53"/>
      <c r="V875" s="53"/>
      <c r="W875" s="53"/>
      <c r="X875" s="53"/>
      <c r="Y875" s="53"/>
      <c r="Z875" s="53"/>
      <c r="AA875" s="53"/>
      <c r="AB875" s="53"/>
      <c r="AC875" s="53"/>
      <c r="AD875" s="53"/>
      <c r="AE875" s="53"/>
      <c r="AF875" s="53"/>
      <c r="AG875" s="53"/>
      <c r="AH875" s="53"/>
      <c r="AI875" s="53"/>
    </row>
    <row r="876" spans="1:35" x14ac:dyDescent="0.2">
      <c r="A876" s="53"/>
      <c r="B876" s="53"/>
      <c r="C876" s="86"/>
      <c r="D876" s="87">
        <f t="shared" si="190"/>
        <v>0</v>
      </c>
      <c r="E876" s="87">
        <f t="shared" si="190"/>
        <v>0</v>
      </c>
      <c r="F876" s="79">
        <f t="shared" si="191"/>
        <v>0</v>
      </c>
      <c r="G876" s="79">
        <f t="shared" si="191"/>
        <v>0</v>
      </c>
      <c r="H876" s="79">
        <f t="shared" si="192"/>
        <v>0</v>
      </c>
      <c r="I876" s="79">
        <f t="shared" si="193"/>
        <v>0</v>
      </c>
      <c r="J876" s="79">
        <f t="shared" si="194"/>
        <v>0</v>
      </c>
      <c r="K876" s="79">
        <f t="shared" si="195"/>
        <v>0</v>
      </c>
      <c r="L876" s="79">
        <f t="shared" si="196"/>
        <v>0</v>
      </c>
      <c r="M876" s="79">
        <f t="shared" ca="1" si="201"/>
        <v>-7.3295565784882452E-3</v>
      </c>
      <c r="N876" s="79">
        <f t="shared" ca="1" si="197"/>
        <v>0</v>
      </c>
      <c r="O876" s="126">
        <f t="shared" ca="1" si="198"/>
        <v>0</v>
      </c>
      <c r="P876" s="79">
        <f t="shared" ca="1" si="199"/>
        <v>0</v>
      </c>
      <c r="Q876" s="79">
        <f t="shared" ca="1" si="200"/>
        <v>0</v>
      </c>
      <c r="R876" s="53">
        <f t="shared" ca="1" si="202"/>
        <v>7.3295565784882452E-3</v>
      </c>
      <c r="S876" s="53"/>
      <c r="T876" s="53"/>
      <c r="U876" s="53"/>
      <c r="V876" s="53"/>
      <c r="W876" s="53"/>
      <c r="X876" s="53"/>
      <c r="Y876" s="53"/>
      <c r="Z876" s="53"/>
      <c r="AA876" s="53"/>
      <c r="AB876" s="53"/>
      <c r="AC876" s="53"/>
      <c r="AD876" s="53"/>
      <c r="AE876" s="53"/>
      <c r="AF876" s="53"/>
      <c r="AG876" s="53"/>
      <c r="AH876" s="53"/>
      <c r="AI876" s="53"/>
    </row>
    <row r="877" spans="1:35" x14ac:dyDescent="0.2">
      <c r="A877" s="53"/>
      <c r="B877" s="53"/>
      <c r="C877" s="86"/>
      <c r="D877" s="87">
        <f t="shared" si="190"/>
        <v>0</v>
      </c>
      <c r="E877" s="87">
        <f t="shared" si="190"/>
        <v>0</v>
      </c>
      <c r="F877" s="79">
        <f t="shared" si="191"/>
        <v>0</v>
      </c>
      <c r="G877" s="79">
        <f t="shared" si="191"/>
        <v>0</v>
      </c>
      <c r="H877" s="79">
        <f t="shared" si="192"/>
        <v>0</v>
      </c>
      <c r="I877" s="79">
        <f t="shared" si="193"/>
        <v>0</v>
      </c>
      <c r="J877" s="79">
        <f t="shared" si="194"/>
        <v>0</v>
      </c>
      <c r="K877" s="79">
        <f t="shared" si="195"/>
        <v>0</v>
      </c>
      <c r="L877" s="79">
        <f t="shared" si="196"/>
        <v>0</v>
      </c>
      <c r="M877" s="79">
        <f t="shared" ca="1" si="201"/>
        <v>-7.3295565784882452E-3</v>
      </c>
      <c r="N877" s="79">
        <f t="shared" ca="1" si="197"/>
        <v>0</v>
      </c>
      <c r="O877" s="126">
        <f t="shared" ca="1" si="198"/>
        <v>0</v>
      </c>
      <c r="P877" s="79">
        <f t="shared" ca="1" si="199"/>
        <v>0</v>
      </c>
      <c r="Q877" s="79">
        <f t="shared" ca="1" si="200"/>
        <v>0</v>
      </c>
      <c r="R877" s="53">
        <f t="shared" ca="1" si="202"/>
        <v>7.3295565784882452E-3</v>
      </c>
      <c r="S877" s="53"/>
      <c r="T877" s="53"/>
      <c r="U877" s="53"/>
      <c r="V877" s="53"/>
      <c r="W877" s="53"/>
      <c r="X877" s="53"/>
      <c r="Y877" s="53"/>
      <c r="Z877" s="53"/>
      <c r="AA877" s="53"/>
      <c r="AB877" s="53"/>
      <c r="AC877" s="53"/>
      <c r="AD877" s="53"/>
      <c r="AE877" s="53"/>
      <c r="AF877" s="53"/>
      <c r="AG877" s="53"/>
      <c r="AH877" s="53"/>
      <c r="AI877" s="53"/>
    </row>
    <row r="878" spans="1:35" x14ac:dyDescent="0.2">
      <c r="A878" s="53"/>
      <c r="B878" s="53"/>
      <c r="C878" s="86"/>
      <c r="D878" s="87">
        <f t="shared" si="190"/>
        <v>0</v>
      </c>
      <c r="E878" s="87">
        <f t="shared" si="190"/>
        <v>0</v>
      </c>
      <c r="F878" s="79">
        <f t="shared" si="191"/>
        <v>0</v>
      </c>
      <c r="G878" s="79">
        <f t="shared" si="191"/>
        <v>0</v>
      </c>
      <c r="H878" s="79">
        <f t="shared" si="192"/>
        <v>0</v>
      </c>
      <c r="I878" s="79">
        <f t="shared" si="193"/>
        <v>0</v>
      </c>
      <c r="J878" s="79">
        <f t="shared" si="194"/>
        <v>0</v>
      </c>
      <c r="K878" s="79">
        <f t="shared" si="195"/>
        <v>0</v>
      </c>
      <c r="L878" s="79">
        <f t="shared" si="196"/>
        <v>0</v>
      </c>
      <c r="M878" s="79">
        <f t="shared" ca="1" si="201"/>
        <v>-7.3295565784882452E-3</v>
      </c>
      <c r="N878" s="79">
        <f t="shared" ca="1" si="197"/>
        <v>0</v>
      </c>
      <c r="O878" s="126">
        <f t="shared" ca="1" si="198"/>
        <v>0</v>
      </c>
      <c r="P878" s="79">
        <f t="shared" ca="1" si="199"/>
        <v>0</v>
      </c>
      <c r="Q878" s="79">
        <f t="shared" ca="1" si="200"/>
        <v>0</v>
      </c>
      <c r="R878" s="53">
        <f t="shared" ca="1" si="202"/>
        <v>7.3295565784882452E-3</v>
      </c>
      <c r="S878" s="53"/>
      <c r="T878" s="53"/>
      <c r="U878" s="53"/>
      <c r="V878" s="53"/>
      <c r="W878" s="53"/>
      <c r="X878" s="53"/>
      <c r="Y878" s="53"/>
      <c r="Z878" s="53"/>
      <c r="AA878" s="53"/>
      <c r="AB878" s="53"/>
      <c r="AC878" s="53"/>
      <c r="AD878" s="53"/>
      <c r="AE878" s="53"/>
      <c r="AF878" s="53"/>
      <c r="AG878" s="53"/>
      <c r="AH878" s="53"/>
      <c r="AI878" s="53"/>
    </row>
    <row r="879" spans="1:35" x14ac:dyDescent="0.2">
      <c r="A879" s="53"/>
      <c r="B879" s="53"/>
      <c r="C879" s="86"/>
      <c r="D879" s="87">
        <f t="shared" si="190"/>
        <v>0</v>
      </c>
      <c r="E879" s="87">
        <f t="shared" si="190"/>
        <v>0</v>
      </c>
      <c r="F879" s="79">
        <f t="shared" si="191"/>
        <v>0</v>
      </c>
      <c r="G879" s="79">
        <f t="shared" si="191"/>
        <v>0</v>
      </c>
      <c r="H879" s="79">
        <f t="shared" si="192"/>
        <v>0</v>
      </c>
      <c r="I879" s="79">
        <f t="shared" si="193"/>
        <v>0</v>
      </c>
      <c r="J879" s="79">
        <f t="shared" si="194"/>
        <v>0</v>
      </c>
      <c r="K879" s="79">
        <f t="shared" si="195"/>
        <v>0</v>
      </c>
      <c r="L879" s="79">
        <f t="shared" si="196"/>
        <v>0</v>
      </c>
      <c r="M879" s="79">
        <f t="shared" ca="1" si="201"/>
        <v>-7.3295565784882452E-3</v>
      </c>
      <c r="N879" s="79">
        <f t="shared" ca="1" si="197"/>
        <v>0</v>
      </c>
      <c r="O879" s="126">
        <f t="shared" ca="1" si="198"/>
        <v>0</v>
      </c>
      <c r="P879" s="79">
        <f t="shared" ca="1" si="199"/>
        <v>0</v>
      </c>
      <c r="Q879" s="79">
        <f t="shared" ca="1" si="200"/>
        <v>0</v>
      </c>
      <c r="R879" s="53">
        <f t="shared" ca="1" si="202"/>
        <v>7.3295565784882452E-3</v>
      </c>
      <c r="S879" s="53"/>
      <c r="T879" s="53"/>
      <c r="U879" s="53"/>
      <c r="V879" s="53"/>
      <c r="W879" s="53"/>
      <c r="X879" s="53"/>
      <c r="Y879" s="53"/>
      <c r="Z879" s="53"/>
      <c r="AA879" s="53"/>
      <c r="AB879" s="53"/>
      <c r="AC879" s="53"/>
      <c r="AD879" s="53"/>
      <c r="AE879" s="53"/>
      <c r="AF879" s="53"/>
      <c r="AG879" s="53"/>
      <c r="AH879" s="53"/>
      <c r="AI879" s="53"/>
    </row>
    <row r="880" spans="1:35" x14ac:dyDescent="0.2">
      <c r="A880" s="53"/>
      <c r="B880" s="53"/>
      <c r="C880" s="86"/>
      <c r="D880" s="87">
        <f t="shared" si="190"/>
        <v>0</v>
      </c>
      <c r="E880" s="87">
        <f t="shared" si="190"/>
        <v>0</v>
      </c>
      <c r="F880" s="79">
        <f t="shared" si="191"/>
        <v>0</v>
      </c>
      <c r="G880" s="79">
        <f t="shared" si="191"/>
        <v>0</v>
      </c>
      <c r="H880" s="79">
        <f t="shared" si="192"/>
        <v>0</v>
      </c>
      <c r="I880" s="79">
        <f t="shared" si="193"/>
        <v>0</v>
      </c>
      <c r="J880" s="79">
        <f t="shared" si="194"/>
        <v>0</v>
      </c>
      <c r="K880" s="79">
        <f t="shared" si="195"/>
        <v>0</v>
      </c>
      <c r="L880" s="79">
        <f t="shared" si="196"/>
        <v>0</v>
      </c>
      <c r="M880" s="79">
        <f t="shared" ca="1" si="201"/>
        <v>-7.3295565784882452E-3</v>
      </c>
      <c r="N880" s="79">
        <f t="shared" ca="1" si="197"/>
        <v>0</v>
      </c>
      <c r="O880" s="126">
        <f t="shared" ca="1" si="198"/>
        <v>0</v>
      </c>
      <c r="P880" s="79">
        <f t="shared" ca="1" si="199"/>
        <v>0</v>
      </c>
      <c r="Q880" s="79">
        <f t="shared" ca="1" si="200"/>
        <v>0</v>
      </c>
      <c r="R880" s="53">
        <f t="shared" ca="1" si="202"/>
        <v>7.3295565784882452E-3</v>
      </c>
      <c r="S880" s="53"/>
      <c r="T880" s="53"/>
      <c r="U880" s="53"/>
      <c r="V880" s="53"/>
      <c r="W880" s="53"/>
      <c r="X880" s="53"/>
      <c r="Y880" s="53"/>
      <c r="Z880" s="53"/>
      <c r="AA880" s="53"/>
      <c r="AB880" s="53"/>
      <c r="AC880" s="53"/>
      <c r="AD880" s="53"/>
      <c r="AE880" s="53"/>
      <c r="AF880" s="53"/>
      <c r="AG880" s="53"/>
      <c r="AH880" s="53"/>
      <c r="AI880" s="53"/>
    </row>
    <row r="881" spans="1:35" x14ac:dyDescent="0.2">
      <c r="A881" s="53"/>
      <c r="B881" s="53"/>
      <c r="C881" s="86"/>
      <c r="D881" s="87">
        <f t="shared" si="190"/>
        <v>0</v>
      </c>
      <c r="E881" s="87">
        <f t="shared" si="190"/>
        <v>0</v>
      </c>
      <c r="F881" s="79">
        <f t="shared" si="191"/>
        <v>0</v>
      </c>
      <c r="G881" s="79">
        <f t="shared" si="191"/>
        <v>0</v>
      </c>
      <c r="H881" s="79">
        <f t="shared" si="192"/>
        <v>0</v>
      </c>
      <c r="I881" s="79">
        <f t="shared" si="193"/>
        <v>0</v>
      </c>
      <c r="J881" s="79">
        <f t="shared" si="194"/>
        <v>0</v>
      </c>
      <c r="K881" s="79">
        <f t="shared" si="195"/>
        <v>0</v>
      </c>
      <c r="L881" s="79">
        <f t="shared" si="196"/>
        <v>0</v>
      </c>
      <c r="M881" s="79">
        <f t="shared" ca="1" si="201"/>
        <v>-7.3295565784882452E-3</v>
      </c>
      <c r="N881" s="79">
        <f t="shared" ca="1" si="197"/>
        <v>0</v>
      </c>
      <c r="O881" s="126">
        <f t="shared" ca="1" si="198"/>
        <v>0</v>
      </c>
      <c r="P881" s="79">
        <f t="shared" ca="1" si="199"/>
        <v>0</v>
      </c>
      <c r="Q881" s="79">
        <f t="shared" ca="1" si="200"/>
        <v>0</v>
      </c>
      <c r="R881" s="53">
        <f t="shared" ca="1" si="202"/>
        <v>7.3295565784882452E-3</v>
      </c>
      <c r="S881" s="53"/>
      <c r="T881" s="53"/>
      <c r="U881" s="53"/>
      <c r="V881" s="53"/>
      <c r="W881" s="53"/>
      <c r="X881" s="53"/>
      <c r="Y881" s="53"/>
      <c r="Z881" s="53"/>
      <c r="AA881" s="53"/>
      <c r="AB881" s="53"/>
      <c r="AC881" s="53"/>
      <c r="AD881" s="53"/>
      <c r="AE881" s="53"/>
      <c r="AF881" s="53"/>
      <c r="AG881" s="53"/>
      <c r="AH881" s="53"/>
      <c r="AI881" s="53"/>
    </row>
    <row r="882" spans="1:35" x14ac:dyDescent="0.2">
      <c r="A882" s="53"/>
      <c r="B882" s="53"/>
      <c r="C882" s="86"/>
      <c r="D882" s="87">
        <f t="shared" si="190"/>
        <v>0</v>
      </c>
      <c r="E882" s="87">
        <f t="shared" si="190"/>
        <v>0</v>
      </c>
      <c r="F882" s="79">
        <f t="shared" si="191"/>
        <v>0</v>
      </c>
      <c r="G882" s="79">
        <f t="shared" si="191"/>
        <v>0</v>
      </c>
      <c r="H882" s="79">
        <f t="shared" si="192"/>
        <v>0</v>
      </c>
      <c r="I882" s="79">
        <f t="shared" si="193"/>
        <v>0</v>
      </c>
      <c r="J882" s="79">
        <f t="shared" si="194"/>
        <v>0</v>
      </c>
      <c r="K882" s="79">
        <f t="shared" si="195"/>
        <v>0</v>
      </c>
      <c r="L882" s="79">
        <f t="shared" si="196"/>
        <v>0</v>
      </c>
      <c r="M882" s="79">
        <f t="shared" ca="1" si="201"/>
        <v>-7.3295565784882452E-3</v>
      </c>
      <c r="N882" s="79">
        <f t="shared" ca="1" si="197"/>
        <v>0</v>
      </c>
      <c r="O882" s="126">
        <f t="shared" ca="1" si="198"/>
        <v>0</v>
      </c>
      <c r="P882" s="79">
        <f t="shared" ca="1" si="199"/>
        <v>0</v>
      </c>
      <c r="Q882" s="79">
        <f t="shared" ca="1" si="200"/>
        <v>0</v>
      </c>
      <c r="R882" s="53">
        <f t="shared" ca="1" si="202"/>
        <v>7.3295565784882452E-3</v>
      </c>
      <c r="S882" s="53"/>
      <c r="T882" s="53"/>
      <c r="U882" s="53"/>
      <c r="V882" s="53"/>
      <c r="W882" s="53"/>
      <c r="X882" s="53"/>
      <c r="Y882" s="53"/>
      <c r="Z882" s="53"/>
      <c r="AA882" s="53"/>
      <c r="AB882" s="53"/>
      <c r="AC882" s="53"/>
      <c r="AD882" s="53"/>
      <c r="AE882" s="53"/>
      <c r="AF882" s="53"/>
      <c r="AG882" s="53"/>
      <c r="AH882" s="53"/>
      <c r="AI882" s="53"/>
    </row>
    <row r="883" spans="1:35" x14ac:dyDescent="0.2">
      <c r="A883" s="53"/>
      <c r="B883" s="53"/>
      <c r="C883" s="86"/>
      <c r="D883" s="87">
        <f t="shared" si="190"/>
        <v>0</v>
      </c>
      <c r="E883" s="87">
        <f t="shared" si="190"/>
        <v>0</v>
      </c>
      <c r="F883" s="79">
        <f t="shared" si="191"/>
        <v>0</v>
      </c>
      <c r="G883" s="79">
        <f t="shared" si="191"/>
        <v>0</v>
      </c>
      <c r="H883" s="79">
        <f t="shared" si="192"/>
        <v>0</v>
      </c>
      <c r="I883" s="79">
        <f t="shared" si="193"/>
        <v>0</v>
      </c>
      <c r="J883" s="79">
        <f t="shared" si="194"/>
        <v>0</v>
      </c>
      <c r="K883" s="79">
        <f t="shared" si="195"/>
        <v>0</v>
      </c>
      <c r="L883" s="79">
        <f t="shared" si="196"/>
        <v>0</v>
      </c>
      <c r="M883" s="79">
        <f t="shared" ca="1" si="201"/>
        <v>-7.3295565784882452E-3</v>
      </c>
      <c r="N883" s="79">
        <f t="shared" ca="1" si="197"/>
        <v>0</v>
      </c>
      <c r="O883" s="126">
        <f t="shared" ca="1" si="198"/>
        <v>0</v>
      </c>
      <c r="P883" s="79">
        <f t="shared" ca="1" si="199"/>
        <v>0</v>
      </c>
      <c r="Q883" s="79">
        <f t="shared" ca="1" si="200"/>
        <v>0</v>
      </c>
      <c r="R883" s="53">
        <f t="shared" ca="1" si="202"/>
        <v>7.3295565784882452E-3</v>
      </c>
      <c r="S883" s="53"/>
      <c r="T883" s="53"/>
      <c r="U883" s="53"/>
      <c r="V883" s="53"/>
      <c r="W883" s="53"/>
      <c r="X883" s="53"/>
      <c r="Y883" s="53"/>
      <c r="Z883" s="53"/>
      <c r="AA883" s="53"/>
      <c r="AB883" s="53"/>
      <c r="AC883" s="53"/>
      <c r="AD883" s="53"/>
      <c r="AE883" s="53"/>
      <c r="AF883" s="53"/>
      <c r="AG883" s="53"/>
      <c r="AH883" s="53"/>
      <c r="AI883" s="53"/>
    </row>
    <row r="884" spans="1:35" x14ac:dyDescent="0.2">
      <c r="A884" s="53"/>
      <c r="B884" s="53"/>
      <c r="C884" s="86"/>
      <c r="D884" s="87">
        <f t="shared" si="190"/>
        <v>0</v>
      </c>
      <c r="E884" s="87">
        <f t="shared" si="190"/>
        <v>0</v>
      </c>
      <c r="F884" s="79">
        <f t="shared" si="191"/>
        <v>0</v>
      </c>
      <c r="G884" s="79">
        <f t="shared" si="191"/>
        <v>0</v>
      </c>
      <c r="H884" s="79">
        <f t="shared" si="192"/>
        <v>0</v>
      </c>
      <c r="I884" s="79">
        <f t="shared" si="193"/>
        <v>0</v>
      </c>
      <c r="J884" s="79">
        <f t="shared" si="194"/>
        <v>0</v>
      </c>
      <c r="K884" s="79">
        <f t="shared" si="195"/>
        <v>0</v>
      </c>
      <c r="L884" s="79">
        <f t="shared" si="196"/>
        <v>0</v>
      </c>
      <c r="M884" s="79">
        <f t="shared" ca="1" si="201"/>
        <v>-7.3295565784882452E-3</v>
      </c>
      <c r="N884" s="79">
        <f t="shared" ca="1" si="197"/>
        <v>0</v>
      </c>
      <c r="O884" s="126">
        <f t="shared" ca="1" si="198"/>
        <v>0</v>
      </c>
      <c r="P884" s="79">
        <f t="shared" ca="1" si="199"/>
        <v>0</v>
      </c>
      <c r="Q884" s="79">
        <f t="shared" ca="1" si="200"/>
        <v>0</v>
      </c>
      <c r="R884" s="53">
        <f t="shared" ca="1" si="202"/>
        <v>7.3295565784882452E-3</v>
      </c>
      <c r="S884" s="53"/>
      <c r="T884" s="53"/>
      <c r="U884" s="53"/>
      <c r="V884" s="53"/>
      <c r="W884" s="53"/>
      <c r="X884" s="53"/>
      <c r="Y884" s="53"/>
      <c r="Z884" s="53"/>
      <c r="AA884" s="53"/>
      <c r="AB884" s="53"/>
      <c r="AC884" s="53"/>
      <c r="AD884" s="53"/>
      <c r="AE884" s="53"/>
      <c r="AF884" s="53"/>
      <c r="AG884" s="53"/>
      <c r="AH884" s="53"/>
      <c r="AI884" s="53"/>
    </row>
    <row r="885" spans="1:35" x14ac:dyDescent="0.2">
      <c r="A885" s="53"/>
      <c r="B885" s="53"/>
      <c r="C885" s="86"/>
      <c r="D885" s="87">
        <f t="shared" si="190"/>
        <v>0</v>
      </c>
      <c r="E885" s="87">
        <f t="shared" si="190"/>
        <v>0</v>
      </c>
      <c r="F885" s="79">
        <f t="shared" si="191"/>
        <v>0</v>
      </c>
      <c r="G885" s="79">
        <f t="shared" si="191"/>
        <v>0</v>
      </c>
      <c r="H885" s="79">
        <f t="shared" si="192"/>
        <v>0</v>
      </c>
      <c r="I885" s="79">
        <f t="shared" si="193"/>
        <v>0</v>
      </c>
      <c r="J885" s="79">
        <f t="shared" si="194"/>
        <v>0</v>
      </c>
      <c r="K885" s="79">
        <f t="shared" si="195"/>
        <v>0</v>
      </c>
      <c r="L885" s="79">
        <f t="shared" si="196"/>
        <v>0</v>
      </c>
      <c r="M885" s="79">
        <f t="shared" ca="1" si="201"/>
        <v>-7.3295565784882452E-3</v>
      </c>
      <c r="N885" s="79">
        <f t="shared" ca="1" si="197"/>
        <v>0</v>
      </c>
      <c r="O885" s="126">
        <f t="shared" ca="1" si="198"/>
        <v>0</v>
      </c>
      <c r="P885" s="79">
        <f t="shared" ca="1" si="199"/>
        <v>0</v>
      </c>
      <c r="Q885" s="79">
        <f t="shared" ca="1" si="200"/>
        <v>0</v>
      </c>
      <c r="R885" s="53">
        <f t="shared" ca="1" si="202"/>
        <v>7.3295565784882452E-3</v>
      </c>
      <c r="S885" s="53"/>
      <c r="T885" s="53"/>
      <c r="U885" s="53"/>
      <c r="V885" s="53"/>
      <c r="W885" s="53"/>
      <c r="X885" s="53"/>
      <c r="Y885" s="53"/>
      <c r="Z885" s="53"/>
      <c r="AA885" s="53"/>
      <c r="AB885" s="53"/>
      <c r="AC885" s="53"/>
      <c r="AD885" s="53"/>
      <c r="AE885" s="53"/>
      <c r="AF885" s="53"/>
      <c r="AG885" s="53"/>
      <c r="AH885" s="53"/>
      <c r="AI885" s="53"/>
    </row>
    <row r="886" spans="1:35" x14ac:dyDescent="0.2">
      <c r="A886" s="53"/>
      <c r="B886" s="53"/>
      <c r="C886" s="86"/>
      <c r="D886" s="87">
        <f t="shared" si="190"/>
        <v>0</v>
      </c>
      <c r="E886" s="87">
        <f t="shared" si="190"/>
        <v>0</v>
      </c>
      <c r="F886" s="79">
        <f t="shared" si="191"/>
        <v>0</v>
      </c>
      <c r="G886" s="79">
        <f t="shared" si="191"/>
        <v>0</v>
      </c>
      <c r="H886" s="79">
        <f t="shared" si="192"/>
        <v>0</v>
      </c>
      <c r="I886" s="79">
        <f t="shared" si="193"/>
        <v>0</v>
      </c>
      <c r="J886" s="79">
        <f t="shared" si="194"/>
        <v>0</v>
      </c>
      <c r="K886" s="79">
        <f t="shared" si="195"/>
        <v>0</v>
      </c>
      <c r="L886" s="79">
        <f t="shared" si="196"/>
        <v>0</v>
      </c>
      <c r="M886" s="79">
        <f t="shared" ca="1" si="201"/>
        <v>-7.3295565784882452E-3</v>
      </c>
      <c r="N886" s="79">
        <f t="shared" ca="1" si="197"/>
        <v>0</v>
      </c>
      <c r="O886" s="126">
        <f t="shared" ca="1" si="198"/>
        <v>0</v>
      </c>
      <c r="P886" s="79">
        <f t="shared" ca="1" si="199"/>
        <v>0</v>
      </c>
      <c r="Q886" s="79">
        <f t="shared" ca="1" si="200"/>
        <v>0</v>
      </c>
      <c r="R886" s="53">
        <f t="shared" ca="1" si="202"/>
        <v>7.3295565784882452E-3</v>
      </c>
      <c r="S886" s="53"/>
      <c r="T886" s="53"/>
      <c r="U886" s="53"/>
      <c r="V886" s="53"/>
      <c r="W886" s="53"/>
      <c r="X886" s="53"/>
      <c r="Y886" s="53"/>
      <c r="Z886" s="53"/>
      <c r="AA886" s="53"/>
      <c r="AB886" s="53"/>
      <c r="AC886" s="53"/>
      <c r="AD886" s="53"/>
      <c r="AE886" s="53"/>
      <c r="AF886" s="53"/>
      <c r="AG886" s="53"/>
      <c r="AH886" s="53"/>
      <c r="AI886" s="53"/>
    </row>
    <row r="887" spans="1:35" x14ac:dyDescent="0.2">
      <c r="A887" s="53"/>
      <c r="B887" s="53"/>
      <c r="C887" s="86"/>
      <c r="D887" s="87">
        <f t="shared" si="190"/>
        <v>0</v>
      </c>
      <c r="E887" s="87">
        <f t="shared" si="190"/>
        <v>0</v>
      </c>
      <c r="F887" s="79">
        <f t="shared" si="191"/>
        <v>0</v>
      </c>
      <c r="G887" s="79">
        <f t="shared" si="191"/>
        <v>0</v>
      </c>
      <c r="H887" s="79">
        <f t="shared" si="192"/>
        <v>0</v>
      </c>
      <c r="I887" s="79">
        <f t="shared" si="193"/>
        <v>0</v>
      </c>
      <c r="J887" s="79">
        <f t="shared" si="194"/>
        <v>0</v>
      </c>
      <c r="K887" s="79">
        <f t="shared" si="195"/>
        <v>0</v>
      </c>
      <c r="L887" s="79">
        <f t="shared" si="196"/>
        <v>0</v>
      </c>
      <c r="M887" s="79">
        <f t="shared" ca="1" si="201"/>
        <v>-7.3295565784882452E-3</v>
      </c>
      <c r="N887" s="79">
        <f t="shared" ca="1" si="197"/>
        <v>0</v>
      </c>
      <c r="O887" s="126">
        <f t="shared" ca="1" si="198"/>
        <v>0</v>
      </c>
      <c r="P887" s="79">
        <f t="shared" ca="1" si="199"/>
        <v>0</v>
      </c>
      <c r="Q887" s="79">
        <f t="shared" ca="1" si="200"/>
        <v>0</v>
      </c>
      <c r="R887" s="53">
        <f t="shared" ca="1" si="202"/>
        <v>7.3295565784882452E-3</v>
      </c>
      <c r="S887" s="53"/>
      <c r="T887" s="53"/>
      <c r="U887" s="53"/>
      <c r="V887" s="53"/>
      <c r="W887" s="53"/>
      <c r="X887" s="53"/>
      <c r="Y887" s="53"/>
      <c r="Z887" s="53"/>
      <c r="AA887" s="53"/>
      <c r="AB887" s="53"/>
      <c r="AC887" s="53"/>
      <c r="AD887" s="53"/>
      <c r="AE887" s="53"/>
      <c r="AF887" s="53"/>
      <c r="AG887" s="53"/>
      <c r="AH887" s="53"/>
      <c r="AI887" s="53"/>
    </row>
    <row r="888" spans="1:35" x14ac:dyDescent="0.2">
      <c r="A888" s="53"/>
      <c r="B888" s="53"/>
      <c r="C888" s="86"/>
      <c r="D888" s="87">
        <f t="shared" si="190"/>
        <v>0</v>
      </c>
      <c r="E888" s="87">
        <f t="shared" si="190"/>
        <v>0</v>
      </c>
      <c r="F888" s="79">
        <f t="shared" si="191"/>
        <v>0</v>
      </c>
      <c r="G888" s="79">
        <f t="shared" si="191"/>
        <v>0</v>
      </c>
      <c r="H888" s="79">
        <f t="shared" si="192"/>
        <v>0</v>
      </c>
      <c r="I888" s="79">
        <f t="shared" si="193"/>
        <v>0</v>
      </c>
      <c r="J888" s="79">
        <f t="shared" si="194"/>
        <v>0</v>
      </c>
      <c r="K888" s="79">
        <f t="shared" si="195"/>
        <v>0</v>
      </c>
      <c r="L888" s="79">
        <f t="shared" si="196"/>
        <v>0</v>
      </c>
      <c r="M888" s="79">
        <f t="shared" ca="1" si="201"/>
        <v>-7.3295565784882452E-3</v>
      </c>
      <c r="N888" s="79">
        <f t="shared" ca="1" si="197"/>
        <v>0</v>
      </c>
      <c r="O888" s="126">
        <f t="shared" ca="1" si="198"/>
        <v>0</v>
      </c>
      <c r="P888" s="79">
        <f t="shared" ca="1" si="199"/>
        <v>0</v>
      </c>
      <c r="Q888" s="79">
        <f t="shared" ca="1" si="200"/>
        <v>0</v>
      </c>
      <c r="R888" s="53">
        <f t="shared" ca="1" si="202"/>
        <v>7.3295565784882452E-3</v>
      </c>
      <c r="S888" s="53"/>
      <c r="T888" s="53"/>
      <c r="U888" s="53"/>
      <c r="V888" s="53"/>
      <c r="W888" s="53"/>
      <c r="X888" s="53"/>
      <c r="Y888" s="53"/>
      <c r="Z888" s="53"/>
      <c r="AA888" s="53"/>
      <c r="AB888" s="53"/>
      <c r="AC888" s="53"/>
      <c r="AD888" s="53"/>
      <c r="AE888" s="53"/>
      <c r="AF888" s="53"/>
      <c r="AG888" s="53"/>
      <c r="AH888" s="53"/>
      <c r="AI888" s="53"/>
    </row>
    <row r="889" spans="1:35" x14ac:dyDescent="0.2">
      <c r="A889" s="53"/>
      <c r="B889" s="53"/>
      <c r="C889" s="86"/>
      <c r="D889" s="87">
        <f t="shared" si="190"/>
        <v>0</v>
      </c>
      <c r="E889" s="87">
        <f t="shared" si="190"/>
        <v>0</v>
      </c>
      <c r="F889" s="79">
        <f t="shared" si="191"/>
        <v>0</v>
      </c>
      <c r="G889" s="79">
        <f t="shared" si="191"/>
        <v>0</v>
      </c>
      <c r="H889" s="79">
        <f t="shared" si="192"/>
        <v>0</v>
      </c>
      <c r="I889" s="79">
        <f t="shared" si="193"/>
        <v>0</v>
      </c>
      <c r="J889" s="79">
        <f t="shared" si="194"/>
        <v>0</v>
      </c>
      <c r="K889" s="79">
        <f t="shared" si="195"/>
        <v>0</v>
      </c>
      <c r="L889" s="79">
        <f t="shared" si="196"/>
        <v>0</v>
      </c>
      <c r="M889" s="79">
        <f t="shared" ca="1" si="201"/>
        <v>-7.3295565784882452E-3</v>
      </c>
      <c r="N889" s="79">
        <f t="shared" ca="1" si="197"/>
        <v>0</v>
      </c>
      <c r="O889" s="126">
        <f t="shared" ca="1" si="198"/>
        <v>0</v>
      </c>
      <c r="P889" s="79">
        <f t="shared" ca="1" si="199"/>
        <v>0</v>
      </c>
      <c r="Q889" s="79">
        <f t="shared" ca="1" si="200"/>
        <v>0</v>
      </c>
      <c r="R889" s="53">
        <f t="shared" ca="1" si="202"/>
        <v>7.3295565784882452E-3</v>
      </c>
      <c r="S889" s="53"/>
      <c r="T889" s="53"/>
      <c r="U889" s="53"/>
      <c r="V889" s="53"/>
      <c r="W889" s="53"/>
      <c r="X889" s="53"/>
      <c r="Y889" s="53"/>
      <c r="Z889" s="53"/>
      <c r="AA889" s="53"/>
      <c r="AB889" s="53"/>
      <c r="AC889" s="53"/>
      <c r="AD889" s="53"/>
      <c r="AE889" s="53"/>
      <c r="AF889" s="53"/>
      <c r="AG889" s="53"/>
      <c r="AH889" s="53"/>
      <c r="AI889" s="53"/>
    </row>
    <row r="890" spans="1:35" x14ac:dyDescent="0.2">
      <c r="A890" s="53"/>
      <c r="B890" s="53"/>
      <c r="C890" s="86"/>
      <c r="D890" s="87">
        <f t="shared" si="190"/>
        <v>0</v>
      </c>
      <c r="E890" s="87">
        <f t="shared" si="190"/>
        <v>0</v>
      </c>
      <c r="F890" s="79">
        <f t="shared" si="191"/>
        <v>0</v>
      </c>
      <c r="G890" s="79">
        <f t="shared" si="191"/>
        <v>0</v>
      </c>
      <c r="H890" s="79">
        <f t="shared" si="192"/>
        <v>0</v>
      </c>
      <c r="I890" s="79">
        <f t="shared" si="193"/>
        <v>0</v>
      </c>
      <c r="J890" s="79">
        <f t="shared" si="194"/>
        <v>0</v>
      </c>
      <c r="K890" s="79">
        <f t="shared" si="195"/>
        <v>0</v>
      </c>
      <c r="L890" s="79">
        <f t="shared" si="196"/>
        <v>0</v>
      </c>
      <c r="M890" s="79">
        <f t="shared" ca="1" si="201"/>
        <v>-7.3295565784882452E-3</v>
      </c>
      <c r="N890" s="79">
        <f t="shared" ca="1" si="197"/>
        <v>0</v>
      </c>
      <c r="O890" s="126">
        <f t="shared" ca="1" si="198"/>
        <v>0</v>
      </c>
      <c r="P890" s="79">
        <f t="shared" ca="1" si="199"/>
        <v>0</v>
      </c>
      <c r="Q890" s="79">
        <f t="shared" ca="1" si="200"/>
        <v>0</v>
      </c>
      <c r="R890" s="53">
        <f t="shared" ca="1" si="202"/>
        <v>7.3295565784882452E-3</v>
      </c>
      <c r="S890" s="53"/>
      <c r="T890" s="53"/>
      <c r="U890" s="53"/>
      <c r="V890" s="53"/>
      <c r="W890" s="53"/>
      <c r="X890" s="53"/>
      <c r="Y890" s="53"/>
      <c r="Z890" s="53"/>
      <c r="AA890" s="53"/>
      <c r="AB890" s="53"/>
      <c r="AC890" s="53"/>
      <c r="AD890" s="53"/>
      <c r="AE890" s="53"/>
      <c r="AF890" s="53"/>
      <c r="AG890" s="53"/>
      <c r="AH890" s="53"/>
      <c r="AI890" s="53"/>
    </row>
    <row r="891" spans="1:35" x14ac:dyDescent="0.2">
      <c r="A891" s="53"/>
      <c r="B891" s="53"/>
      <c r="C891" s="86"/>
      <c r="D891" s="87">
        <f t="shared" si="190"/>
        <v>0</v>
      </c>
      <c r="E891" s="87">
        <f t="shared" si="190"/>
        <v>0</v>
      </c>
      <c r="F891" s="79">
        <f t="shared" si="191"/>
        <v>0</v>
      </c>
      <c r="G891" s="79">
        <f t="shared" si="191"/>
        <v>0</v>
      </c>
      <c r="H891" s="79">
        <f t="shared" si="192"/>
        <v>0</v>
      </c>
      <c r="I891" s="79">
        <f t="shared" si="193"/>
        <v>0</v>
      </c>
      <c r="J891" s="79">
        <f t="shared" si="194"/>
        <v>0</v>
      </c>
      <c r="K891" s="79">
        <f t="shared" si="195"/>
        <v>0</v>
      </c>
      <c r="L891" s="79">
        <f t="shared" si="196"/>
        <v>0</v>
      </c>
      <c r="M891" s="79">
        <f t="shared" ca="1" si="201"/>
        <v>-7.3295565784882452E-3</v>
      </c>
      <c r="N891" s="79">
        <f t="shared" ca="1" si="197"/>
        <v>0</v>
      </c>
      <c r="O891" s="126">
        <f t="shared" ca="1" si="198"/>
        <v>0</v>
      </c>
      <c r="P891" s="79">
        <f t="shared" ca="1" si="199"/>
        <v>0</v>
      </c>
      <c r="Q891" s="79">
        <f t="shared" ca="1" si="200"/>
        <v>0</v>
      </c>
      <c r="R891" s="53">
        <f t="shared" ca="1" si="202"/>
        <v>7.3295565784882452E-3</v>
      </c>
      <c r="S891" s="53"/>
      <c r="T891" s="53"/>
      <c r="U891" s="53"/>
      <c r="V891" s="53"/>
      <c r="W891" s="53"/>
      <c r="X891" s="53"/>
      <c r="Y891" s="53"/>
      <c r="Z891" s="53"/>
      <c r="AA891" s="53"/>
      <c r="AB891" s="53"/>
      <c r="AC891" s="53"/>
      <c r="AD891" s="53"/>
      <c r="AE891" s="53"/>
      <c r="AF891" s="53"/>
      <c r="AG891" s="53"/>
      <c r="AH891" s="53"/>
      <c r="AI891" s="53"/>
    </row>
    <row r="892" spans="1:35" x14ac:dyDescent="0.2">
      <c r="A892" s="53"/>
      <c r="B892" s="53"/>
      <c r="C892" s="86"/>
      <c r="D892" s="87">
        <f t="shared" si="190"/>
        <v>0</v>
      </c>
      <c r="E892" s="87">
        <f t="shared" si="190"/>
        <v>0</v>
      </c>
      <c r="F892" s="79">
        <f t="shared" si="191"/>
        <v>0</v>
      </c>
      <c r="G892" s="79">
        <f t="shared" si="191"/>
        <v>0</v>
      </c>
      <c r="H892" s="79">
        <f t="shared" si="192"/>
        <v>0</v>
      </c>
      <c r="I892" s="79">
        <f t="shared" si="193"/>
        <v>0</v>
      </c>
      <c r="J892" s="79">
        <f t="shared" si="194"/>
        <v>0</v>
      </c>
      <c r="K892" s="79">
        <f t="shared" si="195"/>
        <v>0</v>
      </c>
      <c r="L892" s="79">
        <f t="shared" si="196"/>
        <v>0</v>
      </c>
      <c r="M892" s="79">
        <f t="shared" ca="1" si="201"/>
        <v>-7.3295565784882452E-3</v>
      </c>
      <c r="N892" s="79">
        <f t="shared" ca="1" si="197"/>
        <v>0</v>
      </c>
      <c r="O892" s="126">
        <f t="shared" ca="1" si="198"/>
        <v>0</v>
      </c>
      <c r="P892" s="79">
        <f t="shared" ca="1" si="199"/>
        <v>0</v>
      </c>
      <c r="Q892" s="79">
        <f t="shared" ca="1" si="200"/>
        <v>0</v>
      </c>
      <c r="R892" s="53">
        <f t="shared" ca="1" si="202"/>
        <v>7.3295565784882452E-3</v>
      </c>
      <c r="S892" s="53"/>
      <c r="T892" s="53"/>
      <c r="U892" s="53"/>
      <c r="V892" s="53"/>
      <c r="W892" s="53"/>
      <c r="X892" s="53"/>
      <c r="Y892" s="53"/>
      <c r="Z892" s="53"/>
      <c r="AA892" s="53"/>
      <c r="AB892" s="53"/>
      <c r="AC892" s="53"/>
      <c r="AD892" s="53"/>
      <c r="AE892" s="53"/>
      <c r="AF892" s="53"/>
      <c r="AG892" s="53"/>
      <c r="AH892" s="53"/>
      <c r="AI892" s="53"/>
    </row>
    <row r="893" spans="1:35" x14ac:dyDescent="0.2">
      <c r="A893" s="53"/>
      <c r="B893" s="53"/>
      <c r="C893" s="86"/>
      <c r="D893" s="87">
        <f t="shared" si="190"/>
        <v>0</v>
      </c>
      <c r="E893" s="87">
        <f t="shared" si="190"/>
        <v>0</v>
      </c>
      <c r="F893" s="79">
        <f t="shared" si="191"/>
        <v>0</v>
      </c>
      <c r="G893" s="79">
        <f t="shared" si="191"/>
        <v>0</v>
      </c>
      <c r="H893" s="79">
        <f t="shared" si="192"/>
        <v>0</v>
      </c>
      <c r="I893" s="79">
        <f t="shared" si="193"/>
        <v>0</v>
      </c>
      <c r="J893" s="79">
        <f t="shared" si="194"/>
        <v>0</v>
      </c>
      <c r="K893" s="79">
        <f t="shared" si="195"/>
        <v>0</v>
      </c>
      <c r="L893" s="79">
        <f t="shared" si="196"/>
        <v>0</v>
      </c>
      <c r="M893" s="79">
        <f t="shared" ca="1" si="201"/>
        <v>-7.3295565784882452E-3</v>
      </c>
      <c r="N893" s="79">
        <f t="shared" ca="1" si="197"/>
        <v>0</v>
      </c>
      <c r="O893" s="126">
        <f t="shared" ca="1" si="198"/>
        <v>0</v>
      </c>
      <c r="P893" s="79">
        <f t="shared" ca="1" si="199"/>
        <v>0</v>
      </c>
      <c r="Q893" s="79">
        <f t="shared" ca="1" si="200"/>
        <v>0</v>
      </c>
      <c r="R893" s="53">
        <f t="shared" ca="1" si="202"/>
        <v>7.3295565784882452E-3</v>
      </c>
      <c r="S893" s="53"/>
      <c r="T893" s="53"/>
      <c r="U893" s="53"/>
      <c r="V893" s="53"/>
      <c r="W893" s="53"/>
      <c r="X893" s="53"/>
      <c r="Y893" s="53"/>
      <c r="Z893" s="53"/>
      <c r="AA893" s="53"/>
      <c r="AB893" s="53"/>
      <c r="AC893" s="53"/>
      <c r="AD893" s="53"/>
      <c r="AE893" s="53"/>
      <c r="AF893" s="53"/>
      <c r="AG893" s="53"/>
      <c r="AH893" s="53"/>
      <c r="AI893" s="53"/>
    </row>
    <row r="894" spans="1:35" x14ac:dyDescent="0.2">
      <c r="A894" s="53"/>
      <c r="B894" s="53"/>
      <c r="C894" s="86"/>
      <c r="D894" s="87">
        <f t="shared" si="190"/>
        <v>0</v>
      </c>
      <c r="E894" s="87">
        <f t="shared" si="190"/>
        <v>0</v>
      </c>
      <c r="F894" s="79">
        <f t="shared" si="191"/>
        <v>0</v>
      </c>
      <c r="G894" s="79">
        <f t="shared" si="191"/>
        <v>0</v>
      </c>
      <c r="H894" s="79">
        <f t="shared" si="192"/>
        <v>0</v>
      </c>
      <c r="I894" s="79">
        <f t="shared" si="193"/>
        <v>0</v>
      </c>
      <c r="J894" s="79">
        <f t="shared" si="194"/>
        <v>0</v>
      </c>
      <c r="K894" s="79">
        <f t="shared" si="195"/>
        <v>0</v>
      </c>
      <c r="L894" s="79">
        <f t="shared" si="196"/>
        <v>0</v>
      </c>
      <c r="M894" s="79">
        <f t="shared" ca="1" si="201"/>
        <v>-7.3295565784882452E-3</v>
      </c>
      <c r="N894" s="79">
        <f t="shared" ca="1" si="197"/>
        <v>0</v>
      </c>
      <c r="O894" s="126">
        <f t="shared" ca="1" si="198"/>
        <v>0</v>
      </c>
      <c r="P894" s="79">
        <f t="shared" ca="1" si="199"/>
        <v>0</v>
      </c>
      <c r="Q894" s="79">
        <f t="shared" ca="1" si="200"/>
        <v>0</v>
      </c>
      <c r="R894" s="53">
        <f t="shared" ca="1" si="202"/>
        <v>7.3295565784882452E-3</v>
      </c>
      <c r="S894" s="53"/>
      <c r="T894" s="53"/>
      <c r="U894" s="53"/>
      <c r="V894" s="53"/>
      <c r="W894" s="53"/>
      <c r="X894" s="53"/>
      <c r="Y894" s="53"/>
      <c r="Z894" s="53"/>
      <c r="AA894" s="53"/>
      <c r="AB894" s="53"/>
      <c r="AC894" s="53"/>
      <c r="AD894" s="53"/>
      <c r="AE894" s="53"/>
      <c r="AF894" s="53"/>
      <c r="AG894" s="53"/>
      <c r="AH894" s="53"/>
      <c r="AI894" s="53"/>
    </row>
    <row r="895" spans="1:35" x14ac:dyDescent="0.2">
      <c r="A895" s="53"/>
      <c r="B895" s="53"/>
      <c r="C895" s="86"/>
      <c r="D895" s="87">
        <f t="shared" si="190"/>
        <v>0</v>
      </c>
      <c r="E895" s="87">
        <f t="shared" si="190"/>
        <v>0</v>
      </c>
      <c r="F895" s="79">
        <f t="shared" si="191"/>
        <v>0</v>
      </c>
      <c r="G895" s="79">
        <f t="shared" si="191"/>
        <v>0</v>
      </c>
      <c r="H895" s="79">
        <f t="shared" si="192"/>
        <v>0</v>
      </c>
      <c r="I895" s="79">
        <f t="shared" si="193"/>
        <v>0</v>
      </c>
      <c r="J895" s="79">
        <f t="shared" si="194"/>
        <v>0</v>
      </c>
      <c r="K895" s="79">
        <f t="shared" si="195"/>
        <v>0</v>
      </c>
      <c r="L895" s="79">
        <f t="shared" si="196"/>
        <v>0</v>
      </c>
      <c r="M895" s="79">
        <f t="shared" ca="1" si="201"/>
        <v>-7.3295565784882452E-3</v>
      </c>
      <c r="N895" s="79">
        <f t="shared" ca="1" si="197"/>
        <v>0</v>
      </c>
      <c r="O895" s="126">
        <f t="shared" ca="1" si="198"/>
        <v>0</v>
      </c>
      <c r="P895" s="79">
        <f t="shared" ca="1" si="199"/>
        <v>0</v>
      </c>
      <c r="Q895" s="79">
        <f t="shared" ca="1" si="200"/>
        <v>0</v>
      </c>
      <c r="R895" s="53">
        <f t="shared" ca="1" si="202"/>
        <v>7.3295565784882452E-3</v>
      </c>
      <c r="S895" s="53"/>
      <c r="T895" s="53"/>
      <c r="U895" s="53"/>
      <c r="V895" s="53"/>
      <c r="W895" s="53"/>
      <c r="X895" s="53"/>
      <c r="Y895" s="53"/>
      <c r="Z895" s="53"/>
      <c r="AA895" s="53"/>
      <c r="AB895" s="53"/>
      <c r="AC895" s="53"/>
      <c r="AD895" s="53"/>
      <c r="AE895" s="53"/>
      <c r="AF895" s="53"/>
      <c r="AG895" s="53"/>
      <c r="AH895" s="53"/>
      <c r="AI895" s="53"/>
    </row>
    <row r="896" spans="1:35" x14ac:dyDescent="0.2">
      <c r="A896" s="53"/>
      <c r="B896" s="53"/>
      <c r="C896" s="86"/>
      <c r="D896" s="87">
        <f t="shared" si="190"/>
        <v>0</v>
      </c>
      <c r="E896" s="87">
        <f t="shared" si="190"/>
        <v>0</v>
      </c>
      <c r="F896" s="79">
        <f t="shared" si="191"/>
        <v>0</v>
      </c>
      <c r="G896" s="79">
        <f t="shared" si="191"/>
        <v>0</v>
      </c>
      <c r="H896" s="79">
        <f t="shared" si="192"/>
        <v>0</v>
      </c>
      <c r="I896" s="79">
        <f t="shared" si="193"/>
        <v>0</v>
      </c>
      <c r="J896" s="79">
        <f t="shared" si="194"/>
        <v>0</v>
      </c>
      <c r="K896" s="79">
        <f t="shared" si="195"/>
        <v>0</v>
      </c>
      <c r="L896" s="79">
        <f t="shared" si="196"/>
        <v>0</v>
      </c>
      <c r="M896" s="79">
        <f t="shared" ca="1" si="201"/>
        <v>-7.3295565784882452E-3</v>
      </c>
      <c r="N896" s="79">
        <f t="shared" ca="1" si="197"/>
        <v>0</v>
      </c>
      <c r="O896" s="126">
        <f t="shared" ca="1" si="198"/>
        <v>0</v>
      </c>
      <c r="P896" s="79">
        <f t="shared" ca="1" si="199"/>
        <v>0</v>
      </c>
      <c r="Q896" s="79">
        <f t="shared" ca="1" si="200"/>
        <v>0</v>
      </c>
      <c r="R896" s="53">
        <f t="shared" ca="1" si="202"/>
        <v>7.3295565784882452E-3</v>
      </c>
      <c r="S896" s="53"/>
      <c r="T896" s="53"/>
      <c r="U896" s="53"/>
      <c r="V896" s="53"/>
      <c r="W896" s="53"/>
      <c r="X896" s="53"/>
      <c r="Y896" s="53"/>
      <c r="Z896" s="53"/>
      <c r="AA896" s="53"/>
      <c r="AB896" s="53"/>
      <c r="AC896" s="53"/>
      <c r="AD896" s="53"/>
      <c r="AE896" s="53"/>
      <c r="AF896" s="53"/>
      <c r="AG896" s="53"/>
      <c r="AH896" s="53"/>
      <c r="AI896" s="53"/>
    </row>
    <row r="897" spans="1:35" x14ac:dyDescent="0.2">
      <c r="A897" s="53"/>
      <c r="B897" s="53"/>
      <c r="C897" s="86"/>
      <c r="D897" s="87">
        <f t="shared" si="190"/>
        <v>0</v>
      </c>
      <c r="E897" s="87">
        <f t="shared" si="190"/>
        <v>0</v>
      </c>
      <c r="F897" s="79">
        <f t="shared" si="191"/>
        <v>0</v>
      </c>
      <c r="G897" s="79">
        <f t="shared" si="191"/>
        <v>0</v>
      </c>
      <c r="H897" s="79">
        <f t="shared" si="192"/>
        <v>0</v>
      </c>
      <c r="I897" s="79">
        <f t="shared" si="193"/>
        <v>0</v>
      </c>
      <c r="J897" s="79">
        <f t="shared" si="194"/>
        <v>0</v>
      </c>
      <c r="K897" s="79">
        <f t="shared" si="195"/>
        <v>0</v>
      </c>
      <c r="L897" s="79">
        <f t="shared" si="196"/>
        <v>0</v>
      </c>
      <c r="M897" s="79">
        <f t="shared" ca="1" si="201"/>
        <v>-7.3295565784882452E-3</v>
      </c>
      <c r="N897" s="79">
        <f t="shared" ca="1" si="197"/>
        <v>0</v>
      </c>
      <c r="O897" s="126">
        <f t="shared" ca="1" si="198"/>
        <v>0</v>
      </c>
      <c r="P897" s="79">
        <f t="shared" ca="1" si="199"/>
        <v>0</v>
      </c>
      <c r="Q897" s="79">
        <f t="shared" ca="1" si="200"/>
        <v>0</v>
      </c>
      <c r="R897" s="53">
        <f t="shared" ca="1" si="202"/>
        <v>7.3295565784882452E-3</v>
      </c>
      <c r="S897" s="53"/>
      <c r="T897" s="53"/>
      <c r="U897" s="53"/>
      <c r="V897" s="53"/>
      <c r="W897" s="53"/>
      <c r="X897" s="53"/>
      <c r="Y897" s="53"/>
      <c r="Z897" s="53"/>
      <c r="AA897" s="53"/>
      <c r="AB897" s="53"/>
      <c r="AC897" s="53"/>
      <c r="AD897" s="53"/>
      <c r="AE897" s="53"/>
      <c r="AF897" s="53"/>
      <c r="AG897" s="53"/>
      <c r="AH897" s="53"/>
      <c r="AI897" s="53"/>
    </row>
    <row r="898" spans="1:35" x14ac:dyDescent="0.2">
      <c r="A898" s="53"/>
      <c r="B898" s="53"/>
      <c r="C898" s="86"/>
      <c r="D898" s="87">
        <f t="shared" si="190"/>
        <v>0</v>
      </c>
      <c r="E898" s="87">
        <f t="shared" si="190"/>
        <v>0</v>
      </c>
      <c r="F898" s="79">
        <f t="shared" si="191"/>
        <v>0</v>
      </c>
      <c r="G898" s="79">
        <f t="shared" si="191"/>
        <v>0</v>
      </c>
      <c r="H898" s="79">
        <f t="shared" si="192"/>
        <v>0</v>
      </c>
      <c r="I898" s="79">
        <f t="shared" si="193"/>
        <v>0</v>
      </c>
      <c r="J898" s="79">
        <f t="shared" si="194"/>
        <v>0</v>
      </c>
      <c r="K898" s="79">
        <f t="shared" si="195"/>
        <v>0</v>
      </c>
      <c r="L898" s="79">
        <f t="shared" si="196"/>
        <v>0</v>
      </c>
      <c r="M898" s="79">
        <f t="shared" ca="1" si="201"/>
        <v>-7.3295565784882452E-3</v>
      </c>
      <c r="N898" s="79">
        <f t="shared" ca="1" si="197"/>
        <v>0</v>
      </c>
      <c r="O898" s="126">
        <f t="shared" ca="1" si="198"/>
        <v>0</v>
      </c>
      <c r="P898" s="79">
        <f t="shared" ca="1" si="199"/>
        <v>0</v>
      </c>
      <c r="Q898" s="79">
        <f t="shared" ca="1" si="200"/>
        <v>0</v>
      </c>
      <c r="R898" s="53">
        <f t="shared" ca="1" si="202"/>
        <v>7.3295565784882452E-3</v>
      </c>
      <c r="S898" s="53"/>
      <c r="T898" s="53"/>
      <c r="U898" s="53"/>
      <c r="V898" s="53"/>
      <c r="W898" s="53"/>
      <c r="X898" s="53"/>
      <c r="Y898" s="53"/>
      <c r="Z898" s="53"/>
      <c r="AA898" s="53"/>
      <c r="AB898" s="53"/>
      <c r="AC898" s="53"/>
      <c r="AD898" s="53"/>
      <c r="AE898" s="53"/>
      <c r="AF898" s="53"/>
      <c r="AG898" s="53"/>
      <c r="AH898" s="53"/>
      <c r="AI898" s="53"/>
    </row>
    <row r="899" spans="1:35" x14ac:dyDescent="0.2">
      <c r="A899" s="53"/>
      <c r="B899" s="53"/>
      <c r="C899" s="86"/>
      <c r="D899" s="87">
        <f t="shared" si="190"/>
        <v>0</v>
      </c>
      <c r="E899" s="87">
        <f t="shared" si="190"/>
        <v>0</v>
      </c>
      <c r="F899" s="79">
        <f t="shared" si="191"/>
        <v>0</v>
      </c>
      <c r="G899" s="79">
        <f t="shared" si="191"/>
        <v>0</v>
      </c>
      <c r="H899" s="79">
        <f t="shared" si="192"/>
        <v>0</v>
      </c>
      <c r="I899" s="79">
        <f t="shared" si="193"/>
        <v>0</v>
      </c>
      <c r="J899" s="79">
        <f t="shared" si="194"/>
        <v>0</v>
      </c>
      <c r="K899" s="79">
        <f t="shared" si="195"/>
        <v>0</v>
      </c>
      <c r="L899" s="79">
        <f t="shared" si="196"/>
        <v>0</v>
      </c>
      <c r="M899" s="79">
        <f t="shared" ca="1" si="201"/>
        <v>-7.3295565784882452E-3</v>
      </c>
      <c r="N899" s="79">
        <f t="shared" ca="1" si="197"/>
        <v>0</v>
      </c>
      <c r="O899" s="126">
        <f t="shared" ca="1" si="198"/>
        <v>0</v>
      </c>
      <c r="P899" s="79">
        <f t="shared" ca="1" si="199"/>
        <v>0</v>
      </c>
      <c r="Q899" s="79">
        <f t="shared" ca="1" si="200"/>
        <v>0</v>
      </c>
      <c r="R899" s="53">
        <f t="shared" ca="1" si="202"/>
        <v>7.3295565784882452E-3</v>
      </c>
      <c r="S899" s="53"/>
      <c r="T899" s="53"/>
      <c r="U899" s="53"/>
      <c r="V899" s="53"/>
      <c r="W899" s="53"/>
      <c r="X899" s="53"/>
      <c r="Y899" s="53"/>
      <c r="Z899" s="53"/>
      <c r="AA899" s="53"/>
      <c r="AB899" s="53"/>
      <c r="AC899" s="53"/>
      <c r="AD899" s="53"/>
      <c r="AE899" s="53"/>
      <c r="AF899" s="53"/>
      <c r="AG899" s="53"/>
      <c r="AH899" s="53"/>
      <c r="AI899" s="53"/>
    </row>
    <row r="900" spans="1:35" x14ac:dyDescent="0.2">
      <c r="A900" s="53"/>
      <c r="B900" s="53"/>
      <c r="C900" s="86"/>
      <c r="D900" s="87">
        <f t="shared" si="190"/>
        <v>0</v>
      </c>
      <c r="E900" s="87">
        <f t="shared" si="190"/>
        <v>0</v>
      </c>
      <c r="F900" s="79">
        <f t="shared" si="191"/>
        <v>0</v>
      </c>
      <c r="G900" s="79">
        <f t="shared" si="191"/>
        <v>0</v>
      </c>
      <c r="H900" s="79">
        <f t="shared" si="192"/>
        <v>0</v>
      </c>
      <c r="I900" s="79">
        <f t="shared" si="193"/>
        <v>0</v>
      </c>
      <c r="J900" s="79">
        <f t="shared" si="194"/>
        <v>0</v>
      </c>
      <c r="K900" s="79">
        <f t="shared" si="195"/>
        <v>0</v>
      </c>
      <c r="L900" s="79">
        <f t="shared" si="196"/>
        <v>0</v>
      </c>
      <c r="M900" s="79">
        <f t="shared" ca="1" si="201"/>
        <v>-7.3295565784882452E-3</v>
      </c>
      <c r="N900" s="79">
        <f t="shared" ca="1" si="197"/>
        <v>0</v>
      </c>
      <c r="O900" s="126">
        <f t="shared" ca="1" si="198"/>
        <v>0</v>
      </c>
      <c r="P900" s="79">
        <f t="shared" ca="1" si="199"/>
        <v>0</v>
      </c>
      <c r="Q900" s="79">
        <f t="shared" ca="1" si="200"/>
        <v>0</v>
      </c>
      <c r="R900" s="53">
        <f t="shared" ca="1" si="202"/>
        <v>7.3295565784882452E-3</v>
      </c>
      <c r="S900" s="53"/>
      <c r="T900" s="53"/>
      <c r="U900" s="53"/>
      <c r="V900" s="53"/>
      <c r="W900" s="53"/>
      <c r="X900" s="53"/>
      <c r="Y900" s="53"/>
      <c r="Z900" s="53"/>
      <c r="AA900" s="53"/>
      <c r="AB900" s="53"/>
      <c r="AC900" s="53"/>
      <c r="AD900" s="53"/>
      <c r="AE900" s="53"/>
      <c r="AF900" s="53"/>
      <c r="AG900" s="53"/>
      <c r="AH900" s="53"/>
      <c r="AI900" s="53"/>
    </row>
    <row r="901" spans="1:35" x14ac:dyDescent="0.2">
      <c r="A901" s="53"/>
      <c r="B901" s="53"/>
      <c r="C901" s="86"/>
      <c r="D901" s="87">
        <f t="shared" si="190"/>
        <v>0</v>
      </c>
      <c r="E901" s="87">
        <f t="shared" si="190"/>
        <v>0</v>
      </c>
      <c r="F901" s="79">
        <f t="shared" si="191"/>
        <v>0</v>
      </c>
      <c r="G901" s="79">
        <f t="shared" si="191"/>
        <v>0</v>
      </c>
      <c r="H901" s="79">
        <f t="shared" si="192"/>
        <v>0</v>
      </c>
      <c r="I901" s="79">
        <f t="shared" si="193"/>
        <v>0</v>
      </c>
      <c r="J901" s="79">
        <f t="shared" si="194"/>
        <v>0</v>
      </c>
      <c r="K901" s="79">
        <f t="shared" si="195"/>
        <v>0</v>
      </c>
      <c r="L901" s="79">
        <f t="shared" si="196"/>
        <v>0</v>
      </c>
      <c r="M901" s="79">
        <f t="shared" ca="1" si="201"/>
        <v>-7.3295565784882452E-3</v>
      </c>
      <c r="N901" s="79">
        <f t="shared" ca="1" si="197"/>
        <v>0</v>
      </c>
      <c r="O901" s="126">
        <f t="shared" ca="1" si="198"/>
        <v>0</v>
      </c>
      <c r="P901" s="79">
        <f t="shared" ca="1" si="199"/>
        <v>0</v>
      </c>
      <c r="Q901" s="79">
        <f t="shared" ca="1" si="200"/>
        <v>0</v>
      </c>
      <c r="R901" s="53">
        <f t="shared" ca="1" si="202"/>
        <v>7.3295565784882452E-3</v>
      </c>
      <c r="S901" s="53"/>
      <c r="T901" s="53"/>
      <c r="U901" s="53"/>
      <c r="V901" s="53"/>
      <c r="W901" s="53"/>
      <c r="X901" s="53"/>
      <c r="Y901" s="53"/>
      <c r="Z901" s="53"/>
      <c r="AA901" s="53"/>
      <c r="AB901" s="53"/>
      <c r="AC901" s="53"/>
      <c r="AD901" s="53"/>
      <c r="AE901" s="53"/>
      <c r="AF901" s="53"/>
      <c r="AG901" s="53"/>
      <c r="AH901" s="53"/>
      <c r="AI901" s="53"/>
    </row>
    <row r="902" spans="1:35" x14ac:dyDescent="0.2">
      <c r="A902" s="53"/>
      <c r="B902" s="53"/>
      <c r="C902" s="86"/>
      <c r="D902" s="87">
        <f t="shared" si="190"/>
        <v>0</v>
      </c>
      <c r="E902" s="87">
        <f t="shared" si="190"/>
        <v>0</v>
      </c>
      <c r="F902" s="79">
        <f t="shared" si="191"/>
        <v>0</v>
      </c>
      <c r="G902" s="79">
        <f t="shared" si="191"/>
        <v>0</v>
      </c>
      <c r="H902" s="79">
        <f t="shared" si="192"/>
        <v>0</v>
      </c>
      <c r="I902" s="79">
        <f t="shared" si="193"/>
        <v>0</v>
      </c>
      <c r="J902" s="79">
        <f t="shared" si="194"/>
        <v>0</v>
      </c>
      <c r="K902" s="79">
        <f t="shared" si="195"/>
        <v>0</v>
      </c>
      <c r="L902" s="79">
        <f t="shared" si="196"/>
        <v>0</v>
      </c>
      <c r="M902" s="79">
        <f t="shared" ca="1" si="201"/>
        <v>-7.3295565784882452E-3</v>
      </c>
      <c r="N902" s="79">
        <f t="shared" ca="1" si="197"/>
        <v>0</v>
      </c>
      <c r="O902" s="126">
        <f t="shared" ca="1" si="198"/>
        <v>0</v>
      </c>
      <c r="P902" s="79">
        <f t="shared" ca="1" si="199"/>
        <v>0</v>
      </c>
      <c r="Q902" s="79">
        <f t="shared" ca="1" si="200"/>
        <v>0</v>
      </c>
      <c r="R902" s="53">
        <f t="shared" ca="1" si="202"/>
        <v>7.3295565784882452E-3</v>
      </c>
      <c r="S902" s="53"/>
      <c r="T902" s="53"/>
      <c r="U902" s="53"/>
      <c r="V902" s="53"/>
      <c r="W902" s="53"/>
      <c r="X902" s="53"/>
      <c r="Y902" s="53"/>
      <c r="Z902" s="53"/>
      <c r="AA902" s="53"/>
      <c r="AB902" s="53"/>
      <c r="AC902" s="53"/>
      <c r="AD902" s="53"/>
      <c r="AE902" s="53"/>
      <c r="AF902" s="53"/>
      <c r="AG902" s="53"/>
      <c r="AH902" s="53"/>
      <c r="AI902" s="53"/>
    </row>
    <row r="903" spans="1:35" x14ac:dyDescent="0.2">
      <c r="A903" s="53"/>
      <c r="B903" s="53"/>
      <c r="C903" s="86"/>
      <c r="D903" s="87">
        <f t="shared" si="190"/>
        <v>0</v>
      </c>
      <c r="E903" s="87">
        <f t="shared" si="190"/>
        <v>0</v>
      </c>
      <c r="F903" s="79">
        <f t="shared" si="191"/>
        <v>0</v>
      </c>
      <c r="G903" s="79">
        <f t="shared" si="191"/>
        <v>0</v>
      </c>
      <c r="H903" s="79">
        <f t="shared" si="192"/>
        <v>0</v>
      </c>
      <c r="I903" s="79">
        <f t="shared" si="193"/>
        <v>0</v>
      </c>
      <c r="J903" s="79">
        <f t="shared" si="194"/>
        <v>0</v>
      </c>
      <c r="K903" s="79">
        <f t="shared" si="195"/>
        <v>0</v>
      </c>
      <c r="L903" s="79">
        <f t="shared" si="196"/>
        <v>0</v>
      </c>
      <c r="M903" s="79">
        <f t="shared" ca="1" si="201"/>
        <v>-7.3295565784882452E-3</v>
      </c>
      <c r="N903" s="79">
        <f t="shared" ca="1" si="197"/>
        <v>0</v>
      </c>
      <c r="O903" s="126">
        <f t="shared" ca="1" si="198"/>
        <v>0</v>
      </c>
      <c r="P903" s="79">
        <f t="shared" ca="1" si="199"/>
        <v>0</v>
      </c>
      <c r="Q903" s="79">
        <f t="shared" ca="1" si="200"/>
        <v>0</v>
      </c>
      <c r="R903" s="53">
        <f t="shared" ca="1" si="202"/>
        <v>7.3295565784882452E-3</v>
      </c>
      <c r="S903" s="53"/>
      <c r="T903" s="53"/>
      <c r="U903" s="53"/>
      <c r="V903" s="53"/>
      <c r="W903" s="53"/>
      <c r="X903" s="53"/>
      <c r="Y903" s="53"/>
      <c r="Z903" s="53"/>
      <c r="AA903" s="53"/>
      <c r="AB903" s="53"/>
      <c r="AC903" s="53"/>
      <c r="AD903" s="53"/>
      <c r="AE903" s="53"/>
      <c r="AF903" s="53"/>
      <c r="AG903" s="53"/>
      <c r="AH903" s="53"/>
      <c r="AI903" s="53"/>
    </row>
    <row r="904" spans="1:35" x14ac:dyDescent="0.2">
      <c r="A904" s="53"/>
      <c r="B904" s="53"/>
      <c r="C904" s="86"/>
      <c r="D904" s="87">
        <f t="shared" si="190"/>
        <v>0</v>
      </c>
      <c r="E904" s="87">
        <f t="shared" si="190"/>
        <v>0</v>
      </c>
      <c r="F904" s="79">
        <f t="shared" si="191"/>
        <v>0</v>
      </c>
      <c r="G904" s="79">
        <f t="shared" si="191"/>
        <v>0</v>
      </c>
      <c r="H904" s="79">
        <f t="shared" si="192"/>
        <v>0</v>
      </c>
      <c r="I904" s="79">
        <f t="shared" si="193"/>
        <v>0</v>
      </c>
      <c r="J904" s="79">
        <f t="shared" si="194"/>
        <v>0</v>
      </c>
      <c r="K904" s="79">
        <f t="shared" si="195"/>
        <v>0</v>
      </c>
      <c r="L904" s="79">
        <f t="shared" si="196"/>
        <v>0</v>
      </c>
      <c r="M904" s="79">
        <f t="shared" ca="1" si="201"/>
        <v>-7.3295565784882452E-3</v>
      </c>
      <c r="N904" s="79">
        <f t="shared" ca="1" si="197"/>
        <v>0</v>
      </c>
      <c r="O904" s="126">
        <f t="shared" ca="1" si="198"/>
        <v>0</v>
      </c>
      <c r="P904" s="79">
        <f t="shared" ca="1" si="199"/>
        <v>0</v>
      </c>
      <c r="Q904" s="79">
        <f t="shared" ca="1" si="200"/>
        <v>0</v>
      </c>
      <c r="R904" s="53">
        <f t="shared" ca="1" si="202"/>
        <v>7.3295565784882452E-3</v>
      </c>
      <c r="S904" s="53"/>
      <c r="T904" s="53"/>
      <c r="U904" s="53"/>
      <c r="V904" s="53"/>
      <c r="W904" s="53"/>
      <c r="X904" s="53"/>
      <c r="Y904" s="53"/>
      <c r="Z904" s="53"/>
      <c r="AA904" s="53"/>
      <c r="AB904" s="53"/>
      <c r="AC904" s="53"/>
      <c r="AD904" s="53"/>
      <c r="AE904" s="53"/>
      <c r="AF904" s="53"/>
      <c r="AG904" s="53"/>
      <c r="AH904" s="53"/>
      <c r="AI904" s="53"/>
    </row>
    <row r="905" spans="1:35" x14ac:dyDescent="0.2">
      <c r="A905" s="53"/>
      <c r="B905" s="53"/>
      <c r="C905" s="86"/>
      <c r="D905" s="87">
        <f t="shared" si="190"/>
        <v>0</v>
      </c>
      <c r="E905" s="87">
        <f t="shared" si="190"/>
        <v>0</v>
      </c>
      <c r="F905" s="79">
        <f t="shared" si="191"/>
        <v>0</v>
      </c>
      <c r="G905" s="79">
        <f t="shared" si="191"/>
        <v>0</v>
      </c>
      <c r="H905" s="79">
        <f t="shared" si="192"/>
        <v>0</v>
      </c>
      <c r="I905" s="79">
        <f t="shared" si="193"/>
        <v>0</v>
      </c>
      <c r="J905" s="79">
        <f t="shared" si="194"/>
        <v>0</v>
      </c>
      <c r="K905" s="79">
        <f t="shared" si="195"/>
        <v>0</v>
      </c>
      <c r="L905" s="79">
        <f t="shared" si="196"/>
        <v>0</v>
      </c>
      <c r="M905" s="79">
        <f t="shared" ca="1" si="201"/>
        <v>-7.3295565784882452E-3</v>
      </c>
      <c r="N905" s="79">
        <f t="shared" ca="1" si="197"/>
        <v>0</v>
      </c>
      <c r="O905" s="126">
        <f t="shared" ca="1" si="198"/>
        <v>0</v>
      </c>
      <c r="P905" s="79">
        <f t="shared" ca="1" si="199"/>
        <v>0</v>
      </c>
      <c r="Q905" s="79">
        <f t="shared" ca="1" si="200"/>
        <v>0</v>
      </c>
      <c r="R905" s="53">
        <f t="shared" ca="1" si="202"/>
        <v>7.3295565784882452E-3</v>
      </c>
      <c r="S905" s="53"/>
      <c r="T905" s="53"/>
      <c r="U905" s="53"/>
      <c r="V905" s="53"/>
      <c r="W905" s="53"/>
      <c r="X905" s="53"/>
      <c r="Y905" s="53"/>
      <c r="Z905" s="53"/>
      <c r="AA905" s="53"/>
      <c r="AB905" s="53"/>
      <c r="AC905" s="53"/>
      <c r="AD905" s="53"/>
      <c r="AE905" s="53"/>
      <c r="AF905" s="53"/>
      <c r="AG905" s="53"/>
      <c r="AH905" s="53"/>
      <c r="AI905" s="53"/>
    </row>
    <row r="906" spans="1:35" x14ac:dyDescent="0.2">
      <c r="A906" s="53"/>
      <c r="B906" s="53"/>
      <c r="C906" s="86"/>
      <c r="D906" s="87">
        <f t="shared" si="190"/>
        <v>0</v>
      </c>
      <c r="E906" s="87">
        <f t="shared" si="190"/>
        <v>0</v>
      </c>
      <c r="F906" s="79">
        <f t="shared" si="191"/>
        <v>0</v>
      </c>
      <c r="G906" s="79">
        <f t="shared" si="191"/>
        <v>0</v>
      </c>
      <c r="H906" s="79">
        <f t="shared" si="192"/>
        <v>0</v>
      </c>
      <c r="I906" s="79">
        <f t="shared" si="193"/>
        <v>0</v>
      </c>
      <c r="J906" s="79">
        <f t="shared" si="194"/>
        <v>0</v>
      </c>
      <c r="K906" s="79">
        <f t="shared" si="195"/>
        <v>0</v>
      </c>
      <c r="L906" s="79">
        <f t="shared" si="196"/>
        <v>0</v>
      </c>
      <c r="M906" s="79">
        <f t="shared" ca="1" si="201"/>
        <v>-7.3295565784882452E-3</v>
      </c>
      <c r="N906" s="79">
        <f t="shared" ca="1" si="197"/>
        <v>0</v>
      </c>
      <c r="O906" s="126">
        <f t="shared" ca="1" si="198"/>
        <v>0</v>
      </c>
      <c r="P906" s="79">
        <f t="shared" ca="1" si="199"/>
        <v>0</v>
      </c>
      <c r="Q906" s="79">
        <f t="shared" ca="1" si="200"/>
        <v>0</v>
      </c>
      <c r="R906" s="53">
        <f t="shared" ca="1" si="202"/>
        <v>7.3295565784882452E-3</v>
      </c>
      <c r="S906" s="53"/>
      <c r="T906" s="53"/>
      <c r="U906" s="53"/>
      <c r="V906" s="53"/>
      <c r="W906" s="53"/>
      <c r="X906" s="53"/>
      <c r="Y906" s="53"/>
      <c r="Z906" s="53"/>
      <c r="AA906" s="53"/>
      <c r="AB906" s="53"/>
      <c r="AC906" s="53"/>
      <c r="AD906" s="53"/>
      <c r="AE906" s="53"/>
      <c r="AF906" s="53"/>
      <c r="AG906" s="53"/>
      <c r="AH906" s="53"/>
      <c r="AI906" s="53"/>
    </row>
    <row r="907" spans="1:35" x14ac:dyDescent="0.2">
      <c r="A907" s="53"/>
      <c r="B907" s="53"/>
      <c r="C907" s="86"/>
      <c r="D907" s="87">
        <f t="shared" si="190"/>
        <v>0</v>
      </c>
      <c r="E907" s="87">
        <f t="shared" si="190"/>
        <v>0</v>
      </c>
      <c r="F907" s="79">
        <f t="shared" si="191"/>
        <v>0</v>
      </c>
      <c r="G907" s="79">
        <f t="shared" si="191"/>
        <v>0</v>
      </c>
      <c r="H907" s="79">
        <f t="shared" si="192"/>
        <v>0</v>
      </c>
      <c r="I907" s="79">
        <f t="shared" si="193"/>
        <v>0</v>
      </c>
      <c r="J907" s="79">
        <f t="shared" si="194"/>
        <v>0</v>
      </c>
      <c r="K907" s="79">
        <f t="shared" si="195"/>
        <v>0</v>
      </c>
      <c r="L907" s="79">
        <f t="shared" si="196"/>
        <v>0</v>
      </c>
      <c r="M907" s="79">
        <f t="shared" ca="1" si="201"/>
        <v>-7.3295565784882452E-3</v>
      </c>
      <c r="N907" s="79">
        <f t="shared" ca="1" si="197"/>
        <v>0</v>
      </c>
      <c r="O907" s="126">
        <f t="shared" ca="1" si="198"/>
        <v>0</v>
      </c>
      <c r="P907" s="79">
        <f t="shared" ca="1" si="199"/>
        <v>0</v>
      </c>
      <c r="Q907" s="79">
        <f t="shared" ca="1" si="200"/>
        <v>0</v>
      </c>
      <c r="R907" s="53">
        <f t="shared" ca="1" si="202"/>
        <v>7.3295565784882452E-3</v>
      </c>
      <c r="S907" s="53"/>
      <c r="T907" s="53"/>
      <c r="U907" s="53"/>
      <c r="V907" s="53"/>
      <c r="W907" s="53"/>
      <c r="X907" s="53"/>
      <c r="Y907" s="53"/>
      <c r="Z907" s="53"/>
      <c r="AA907" s="53"/>
      <c r="AB907" s="53"/>
      <c r="AC907" s="53"/>
      <c r="AD907" s="53"/>
      <c r="AE907" s="53"/>
      <c r="AF907" s="53"/>
      <c r="AG907" s="53"/>
      <c r="AH907" s="53"/>
      <c r="AI907" s="53"/>
    </row>
    <row r="908" spans="1:35" x14ac:dyDescent="0.2">
      <c r="A908" s="53"/>
      <c r="B908" s="53"/>
      <c r="C908" s="86"/>
      <c r="D908" s="87">
        <f t="shared" si="190"/>
        <v>0</v>
      </c>
      <c r="E908" s="87">
        <f t="shared" si="190"/>
        <v>0</v>
      </c>
      <c r="F908" s="79">
        <f t="shared" si="191"/>
        <v>0</v>
      </c>
      <c r="G908" s="79">
        <f t="shared" si="191"/>
        <v>0</v>
      </c>
      <c r="H908" s="79">
        <f t="shared" si="192"/>
        <v>0</v>
      </c>
      <c r="I908" s="79">
        <f t="shared" si="193"/>
        <v>0</v>
      </c>
      <c r="J908" s="79">
        <f t="shared" si="194"/>
        <v>0</v>
      </c>
      <c r="K908" s="79">
        <f t="shared" si="195"/>
        <v>0</v>
      </c>
      <c r="L908" s="79">
        <f t="shared" si="196"/>
        <v>0</v>
      </c>
      <c r="M908" s="79">
        <f t="shared" ca="1" si="201"/>
        <v>-7.3295565784882452E-3</v>
      </c>
      <c r="N908" s="79">
        <f t="shared" ca="1" si="197"/>
        <v>0</v>
      </c>
      <c r="O908" s="126">
        <f t="shared" ca="1" si="198"/>
        <v>0</v>
      </c>
      <c r="P908" s="79">
        <f t="shared" ca="1" si="199"/>
        <v>0</v>
      </c>
      <c r="Q908" s="79">
        <f t="shared" ca="1" si="200"/>
        <v>0</v>
      </c>
      <c r="R908" s="53">
        <f t="shared" ca="1" si="202"/>
        <v>7.3295565784882452E-3</v>
      </c>
      <c r="S908" s="53"/>
      <c r="T908" s="53"/>
      <c r="U908" s="53"/>
      <c r="V908" s="53"/>
      <c r="W908" s="53"/>
      <c r="X908" s="53"/>
      <c r="Y908" s="53"/>
      <c r="Z908" s="53"/>
      <c r="AA908" s="53"/>
      <c r="AB908" s="53"/>
      <c r="AC908" s="53"/>
      <c r="AD908" s="53"/>
      <c r="AE908" s="53"/>
      <c r="AF908" s="53"/>
      <c r="AG908" s="53"/>
      <c r="AH908" s="53"/>
      <c r="AI908" s="53"/>
    </row>
    <row r="909" spans="1:35" x14ac:dyDescent="0.2">
      <c r="A909" s="53"/>
      <c r="B909" s="53"/>
      <c r="C909" s="86"/>
      <c r="D909" s="87">
        <f t="shared" si="190"/>
        <v>0</v>
      </c>
      <c r="E909" s="87">
        <f t="shared" si="190"/>
        <v>0</v>
      </c>
      <c r="F909" s="79">
        <f t="shared" si="191"/>
        <v>0</v>
      </c>
      <c r="G909" s="79">
        <f t="shared" si="191"/>
        <v>0</v>
      </c>
      <c r="H909" s="79">
        <f t="shared" si="192"/>
        <v>0</v>
      </c>
      <c r="I909" s="79">
        <f t="shared" si="193"/>
        <v>0</v>
      </c>
      <c r="J909" s="79">
        <f t="shared" si="194"/>
        <v>0</v>
      </c>
      <c r="K909" s="79">
        <f t="shared" si="195"/>
        <v>0</v>
      </c>
      <c r="L909" s="79">
        <f t="shared" si="196"/>
        <v>0</v>
      </c>
      <c r="M909" s="79">
        <f t="shared" ca="1" si="201"/>
        <v>-7.3295565784882452E-3</v>
      </c>
      <c r="N909" s="79">
        <f t="shared" ca="1" si="197"/>
        <v>0</v>
      </c>
      <c r="O909" s="126">
        <f t="shared" ca="1" si="198"/>
        <v>0</v>
      </c>
      <c r="P909" s="79">
        <f t="shared" ca="1" si="199"/>
        <v>0</v>
      </c>
      <c r="Q909" s="79">
        <f t="shared" ca="1" si="200"/>
        <v>0</v>
      </c>
      <c r="R909" s="53">
        <f t="shared" ca="1" si="202"/>
        <v>7.3295565784882452E-3</v>
      </c>
      <c r="S909" s="53"/>
      <c r="T909" s="53"/>
      <c r="U909" s="53"/>
      <c r="V909" s="53"/>
      <c r="W909" s="53"/>
      <c r="X909" s="53"/>
      <c r="Y909" s="53"/>
      <c r="Z909" s="53"/>
      <c r="AA909" s="53"/>
      <c r="AB909" s="53"/>
      <c r="AC909" s="53"/>
      <c r="AD909" s="53"/>
      <c r="AE909" s="53"/>
      <c r="AF909" s="53"/>
      <c r="AG909" s="53"/>
      <c r="AH909" s="53"/>
      <c r="AI909" s="53"/>
    </row>
    <row r="910" spans="1:35" x14ac:dyDescent="0.2">
      <c r="A910" s="53"/>
      <c r="B910" s="53"/>
      <c r="C910" s="86"/>
      <c r="D910" s="87">
        <f t="shared" si="190"/>
        <v>0</v>
      </c>
      <c r="E910" s="87">
        <f t="shared" si="190"/>
        <v>0</v>
      </c>
      <c r="F910" s="79">
        <f t="shared" si="191"/>
        <v>0</v>
      </c>
      <c r="G910" s="79">
        <f t="shared" si="191"/>
        <v>0</v>
      </c>
      <c r="H910" s="79">
        <f t="shared" si="192"/>
        <v>0</v>
      </c>
      <c r="I910" s="79">
        <f t="shared" si="193"/>
        <v>0</v>
      </c>
      <c r="J910" s="79">
        <f t="shared" si="194"/>
        <v>0</v>
      </c>
      <c r="K910" s="79">
        <f t="shared" si="195"/>
        <v>0</v>
      </c>
      <c r="L910" s="79">
        <f t="shared" si="196"/>
        <v>0</v>
      </c>
      <c r="M910" s="79">
        <f t="shared" ca="1" si="201"/>
        <v>-7.3295565784882452E-3</v>
      </c>
      <c r="N910" s="79">
        <f t="shared" ca="1" si="197"/>
        <v>0</v>
      </c>
      <c r="O910" s="126">
        <f t="shared" ca="1" si="198"/>
        <v>0</v>
      </c>
      <c r="P910" s="79">
        <f t="shared" ca="1" si="199"/>
        <v>0</v>
      </c>
      <c r="Q910" s="79">
        <f t="shared" ca="1" si="200"/>
        <v>0</v>
      </c>
      <c r="R910" s="53">
        <f t="shared" ca="1" si="202"/>
        <v>7.3295565784882452E-3</v>
      </c>
      <c r="S910" s="53"/>
      <c r="T910" s="53"/>
      <c r="U910" s="53"/>
      <c r="V910" s="53"/>
      <c r="W910" s="53"/>
      <c r="X910" s="53"/>
      <c r="Y910" s="53"/>
      <c r="Z910" s="53"/>
      <c r="AA910" s="53"/>
      <c r="AB910" s="53"/>
      <c r="AC910" s="53"/>
      <c r="AD910" s="53"/>
      <c r="AE910" s="53"/>
      <c r="AF910" s="53"/>
      <c r="AG910" s="53"/>
      <c r="AH910" s="53"/>
      <c r="AI910" s="53"/>
    </row>
    <row r="911" spans="1:35" x14ac:dyDescent="0.2">
      <c r="A911" s="53"/>
      <c r="B911" s="53"/>
      <c r="C911" s="86"/>
      <c r="D911" s="87">
        <f t="shared" ref="D911:E974" si="203">A911/A$18</f>
        <v>0</v>
      </c>
      <c r="E911" s="87">
        <f t="shared" si="203"/>
        <v>0</v>
      </c>
      <c r="F911" s="79">
        <f t="shared" ref="F911:G974" si="204">$C911*D911</f>
        <v>0</v>
      </c>
      <c r="G911" s="79">
        <f t="shared" si="204"/>
        <v>0</v>
      </c>
      <c r="H911" s="79">
        <f t="shared" si="192"/>
        <v>0</v>
      </c>
      <c r="I911" s="79">
        <f t="shared" si="193"/>
        <v>0</v>
      </c>
      <c r="J911" s="79">
        <f t="shared" si="194"/>
        <v>0</v>
      </c>
      <c r="K911" s="79">
        <f t="shared" si="195"/>
        <v>0</v>
      </c>
      <c r="L911" s="79">
        <f t="shared" si="196"/>
        <v>0</v>
      </c>
      <c r="M911" s="79">
        <f t="shared" ca="1" si="201"/>
        <v>-7.3295565784882452E-3</v>
      </c>
      <c r="N911" s="79">
        <f t="shared" ca="1" si="197"/>
        <v>0</v>
      </c>
      <c r="O911" s="126">
        <f t="shared" ca="1" si="198"/>
        <v>0</v>
      </c>
      <c r="P911" s="79">
        <f t="shared" ca="1" si="199"/>
        <v>0</v>
      </c>
      <c r="Q911" s="79">
        <f t="shared" ca="1" si="200"/>
        <v>0</v>
      </c>
      <c r="R911" s="53">
        <f t="shared" ca="1" si="202"/>
        <v>7.3295565784882452E-3</v>
      </c>
      <c r="S911" s="53"/>
      <c r="T911" s="53"/>
      <c r="U911" s="53"/>
      <c r="V911" s="53"/>
      <c r="W911" s="53"/>
      <c r="X911" s="53"/>
      <c r="Y911" s="53"/>
      <c r="Z911" s="53"/>
      <c r="AA911" s="53"/>
      <c r="AB911" s="53"/>
      <c r="AC911" s="53"/>
      <c r="AD911" s="53"/>
      <c r="AE911" s="53"/>
      <c r="AF911" s="53"/>
      <c r="AG911" s="53"/>
      <c r="AH911" s="53"/>
      <c r="AI911" s="53"/>
    </row>
    <row r="912" spans="1:35" x14ac:dyDescent="0.2">
      <c r="A912" s="53"/>
      <c r="B912" s="53"/>
      <c r="C912" s="86"/>
      <c r="D912" s="87">
        <f t="shared" si="203"/>
        <v>0</v>
      </c>
      <c r="E912" s="87">
        <f t="shared" si="203"/>
        <v>0</v>
      </c>
      <c r="F912" s="79">
        <f t="shared" si="204"/>
        <v>0</v>
      </c>
      <c r="G912" s="79">
        <f t="shared" si="204"/>
        <v>0</v>
      </c>
      <c r="H912" s="79">
        <f t="shared" ref="H912:H975" si="205">C912*D912*D912</f>
        <v>0</v>
      </c>
      <c r="I912" s="79">
        <f t="shared" ref="I912:I975" si="206">C912*D912*D912*D912</f>
        <v>0</v>
      </c>
      <c r="J912" s="79">
        <f t="shared" ref="J912:J975" si="207">C912*D912*D912*D912*D912</f>
        <v>0</v>
      </c>
      <c r="K912" s="79">
        <f t="shared" ref="K912:K975" si="208">C912*E912*D912</f>
        <v>0</v>
      </c>
      <c r="L912" s="79">
        <f t="shared" ref="L912:L975" si="209">C912*E912*D912*D912</f>
        <v>0</v>
      </c>
      <c r="M912" s="79">
        <f t="shared" ca="1" si="201"/>
        <v>-7.3295565784882452E-3</v>
      </c>
      <c r="N912" s="79">
        <f t="shared" ref="N912:N975" ca="1" si="210">C912*(M912-E912)^2</f>
        <v>0</v>
      </c>
      <c r="O912" s="126">
        <f t="shared" ref="O912:O975" ca="1" si="211">(C912*O$1-O$2*F912+O$3*H912)^2</f>
        <v>0</v>
      </c>
      <c r="P912" s="79">
        <f t="shared" ref="P912:P975" ca="1" si="212">(-C912*O$2+O$4*F912-O$5*H912)^2</f>
        <v>0</v>
      </c>
      <c r="Q912" s="79">
        <f t="shared" ref="Q912:Q975" ca="1" si="213">+(C912*O$3-F912*O$5+H912*O$6)^2</f>
        <v>0</v>
      </c>
      <c r="R912" s="53">
        <f t="shared" ca="1" si="202"/>
        <v>7.3295565784882452E-3</v>
      </c>
      <c r="S912" s="53"/>
      <c r="T912" s="53"/>
      <c r="U912" s="53"/>
      <c r="V912" s="53"/>
      <c r="W912" s="53"/>
      <c r="X912" s="53"/>
      <c r="Y912" s="53"/>
      <c r="Z912" s="53"/>
      <c r="AA912" s="53"/>
      <c r="AB912" s="53"/>
      <c r="AC912" s="53"/>
      <c r="AD912" s="53"/>
      <c r="AE912" s="53"/>
      <c r="AF912" s="53"/>
      <c r="AG912" s="53"/>
      <c r="AH912" s="53"/>
      <c r="AI912" s="53"/>
    </row>
    <row r="913" spans="1:35" x14ac:dyDescent="0.2">
      <c r="A913" s="53"/>
      <c r="B913" s="53"/>
      <c r="C913" s="86"/>
      <c r="D913" s="87">
        <f t="shared" si="203"/>
        <v>0</v>
      </c>
      <c r="E913" s="87">
        <f t="shared" si="203"/>
        <v>0</v>
      </c>
      <c r="F913" s="79">
        <f t="shared" si="204"/>
        <v>0</v>
      </c>
      <c r="G913" s="79">
        <f t="shared" si="204"/>
        <v>0</v>
      </c>
      <c r="H913" s="79">
        <f t="shared" si="205"/>
        <v>0</v>
      </c>
      <c r="I913" s="79">
        <f t="shared" si="206"/>
        <v>0</v>
      </c>
      <c r="J913" s="79">
        <f t="shared" si="207"/>
        <v>0</v>
      </c>
      <c r="K913" s="79">
        <f t="shared" si="208"/>
        <v>0</v>
      </c>
      <c r="L913" s="79">
        <f t="shared" si="209"/>
        <v>0</v>
      </c>
      <c r="M913" s="79">
        <f t="shared" ca="1" si="201"/>
        <v>-7.3295565784882452E-3</v>
      </c>
      <c r="N913" s="79">
        <f t="shared" ca="1" si="210"/>
        <v>0</v>
      </c>
      <c r="O913" s="126">
        <f t="shared" ca="1" si="211"/>
        <v>0</v>
      </c>
      <c r="P913" s="79">
        <f t="shared" ca="1" si="212"/>
        <v>0</v>
      </c>
      <c r="Q913" s="79">
        <f t="shared" ca="1" si="213"/>
        <v>0</v>
      </c>
      <c r="R913" s="53">
        <f t="shared" ca="1" si="202"/>
        <v>7.3295565784882452E-3</v>
      </c>
      <c r="S913" s="53"/>
      <c r="T913" s="53"/>
      <c r="U913" s="53"/>
      <c r="V913" s="53"/>
      <c r="W913" s="53"/>
      <c r="X913" s="53"/>
      <c r="Y913" s="53"/>
      <c r="Z913" s="53"/>
      <c r="AA913" s="53"/>
      <c r="AB913" s="53"/>
      <c r="AC913" s="53"/>
      <c r="AD913" s="53"/>
      <c r="AE913" s="53"/>
      <c r="AF913" s="53"/>
      <c r="AG913" s="53"/>
      <c r="AH913" s="53"/>
      <c r="AI913" s="53"/>
    </row>
    <row r="914" spans="1:35" x14ac:dyDescent="0.2">
      <c r="A914" s="53"/>
      <c r="B914" s="53"/>
      <c r="C914" s="86"/>
      <c r="D914" s="87">
        <f t="shared" si="203"/>
        <v>0</v>
      </c>
      <c r="E914" s="87">
        <f t="shared" si="203"/>
        <v>0</v>
      </c>
      <c r="F914" s="79">
        <f t="shared" si="204"/>
        <v>0</v>
      </c>
      <c r="G914" s="79">
        <f t="shared" si="204"/>
        <v>0</v>
      </c>
      <c r="H914" s="79">
        <f t="shared" si="205"/>
        <v>0</v>
      </c>
      <c r="I914" s="79">
        <f t="shared" si="206"/>
        <v>0</v>
      </c>
      <c r="J914" s="79">
        <f t="shared" si="207"/>
        <v>0</v>
      </c>
      <c r="K914" s="79">
        <f t="shared" si="208"/>
        <v>0</v>
      </c>
      <c r="L914" s="79">
        <f t="shared" si="209"/>
        <v>0</v>
      </c>
      <c r="M914" s="79">
        <f t="shared" ca="1" si="201"/>
        <v>-7.3295565784882452E-3</v>
      </c>
      <c r="N914" s="79">
        <f t="shared" ca="1" si="210"/>
        <v>0</v>
      </c>
      <c r="O914" s="126">
        <f t="shared" ca="1" si="211"/>
        <v>0</v>
      </c>
      <c r="P914" s="79">
        <f t="shared" ca="1" si="212"/>
        <v>0</v>
      </c>
      <c r="Q914" s="79">
        <f t="shared" ca="1" si="213"/>
        <v>0</v>
      </c>
      <c r="R914" s="53">
        <f t="shared" ca="1" si="202"/>
        <v>7.3295565784882452E-3</v>
      </c>
      <c r="S914" s="53"/>
      <c r="T914" s="53"/>
      <c r="U914" s="53"/>
      <c r="V914" s="53"/>
      <c r="W914" s="53"/>
      <c r="X914" s="53"/>
      <c r="Y914" s="53"/>
      <c r="Z914" s="53"/>
      <c r="AA914" s="53"/>
      <c r="AB914" s="53"/>
      <c r="AC914" s="53"/>
      <c r="AD914" s="53"/>
      <c r="AE914" s="53"/>
      <c r="AF914" s="53"/>
      <c r="AG914" s="53"/>
      <c r="AH914" s="53"/>
      <c r="AI914" s="53"/>
    </row>
    <row r="915" spans="1:35" x14ac:dyDescent="0.2">
      <c r="A915" s="53"/>
      <c r="B915" s="53"/>
      <c r="C915" s="86"/>
      <c r="D915" s="87">
        <f t="shared" si="203"/>
        <v>0</v>
      </c>
      <c r="E915" s="87">
        <f t="shared" si="203"/>
        <v>0</v>
      </c>
      <c r="F915" s="79">
        <f t="shared" si="204"/>
        <v>0</v>
      </c>
      <c r="G915" s="79">
        <f t="shared" si="204"/>
        <v>0</v>
      </c>
      <c r="H915" s="79">
        <f t="shared" si="205"/>
        <v>0</v>
      </c>
      <c r="I915" s="79">
        <f t="shared" si="206"/>
        <v>0</v>
      </c>
      <c r="J915" s="79">
        <f t="shared" si="207"/>
        <v>0</v>
      </c>
      <c r="K915" s="79">
        <f t="shared" si="208"/>
        <v>0</v>
      </c>
      <c r="L915" s="79">
        <f t="shared" si="209"/>
        <v>0</v>
      </c>
      <c r="M915" s="79">
        <f t="shared" ca="1" si="201"/>
        <v>-7.3295565784882452E-3</v>
      </c>
      <c r="N915" s="79">
        <f t="shared" ca="1" si="210"/>
        <v>0</v>
      </c>
      <c r="O915" s="126">
        <f t="shared" ca="1" si="211"/>
        <v>0</v>
      </c>
      <c r="P915" s="79">
        <f t="shared" ca="1" si="212"/>
        <v>0</v>
      </c>
      <c r="Q915" s="79">
        <f t="shared" ca="1" si="213"/>
        <v>0</v>
      </c>
      <c r="R915" s="53">
        <f t="shared" ca="1" si="202"/>
        <v>7.3295565784882452E-3</v>
      </c>
      <c r="S915" s="53"/>
      <c r="T915" s="53"/>
      <c r="U915" s="53"/>
      <c r="V915" s="53"/>
      <c r="W915" s="53"/>
      <c r="X915" s="53"/>
      <c r="Y915" s="53"/>
      <c r="Z915" s="53"/>
      <c r="AA915" s="53"/>
      <c r="AB915" s="53"/>
      <c r="AC915" s="53"/>
      <c r="AD915" s="53"/>
      <c r="AE915" s="53"/>
      <c r="AF915" s="53"/>
      <c r="AG915" s="53"/>
      <c r="AH915" s="53"/>
      <c r="AI915" s="53"/>
    </row>
    <row r="916" spans="1:35" x14ac:dyDescent="0.2">
      <c r="A916" s="53"/>
      <c r="B916" s="53"/>
      <c r="C916" s="86"/>
      <c r="D916" s="87">
        <f t="shared" si="203"/>
        <v>0</v>
      </c>
      <c r="E916" s="87">
        <f t="shared" si="203"/>
        <v>0</v>
      </c>
      <c r="F916" s="79">
        <f t="shared" si="204"/>
        <v>0</v>
      </c>
      <c r="G916" s="79">
        <f t="shared" si="204"/>
        <v>0</v>
      </c>
      <c r="H916" s="79">
        <f t="shared" si="205"/>
        <v>0</v>
      </c>
      <c r="I916" s="79">
        <f t="shared" si="206"/>
        <v>0</v>
      </c>
      <c r="J916" s="79">
        <f t="shared" si="207"/>
        <v>0</v>
      </c>
      <c r="K916" s="79">
        <f t="shared" si="208"/>
        <v>0</v>
      </c>
      <c r="L916" s="79">
        <f t="shared" si="209"/>
        <v>0</v>
      </c>
      <c r="M916" s="79">
        <f t="shared" ca="1" si="201"/>
        <v>-7.3295565784882452E-3</v>
      </c>
      <c r="N916" s="79">
        <f t="shared" ca="1" si="210"/>
        <v>0</v>
      </c>
      <c r="O916" s="126">
        <f t="shared" ca="1" si="211"/>
        <v>0</v>
      </c>
      <c r="P916" s="79">
        <f t="shared" ca="1" si="212"/>
        <v>0</v>
      </c>
      <c r="Q916" s="79">
        <f t="shared" ca="1" si="213"/>
        <v>0</v>
      </c>
      <c r="R916" s="53">
        <f t="shared" ca="1" si="202"/>
        <v>7.3295565784882452E-3</v>
      </c>
      <c r="S916" s="53"/>
      <c r="T916" s="53"/>
      <c r="U916" s="53"/>
      <c r="V916" s="53"/>
      <c r="W916" s="53"/>
      <c r="X916" s="53"/>
      <c r="Y916" s="53"/>
      <c r="Z916" s="53"/>
      <c r="AA916" s="53"/>
      <c r="AB916" s="53"/>
      <c r="AC916" s="53"/>
      <c r="AD916" s="53"/>
      <c r="AE916" s="53"/>
      <c r="AF916" s="53"/>
      <c r="AG916" s="53"/>
      <c r="AH916" s="53"/>
      <c r="AI916" s="53"/>
    </row>
    <row r="917" spans="1:35" x14ac:dyDescent="0.2">
      <c r="A917" s="53"/>
      <c r="B917" s="53"/>
      <c r="C917" s="86"/>
      <c r="D917" s="87">
        <f t="shared" si="203"/>
        <v>0</v>
      </c>
      <c r="E917" s="87">
        <f t="shared" si="203"/>
        <v>0</v>
      </c>
      <c r="F917" s="79">
        <f t="shared" si="204"/>
        <v>0</v>
      </c>
      <c r="G917" s="79">
        <f t="shared" si="204"/>
        <v>0</v>
      </c>
      <c r="H917" s="79">
        <f t="shared" si="205"/>
        <v>0</v>
      </c>
      <c r="I917" s="79">
        <f t="shared" si="206"/>
        <v>0</v>
      </c>
      <c r="J917" s="79">
        <f t="shared" si="207"/>
        <v>0</v>
      </c>
      <c r="K917" s="79">
        <f t="shared" si="208"/>
        <v>0</v>
      </c>
      <c r="L917" s="79">
        <f t="shared" si="209"/>
        <v>0</v>
      </c>
      <c r="M917" s="79">
        <f t="shared" ref="M917:M980" ca="1" si="214">+E$4+E$5*D917+E$6*D917^2</f>
        <v>-7.3295565784882452E-3</v>
      </c>
      <c r="N917" s="79">
        <f t="shared" ca="1" si="210"/>
        <v>0</v>
      </c>
      <c r="O917" s="126">
        <f t="shared" ca="1" si="211"/>
        <v>0</v>
      </c>
      <c r="P917" s="79">
        <f t="shared" ca="1" si="212"/>
        <v>0</v>
      </c>
      <c r="Q917" s="79">
        <f t="shared" ca="1" si="213"/>
        <v>0</v>
      </c>
      <c r="R917" s="53">
        <f t="shared" ref="R917:R980" ca="1" si="215">+E917-M917</f>
        <v>7.3295565784882452E-3</v>
      </c>
      <c r="S917" s="53"/>
      <c r="T917" s="53"/>
      <c r="U917" s="53"/>
      <c r="V917" s="53"/>
      <c r="W917" s="53"/>
      <c r="X917" s="53"/>
      <c r="Y917" s="53"/>
      <c r="Z917" s="53"/>
      <c r="AA917" s="53"/>
      <c r="AB917" s="53"/>
      <c r="AC917" s="53"/>
      <c r="AD917" s="53"/>
      <c r="AE917" s="53"/>
      <c r="AF917" s="53"/>
      <c r="AG917" s="53"/>
      <c r="AH917" s="53"/>
      <c r="AI917" s="53"/>
    </row>
    <row r="918" spans="1:35" x14ac:dyDescent="0.2">
      <c r="A918" s="53"/>
      <c r="B918" s="53"/>
      <c r="C918" s="86"/>
      <c r="D918" s="87">
        <f t="shared" si="203"/>
        <v>0</v>
      </c>
      <c r="E918" s="87">
        <f t="shared" si="203"/>
        <v>0</v>
      </c>
      <c r="F918" s="79">
        <f t="shared" si="204"/>
        <v>0</v>
      </c>
      <c r="G918" s="79">
        <f t="shared" si="204"/>
        <v>0</v>
      </c>
      <c r="H918" s="79">
        <f t="shared" si="205"/>
        <v>0</v>
      </c>
      <c r="I918" s="79">
        <f t="shared" si="206"/>
        <v>0</v>
      </c>
      <c r="J918" s="79">
        <f t="shared" si="207"/>
        <v>0</v>
      </c>
      <c r="K918" s="79">
        <f t="shared" si="208"/>
        <v>0</v>
      </c>
      <c r="L918" s="79">
        <f t="shared" si="209"/>
        <v>0</v>
      </c>
      <c r="M918" s="79">
        <f t="shared" ca="1" si="214"/>
        <v>-7.3295565784882452E-3</v>
      </c>
      <c r="N918" s="79">
        <f t="shared" ca="1" si="210"/>
        <v>0</v>
      </c>
      <c r="O918" s="126">
        <f t="shared" ca="1" si="211"/>
        <v>0</v>
      </c>
      <c r="P918" s="79">
        <f t="shared" ca="1" si="212"/>
        <v>0</v>
      </c>
      <c r="Q918" s="79">
        <f t="shared" ca="1" si="213"/>
        <v>0</v>
      </c>
      <c r="R918" s="53">
        <f t="shared" ca="1" si="215"/>
        <v>7.3295565784882452E-3</v>
      </c>
      <c r="S918" s="53"/>
      <c r="T918" s="53"/>
      <c r="U918" s="53"/>
      <c r="V918" s="53"/>
      <c r="W918" s="53"/>
      <c r="X918" s="53"/>
      <c r="Y918" s="53"/>
      <c r="Z918" s="53"/>
      <c r="AA918" s="53"/>
      <c r="AB918" s="53"/>
      <c r="AC918" s="53"/>
      <c r="AD918" s="53"/>
      <c r="AE918" s="53"/>
      <c r="AF918" s="53"/>
      <c r="AG918" s="53"/>
      <c r="AH918" s="53"/>
      <c r="AI918" s="53"/>
    </row>
    <row r="919" spans="1:35" x14ac:dyDescent="0.2">
      <c r="A919" s="53"/>
      <c r="B919" s="53"/>
      <c r="C919" s="86"/>
      <c r="D919" s="87">
        <f t="shared" si="203"/>
        <v>0</v>
      </c>
      <c r="E919" s="87">
        <f t="shared" si="203"/>
        <v>0</v>
      </c>
      <c r="F919" s="79">
        <f t="shared" si="204"/>
        <v>0</v>
      </c>
      <c r="G919" s="79">
        <f t="shared" si="204"/>
        <v>0</v>
      </c>
      <c r="H919" s="79">
        <f t="shared" si="205"/>
        <v>0</v>
      </c>
      <c r="I919" s="79">
        <f t="shared" si="206"/>
        <v>0</v>
      </c>
      <c r="J919" s="79">
        <f t="shared" si="207"/>
        <v>0</v>
      </c>
      <c r="K919" s="79">
        <f t="shared" si="208"/>
        <v>0</v>
      </c>
      <c r="L919" s="79">
        <f t="shared" si="209"/>
        <v>0</v>
      </c>
      <c r="M919" s="79">
        <f t="shared" ca="1" si="214"/>
        <v>-7.3295565784882452E-3</v>
      </c>
      <c r="N919" s="79">
        <f t="shared" ca="1" si="210"/>
        <v>0</v>
      </c>
      <c r="O919" s="126">
        <f t="shared" ca="1" si="211"/>
        <v>0</v>
      </c>
      <c r="P919" s="79">
        <f t="shared" ca="1" si="212"/>
        <v>0</v>
      </c>
      <c r="Q919" s="79">
        <f t="shared" ca="1" si="213"/>
        <v>0</v>
      </c>
      <c r="R919" s="53">
        <f t="shared" ca="1" si="215"/>
        <v>7.3295565784882452E-3</v>
      </c>
      <c r="S919" s="53"/>
      <c r="T919" s="53"/>
      <c r="U919" s="53"/>
      <c r="V919" s="53"/>
      <c r="W919" s="53"/>
      <c r="X919" s="53"/>
      <c r="Y919" s="53"/>
      <c r="Z919" s="53"/>
      <c r="AA919" s="53"/>
      <c r="AB919" s="53"/>
      <c r="AC919" s="53"/>
      <c r="AD919" s="53"/>
      <c r="AE919" s="53"/>
      <c r="AF919" s="53"/>
      <c r="AG919" s="53"/>
      <c r="AH919" s="53"/>
      <c r="AI919" s="53"/>
    </row>
    <row r="920" spans="1:35" x14ac:dyDescent="0.2">
      <c r="A920" s="53"/>
      <c r="B920" s="53"/>
      <c r="C920" s="86"/>
      <c r="D920" s="87">
        <f t="shared" si="203"/>
        <v>0</v>
      </c>
      <c r="E920" s="87">
        <f t="shared" si="203"/>
        <v>0</v>
      </c>
      <c r="F920" s="79">
        <f t="shared" si="204"/>
        <v>0</v>
      </c>
      <c r="G920" s="79">
        <f t="shared" si="204"/>
        <v>0</v>
      </c>
      <c r="H920" s="79">
        <f t="shared" si="205"/>
        <v>0</v>
      </c>
      <c r="I920" s="79">
        <f t="shared" si="206"/>
        <v>0</v>
      </c>
      <c r="J920" s="79">
        <f t="shared" si="207"/>
        <v>0</v>
      </c>
      <c r="K920" s="79">
        <f t="shared" si="208"/>
        <v>0</v>
      </c>
      <c r="L920" s="79">
        <f t="shared" si="209"/>
        <v>0</v>
      </c>
      <c r="M920" s="79">
        <f t="shared" ca="1" si="214"/>
        <v>-7.3295565784882452E-3</v>
      </c>
      <c r="N920" s="79">
        <f t="shared" ca="1" si="210"/>
        <v>0</v>
      </c>
      <c r="O920" s="126">
        <f t="shared" ca="1" si="211"/>
        <v>0</v>
      </c>
      <c r="P920" s="79">
        <f t="shared" ca="1" si="212"/>
        <v>0</v>
      </c>
      <c r="Q920" s="79">
        <f t="shared" ca="1" si="213"/>
        <v>0</v>
      </c>
      <c r="R920" s="53">
        <f t="shared" ca="1" si="215"/>
        <v>7.3295565784882452E-3</v>
      </c>
      <c r="S920" s="53"/>
      <c r="T920" s="53"/>
      <c r="U920" s="53"/>
      <c r="V920" s="53"/>
      <c r="W920" s="53"/>
      <c r="X920" s="53"/>
      <c r="Y920" s="53"/>
      <c r="Z920" s="53"/>
      <c r="AA920" s="53"/>
      <c r="AB920" s="53"/>
      <c r="AC920" s="53"/>
      <c r="AD920" s="53"/>
      <c r="AE920" s="53"/>
      <c r="AF920" s="53"/>
      <c r="AG920" s="53"/>
      <c r="AH920" s="53"/>
      <c r="AI920" s="53"/>
    </row>
    <row r="921" spans="1:35" x14ac:dyDescent="0.2">
      <c r="A921" s="53"/>
      <c r="B921" s="53"/>
      <c r="C921" s="86"/>
      <c r="D921" s="87">
        <f t="shared" si="203"/>
        <v>0</v>
      </c>
      <c r="E921" s="87">
        <f t="shared" si="203"/>
        <v>0</v>
      </c>
      <c r="F921" s="79">
        <f t="shared" si="204"/>
        <v>0</v>
      </c>
      <c r="G921" s="79">
        <f t="shared" si="204"/>
        <v>0</v>
      </c>
      <c r="H921" s="79">
        <f t="shared" si="205"/>
        <v>0</v>
      </c>
      <c r="I921" s="79">
        <f t="shared" si="206"/>
        <v>0</v>
      </c>
      <c r="J921" s="79">
        <f t="shared" si="207"/>
        <v>0</v>
      </c>
      <c r="K921" s="79">
        <f t="shared" si="208"/>
        <v>0</v>
      </c>
      <c r="L921" s="79">
        <f t="shared" si="209"/>
        <v>0</v>
      </c>
      <c r="M921" s="79">
        <f t="shared" ca="1" si="214"/>
        <v>-7.3295565784882452E-3</v>
      </c>
      <c r="N921" s="79">
        <f t="shared" ca="1" si="210"/>
        <v>0</v>
      </c>
      <c r="O921" s="126">
        <f t="shared" ca="1" si="211"/>
        <v>0</v>
      </c>
      <c r="P921" s="79">
        <f t="shared" ca="1" si="212"/>
        <v>0</v>
      </c>
      <c r="Q921" s="79">
        <f t="shared" ca="1" si="213"/>
        <v>0</v>
      </c>
      <c r="R921" s="53">
        <f t="shared" ca="1" si="215"/>
        <v>7.3295565784882452E-3</v>
      </c>
      <c r="S921" s="53"/>
      <c r="T921" s="53"/>
      <c r="U921" s="53"/>
      <c r="V921" s="53"/>
      <c r="W921" s="53"/>
      <c r="X921" s="53"/>
      <c r="Y921" s="53"/>
      <c r="Z921" s="53"/>
      <c r="AA921" s="53"/>
      <c r="AB921" s="53"/>
      <c r="AC921" s="53"/>
      <c r="AD921" s="53"/>
      <c r="AE921" s="53"/>
      <c r="AF921" s="53"/>
      <c r="AG921" s="53"/>
      <c r="AH921" s="53"/>
      <c r="AI921" s="53"/>
    </row>
    <row r="922" spans="1:35" x14ac:dyDescent="0.2">
      <c r="A922" s="53"/>
      <c r="B922" s="53"/>
      <c r="C922" s="86"/>
      <c r="D922" s="87">
        <f t="shared" si="203"/>
        <v>0</v>
      </c>
      <c r="E922" s="87">
        <f t="shared" si="203"/>
        <v>0</v>
      </c>
      <c r="F922" s="79">
        <f t="shared" si="204"/>
        <v>0</v>
      </c>
      <c r="G922" s="79">
        <f t="shared" si="204"/>
        <v>0</v>
      </c>
      <c r="H922" s="79">
        <f t="shared" si="205"/>
        <v>0</v>
      </c>
      <c r="I922" s="79">
        <f t="shared" si="206"/>
        <v>0</v>
      </c>
      <c r="J922" s="79">
        <f t="shared" si="207"/>
        <v>0</v>
      </c>
      <c r="K922" s="79">
        <f t="shared" si="208"/>
        <v>0</v>
      </c>
      <c r="L922" s="79">
        <f t="shared" si="209"/>
        <v>0</v>
      </c>
      <c r="M922" s="79">
        <f t="shared" ca="1" si="214"/>
        <v>-7.3295565784882452E-3</v>
      </c>
      <c r="N922" s="79">
        <f t="shared" ca="1" si="210"/>
        <v>0</v>
      </c>
      <c r="O922" s="126">
        <f t="shared" ca="1" si="211"/>
        <v>0</v>
      </c>
      <c r="P922" s="79">
        <f t="shared" ca="1" si="212"/>
        <v>0</v>
      </c>
      <c r="Q922" s="79">
        <f t="shared" ca="1" si="213"/>
        <v>0</v>
      </c>
      <c r="R922" s="53">
        <f t="shared" ca="1" si="215"/>
        <v>7.3295565784882452E-3</v>
      </c>
      <c r="S922" s="53"/>
      <c r="T922" s="53"/>
      <c r="U922" s="53"/>
      <c r="V922" s="53"/>
      <c r="W922" s="53"/>
      <c r="X922" s="53"/>
      <c r="Y922" s="53"/>
      <c r="Z922" s="53"/>
      <c r="AA922" s="53"/>
      <c r="AB922" s="53"/>
      <c r="AC922" s="53"/>
      <c r="AD922" s="53"/>
      <c r="AE922" s="53"/>
      <c r="AF922" s="53"/>
      <c r="AG922" s="53"/>
      <c r="AH922" s="53"/>
      <c r="AI922" s="53"/>
    </row>
    <row r="923" spans="1:35" x14ac:dyDescent="0.2">
      <c r="A923" s="53"/>
      <c r="B923" s="53"/>
      <c r="C923" s="86"/>
      <c r="D923" s="87">
        <f t="shared" si="203"/>
        <v>0</v>
      </c>
      <c r="E923" s="87">
        <f t="shared" si="203"/>
        <v>0</v>
      </c>
      <c r="F923" s="79">
        <f t="shared" si="204"/>
        <v>0</v>
      </c>
      <c r="G923" s="79">
        <f t="shared" si="204"/>
        <v>0</v>
      </c>
      <c r="H923" s="79">
        <f t="shared" si="205"/>
        <v>0</v>
      </c>
      <c r="I923" s="79">
        <f t="shared" si="206"/>
        <v>0</v>
      </c>
      <c r="J923" s="79">
        <f t="shared" si="207"/>
        <v>0</v>
      </c>
      <c r="K923" s="79">
        <f t="shared" si="208"/>
        <v>0</v>
      </c>
      <c r="L923" s="79">
        <f t="shared" si="209"/>
        <v>0</v>
      </c>
      <c r="M923" s="79">
        <f t="shared" ca="1" si="214"/>
        <v>-7.3295565784882452E-3</v>
      </c>
      <c r="N923" s="79">
        <f t="shared" ca="1" si="210"/>
        <v>0</v>
      </c>
      <c r="O923" s="126">
        <f t="shared" ca="1" si="211"/>
        <v>0</v>
      </c>
      <c r="P923" s="79">
        <f t="shared" ca="1" si="212"/>
        <v>0</v>
      </c>
      <c r="Q923" s="79">
        <f t="shared" ca="1" si="213"/>
        <v>0</v>
      </c>
      <c r="R923" s="53">
        <f t="shared" ca="1" si="215"/>
        <v>7.3295565784882452E-3</v>
      </c>
      <c r="S923" s="53"/>
      <c r="T923" s="53"/>
      <c r="U923" s="53"/>
      <c r="V923" s="53"/>
      <c r="W923" s="53"/>
      <c r="X923" s="53"/>
      <c r="Y923" s="53"/>
      <c r="Z923" s="53"/>
      <c r="AA923" s="53"/>
      <c r="AB923" s="53"/>
      <c r="AC923" s="53"/>
      <c r="AD923" s="53"/>
      <c r="AE923" s="53"/>
      <c r="AF923" s="53"/>
      <c r="AG923" s="53"/>
      <c r="AH923" s="53"/>
      <c r="AI923" s="53"/>
    </row>
    <row r="924" spans="1:35" x14ac:dyDescent="0.2">
      <c r="A924" s="53"/>
      <c r="B924" s="53"/>
      <c r="C924" s="86"/>
      <c r="D924" s="87">
        <f t="shared" si="203"/>
        <v>0</v>
      </c>
      <c r="E924" s="87">
        <f t="shared" si="203"/>
        <v>0</v>
      </c>
      <c r="F924" s="79">
        <f t="shared" si="204"/>
        <v>0</v>
      </c>
      <c r="G924" s="79">
        <f t="shared" si="204"/>
        <v>0</v>
      </c>
      <c r="H924" s="79">
        <f t="shared" si="205"/>
        <v>0</v>
      </c>
      <c r="I924" s="79">
        <f t="shared" si="206"/>
        <v>0</v>
      </c>
      <c r="J924" s="79">
        <f t="shared" si="207"/>
        <v>0</v>
      </c>
      <c r="K924" s="79">
        <f t="shared" si="208"/>
        <v>0</v>
      </c>
      <c r="L924" s="79">
        <f t="shared" si="209"/>
        <v>0</v>
      </c>
      <c r="M924" s="79">
        <f t="shared" ca="1" si="214"/>
        <v>-7.3295565784882452E-3</v>
      </c>
      <c r="N924" s="79">
        <f t="shared" ca="1" si="210"/>
        <v>0</v>
      </c>
      <c r="O924" s="126">
        <f t="shared" ca="1" si="211"/>
        <v>0</v>
      </c>
      <c r="P924" s="79">
        <f t="shared" ca="1" si="212"/>
        <v>0</v>
      </c>
      <c r="Q924" s="79">
        <f t="shared" ca="1" si="213"/>
        <v>0</v>
      </c>
      <c r="R924" s="53">
        <f t="shared" ca="1" si="215"/>
        <v>7.3295565784882452E-3</v>
      </c>
      <c r="S924" s="53"/>
      <c r="T924" s="53"/>
      <c r="U924" s="53"/>
      <c r="V924" s="53"/>
      <c r="W924" s="53"/>
      <c r="X924" s="53"/>
      <c r="Y924" s="53"/>
      <c r="Z924" s="53"/>
      <c r="AA924" s="53"/>
      <c r="AB924" s="53"/>
      <c r="AC924" s="53"/>
      <c r="AD924" s="53"/>
      <c r="AE924" s="53"/>
      <c r="AF924" s="53"/>
      <c r="AG924" s="53"/>
      <c r="AH924" s="53"/>
      <c r="AI924" s="53"/>
    </row>
    <row r="925" spans="1:35" x14ac:dyDescent="0.2">
      <c r="A925" s="53"/>
      <c r="B925" s="53"/>
      <c r="C925" s="86"/>
      <c r="D925" s="87">
        <f t="shared" si="203"/>
        <v>0</v>
      </c>
      <c r="E925" s="87">
        <f t="shared" si="203"/>
        <v>0</v>
      </c>
      <c r="F925" s="79">
        <f t="shared" si="204"/>
        <v>0</v>
      </c>
      <c r="G925" s="79">
        <f t="shared" si="204"/>
        <v>0</v>
      </c>
      <c r="H925" s="79">
        <f t="shared" si="205"/>
        <v>0</v>
      </c>
      <c r="I925" s="79">
        <f t="shared" si="206"/>
        <v>0</v>
      </c>
      <c r="J925" s="79">
        <f t="shared" si="207"/>
        <v>0</v>
      </c>
      <c r="K925" s="79">
        <f t="shared" si="208"/>
        <v>0</v>
      </c>
      <c r="L925" s="79">
        <f t="shared" si="209"/>
        <v>0</v>
      </c>
      <c r="M925" s="79">
        <f t="shared" ca="1" si="214"/>
        <v>-7.3295565784882452E-3</v>
      </c>
      <c r="N925" s="79">
        <f t="shared" ca="1" si="210"/>
        <v>0</v>
      </c>
      <c r="O925" s="126">
        <f t="shared" ca="1" si="211"/>
        <v>0</v>
      </c>
      <c r="P925" s="79">
        <f t="shared" ca="1" si="212"/>
        <v>0</v>
      </c>
      <c r="Q925" s="79">
        <f t="shared" ca="1" si="213"/>
        <v>0</v>
      </c>
      <c r="R925" s="53">
        <f t="shared" ca="1" si="215"/>
        <v>7.3295565784882452E-3</v>
      </c>
      <c r="S925" s="53"/>
      <c r="T925" s="53"/>
      <c r="U925" s="53"/>
      <c r="V925" s="53"/>
      <c r="W925" s="53"/>
      <c r="X925" s="53"/>
      <c r="Y925" s="53"/>
      <c r="Z925" s="53"/>
      <c r="AA925" s="53"/>
      <c r="AB925" s="53"/>
      <c r="AC925" s="53"/>
      <c r="AD925" s="53"/>
      <c r="AE925" s="53"/>
      <c r="AF925" s="53"/>
      <c r="AG925" s="53"/>
      <c r="AH925" s="53"/>
      <c r="AI925" s="53"/>
    </row>
    <row r="926" spans="1:35" x14ac:dyDescent="0.2">
      <c r="A926" s="53"/>
      <c r="B926" s="53"/>
      <c r="C926" s="86"/>
      <c r="D926" s="87">
        <f t="shared" si="203"/>
        <v>0</v>
      </c>
      <c r="E926" s="87">
        <f t="shared" si="203"/>
        <v>0</v>
      </c>
      <c r="F926" s="79">
        <f t="shared" si="204"/>
        <v>0</v>
      </c>
      <c r="G926" s="79">
        <f t="shared" si="204"/>
        <v>0</v>
      </c>
      <c r="H926" s="79">
        <f t="shared" si="205"/>
        <v>0</v>
      </c>
      <c r="I926" s="79">
        <f t="shared" si="206"/>
        <v>0</v>
      </c>
      <c r="J926" s="79">
        <f t="shared" si="207"/>
        <v>0</v>
      </c>
      <c r="K926" s="79">
        <f t="shared" si="208"/>
        <v>0</v>
      </c>
      <c r="L926" s="79">
        <f t="shared" si="209"/>
        <v>0</v>
      </c>
      <c r="M926" s="79">
        <f t="shared" ca="1" si="214"/>
        <v>-7.3295565784882452E-3</v>
      </c>
      <c r="N926" s="79">
        <f t="shared" ca="1" si="210"/>
        <v>0</v>
      </c>
      <c r="O926" s="126">
        <f t="shared" ca="1" si="211"/>
        <v>0</v>
      </c>
      <c r="P926" s="79">
        <f t="shared" ca="1" si="212"/>
        <v>0</v>
      </c>
      <c r="Q926" s="79">
        <f t="shared" ca="1" si="213"/>
        <v>0</v>
      </c>
      <c r="R926" s="53">
        <f t="shared" ca="1" si="215"/>
        <v>7.3295565784882452E-3</v>
      </c>
      <c r="S926" s="53"/>
      <c r="T926" s="53"/>
      <c r="U926" s="53"/>
      <c r="V926" s="53"/>
      <c r="W926" s="53"/>
      <c r="X926" s="53"/>
      <c r="Y926" s="53"/>
      <c r="Z926" s="53"/>
      <c r="AA926" s="53"/>
      <c r="AB926" s="53"/>
      <c r="AC926" s="53"/>
      <c r="AD926" s="53"/>
      <c r="AE926" s="53"/>
      <c r="AF926" s="53"/>
      <c r="AG926" s="53"/>
      <c r="AH926" s="53"/>
      <c r="AI926" s="53"/>
    </row>
    <row r="927" spans="1:35" x14ac:dyDescent="0.2">
      <c r="A927" s="53"/>
      <c r="B927" s="53"/>
      <c r="C927" s="86"/>
      <c r="D927" s="87">
        <f t="shared" si="203"/>
        <v>0</v>
      </c>
      <c r="E927" s="87">
        <f t="shared" si="203"/>
        <v>0</v>
      </c>
      <c r="F927" s="79">
        <f t="shared" si="204"/>
        <v>0</v>
      </c>
      <c r="G927" s="79">
        <f t="shared" si="204"/>
        <v>0</v>
      </c>
      <c r="H927" s="79">
        <f t="shared" si="205"/>
        <v>0</v>
      </c>
      <c r="I927" s="79">
        <f t="shared" si="206"/>
        <v>0</v>
      </c>
      <c r="J927" s="79">
        <f t="shared" si="207"/>
        <v>0</v>
      </c>
      <c r="K927" s="79">
        <f t="shared" si="208"/>
        <v>0</v>
      </c>
      <c r="L927" s="79">
        <f t="shared" si="209"/>
        <v>0</v>
      </c>
      <c r="M927" s="79">
        <f t="shared" ca="1" si="214"/>
        <v>-7.3295565784882452E-3</v>
      </c>
      <c r="N927" s="79">
        <f t="shared" ca="1" si="210"/>
        <v>0</v>
      </c>
      <c r="O927" s="126">
        <f t="shared" ca="1" si="211"/>
        <v>0</v>
      </c>
      <c r="P927" s="79">
        <f t="shared" ca="1" si="212"/>
        <v>0</v>
      </c>
      <c r="Q927" s="79">
        <f t="shared" ca="1" si="213"/>
        <v>0</v>
      </c>
      <c r="R927" s="53">
        <f t="shared" ca="1" si="215"/>
        <v>7.3295565784882452E-3</v>
      </c>
      <c r="S927" s="53"/>
      <c r="T927" s="53"/>
      <c r="U927" s="53"/>
      <c r="V927" s="53"/>
      <c r="W927" s="53"/>
      <c r="X927" s="53"/>
      <c r="Y927" s="53"/>
      <c r="Z927" s="53"/>
      <c r="AA927" s="53"/>
      <c r="AB927" s="53"/>
      <c r="AC927" s="53"/>
      <c r="AD927" s="53"/>
      <c r="AE927" s="53"/>
      <c r="AF927" s="53"/>
      <c r="AG927" s="53"/>
      <c r="AH927" s="53"/>
      <c r="AI927" s="53"/>
    </row>
    <row r="928" spans="1:35" x14ac:dyDescent="0.2">
      <c r="A928" s="53"/>
      <c r="B928" s="53"/>
      <c r="C928" s="86"/>
      <c r="D928" s="87">
        <f t="shared" si="203"/>
        <v>0</v>
      </c>
      <c r="E928" s="87">
        <f t="shared" si="203"/>
        <v>0</v>
      </c>
      <c r="F928" s="79">
        <f t="shared" si="204"/>
        <v>0</v>
      </c>
      <c r="G928" s="79">
        <f t="shared" si="204"/>
        <v>0</v>
      </c>
      <c r="H928" s="79">
        <f t="shared" si="205"/>
        <v>0</v>
      </c>
      <c r="I928" s="79">
        <f t="shared" si="206"/>
        <v>0</v>
      </c>
      <c r="J928" s="79">
        <f t="shared" si="207"/>
        <v>0</v>
      </c>
      <c r="K928" s="79">
        <f t="shared" si="208"/>
        <v>0</v>
      </c>
      <c r="L928" s="79">
        <f t="shared" si="209"/>
        <v>0</v>
      </c>
      <c r="M928" s="79">
        <f t="shared" ca="1" si="214"/>
        <v>-7.3295565784882452E-3</v>
      </c>
      <c r="N928" s="79">
        <f t="shared" ca="1" si="210"/>
        <v>0</v>
      </c>
      <c r="O928" s="126">
        <f t="shared" ca="1" si="211"/>
        <v>0</v>
      </c>
      <c r="P928" s="79">
        <f t="shared" ca="1" si="212"/>
        <v>0</v>
      </c>
      <c r="Q928" s="79">
        <f t="shared" ca="1" si="213"/>
        <v>0</v>
      </c>
      <c r="R928" s="53">
        <f t="shared" ca="1" si="215"/>
        <v>7.3295565784882452E-3</v>
      </c>
      <c r="S928" s="53"/>
      <c r="T928" s="53"/>
      <c r="U928" s="53"/>
      <c r="V928" s="53"/>
      <c r="W928" s="53"/>
      <c r="X928" s="53"/>
      <c r="Y928" s="53"/>
      <c r="Z928" s="53"/>
      <c r="AA928" s="53"/>
      <c r="AB928" s="53"/>
      <c r="AC928" s="53"/>
      <c r="AD928" s="53"/>
      <c r="AE928" s="53"/>
      <c r="AF928" s="53"/>
      <c r="AG928" s="53"/>
      <c r="AH928" s="53"/>
      <c r="AI928" s="53"/>
    </row>
    <row r="929" spans="1:35" x14ac:dyDescent="0.2">
      <c r="A929" s="53"/>
      <c r="B929" s="53"/>
      <c r="C929" s="86"/>
      <c r="D929" s="87">
        <f t="shared" si="203"/>
        <v>0</v>
      </c>
      <c r="E929" s="87">
        <f t="shared" si="203"/>
        <v>0</v>
      </c>
      <c r="F929" s="79">
        <f t="shared" si="204"/>
        <v>0</v>
      </c>
      <c r="G929" s="79">
        <f t="shared" si="204"/>
        <v>0</v>
      </c>
      <c r="H929" s="79">
        <f t="shared" si="205"/>
        <v>0</v>
      </c>
      <c r="I929" s="79">
        <f t="shared" si="206"/>
        <v>0</v>
      </c>
      <c r="J929" s="79">
        <f t="shared" si="207"/>
        <v>0</v>
      </c>
      <c r="K929" s="79">
        <f t="shared" si="208"/>
        <v>0</v>
      </c>
      <c r="L929" s="79">
        <f t="shared" si="209"/>
        <v>0</v>
      </c>
      <c r="M929" s="79">
        <f t="shared" ca="1" si="214"/>
        <v>-7.3295565784882452E-3</v>
      </c>
      <c r="N929" s="79">
        <f t="shared" ca="1" si="210"/>
        <v>0</v>
      </c>
      <c r="O929" s="126">
        <f t="shared" ca="1" si="211"/>
        <v>0</v>
      </c>
      <c r="P929" s="79">
        <f t="shared" ca="1" si="212"/>
        <v>0</v>
      </c>
      <c r="Q929" s="79">
        <f t="shared" ca="1" si="213"/>
        <v>0</v>
      </c>
      <c r="R929" s="53">
        <f t="shared" ca="1" si="215"/>
        <v>7.3295565784882452E-3</v>
      </c>
      <c r="S929" s="53"/>
      <c r="T929" s="53"/>
      <c r="U929" s="53"/>
      <c r="V929" s="53"/>
      <c r="W929" s="53"/>
      <c r="X929" s="53"/>
      <c r="Y929" s="53"/>
      <c r="Z929" s="53"/>
      <c r="AA929" s="53"/>
      <c r="AB929" s="53"/>
      <c r="AC929" s="53"/>
      <c r="AD929" s="53"/>
      <c r="AE929" s="53"/>
      <c r="AF929" s="53"/>
      <c r="AG929" s="53"/>
      <c r="AH929" s="53"/>
      <c r="AI929" s="53"/>
    </row>
    <row r="930" spans="1:35" x14ac:dyDescent="0.2">
      <c r="A930" s="53"/>
      <c r="B930" s="53"/>
      <c r="C930" s="86"/>
      <c r="D930" s="87">
        <f t="shared" si="203"/>
        <v>0</v>
      </c>
      <c r="E930" s="87">
        <f t="shared" si="203"/>
        <v>0</v>
      </c>
      <c r="F930" s="79">
        <f t="shared" si="204"/>
        <v>0</v>
      </c>
      <c r="G930" s="79">
        <f t="shared" si="204"/>
        <v>0</v>
      </c>
      <c r="H930" s="79">
        <f t="shared" si="205"/>
        <v>0</v>
      </c>
      <c r="I930" s="79">
        <f t="shared" si="206"/>
        <v>0</v>
      </c>
      <c r="J930" s="79">
        <f t="shared" si="207"/>
        <v>0</v>
      </c>
      <c r="K930" s="79">
        <f t="shared" si="208"/>
        <v>0</v>
      </c>
      <c r="L930" s="79">
        <f t="shared" si="209"/>
        <v>0</v>
      </c>
      <c r="M930" s="79">
        <f t="shared" ca="1" si="214"/>
        <v>-7.3295565784882452E-3</v>
      </c>
      <c r="N930" s="79">
        <f t="shared" ca="1" si="210"/>
        <v>0</v>
      </c>
      <c r="O930" s="126">
        <f t="shared" ca="1" si="211"/>
        <v>0</v>
      </c>
      <c r="P930" s="79">
        <f t="shared" ca="1" si="212"/>
        <v>0</v>
      </c>
      <c r="Q930" s="79">
        <f t="shared" ca="1" si="213"/>
        <v>0</v>
      </c>
      <c r="R930" s="53">
        <f t="shared" ca="1" si="215"/>
        <v>7.3295565784882452E-3</v>
      </c>
      <c r="S930" s="53"/>
      <c r="T930" s="53"/>
      <c r="U930" s="53"/>
      <c r="V930" s="53"/>
      <c r="W930" s="53"/>
      <c r="X930" s="53"/>
      <c r="Y930" s="53"/>
      <c r="Z930" s="53"/>
      <c r="AA930" s="53"/>
      <c r="AB930" s="53"/>
      <c r="AC930" s="53"/>
      <c r="AD930" s="53"/>
      <c r="AE930" s="53"/>
      <c r="AF930" s="53"/>
      <c r="AG930" s="53"/>
      <c r="AH930" s="53"/>
      <c r="AI930" s="53"/>
    </row>
    <row r="931" spans="1:35" x14ac:dyDescent="0.2">
      <c r="A931" s="53"/>
      <c r="B931" s="53"/>
      <c r="C931" s="86"/>
      <c r="D931" s="87">
        <f t="shared" si="203"/>
        <v>0</v>
      </c>
      <c r="E931" s="87">
        <f t="shared" si="203"/>
        <v>0</v>
      </c>
      <c r="F931" s="79">
        <f t="shared" si="204"/>
        <v>0</v>
      </c>
      <c r="G931" s="79">
        <f t="shared" si="204"/>
        <v>0</v>
      </c>
      <c r="H931" s="79">
        <f t="shared" si="205"/>
        <v>0</v>
      </c>
      <c r="I931" s="79">
        <f t="shared" si="206"/>
        <v>0</v>
      </c>
      <c r="J931" s="79">
        <f t="shared" si="207"/>
        <v>0</v>
      </c>
      <c r="K931" s="79">
        <f t="shared" si="208"/>
        <v>0</v>
      </c>
      <c r="L931" s="79">
        <f t="shared" si="209"/>
        <v>0</v>
      </c>
      <c r="M931" s="79">
        <f t="shared" ca="1" si="214"/>
        <v>-7.3295565784882452E-3</v>
      </c>
      <c r="N931" s="79">
        <f t="shared" ca="1" si="210"/>
        <v>0</v>
      </c>
      <c r="O931" s="126">
        <f t="shared" ca="1" si="211"/>
        <v>0</v>
      </c>
      <c r="P931" s="79">
        <f t="shared" ca="1" si="212"/>
        <v>0</v>
      </c>
      <c r="Q931" s="79">
        <f t="shared" ca="1" si="213"/>
        <v>0</v>
      </c>
      <c r="R931" s="53">
        <f t="shared" ca="1" si="215"/>
        <v>7.3295565784882452E-3</v>
      </c>
      <c r="S931" s="53"/>
      <c r="T931" s="53"/>
      <c r="U931" s="53"/>
      <c r="V931" s="53"/>
      <c r="W931" s="53"/>
      <c r="X931" s="53"/>
      <c r="Y931" s="53"/>
      <c r="Z931" s="53"/>
      <c r="AA931" s="53"/>
      <c r="AB931" s="53"/>
      <c r="AC931" s="53"/>
      <c r="AD931" s="53"/>
      <c r="AE931" s="53"/>
      <c r="AF931" s="53"/>
      <c r="AG931" s="53"/>
      <c r="AH931" s="53"/>
      <c r="AI931" s="53"/>
    </row>
    <row r="932" spans="1:35" x14ac:dyDescent="0.2">
      <c r="A932" s="53"/>
      <c r="B932" s="53"/>
      <c r="C932" s="86"/>
      <c r="D932" s="87">
        <f t="shared" si="203"/>
        <v>0</v>
      </c>
      <c r="E932" s="87">
        <f t="shared" si="203"/>
        <v>0</v>
      </c>
      <c r="F932" s="79">
        <f t="shared" si="204"/>
        <v>0</v>
      </c>
      <c r="G932" s="79">
        <f t="shared" si="204"/>
        <v>0</v>
      </c>
      <c r="H932" s="79">
        <f t="shared" si="205"/>
        <v>0</v>
      </c>
      <c r="I932" s="79">
        <f t="shared" si="206"/>
        <v>0</v>
      </c>
      <c r="J932" s="79">
        <f t="shared" si="207"/>
        <v>0</v>
      </c>
      <c r="K932" s="79">
        <f t="shared" si="208"/>
        <v>0</v>
      </c>
      <c r="L932" s="79">
        <f t="shared" si="209"/>
        <v>0</v>
      </c>
      <c r="M932" s="79">
        <f t="shared" ca="1" si="214"/>
        <v>-7.3295565784882452E-3</v>
      </c>
      <c r="N932" s="79">
        <f t="shared" ca="1" si="210"/>
        <v>0</v>
      </c>
      <c r="O932" s="126">
        <f t="shared" ca="1" si="211"/>
        <v>0</v>
      </c>
      <c r="P932" s="79">
        <f t="shared" ca="1" si="212"/>
        <v>0</v>
      </c>
      <c r="Q932" s="79">
        <f t="shared" ca="1" si="213"/>
        <v>0</v>
      </c>
      <c r="R932" s="53">
        <f t="shared" ca="1" si="215"/>
        <v>7.3295565784882452E-3</v>
      </c>
      <c r="S932" s="53"/>
      <c r="T932" s="53"/>
      <c r="U932" s="53"/>
      <c r="V932" s="53"/>
      <c r="W932" s="53"/>
      <c r="X932" s="53"/>
      <c r="Y932" s="53"/>
      <c r="Z932" s="53"/>
      <c r="AA932" s="53"/>
      <c r="AB932" s="53"/>
      <c r="AC932" s="53"/>
      <c r="AD932" s="53"/>
      <c r="AE932" s="53"/>
      <c r="AF932" s="53"/>
      <c r="AG932" s="53"/>
      <c r="AH932" s="53"/>
      <c r="AI932" s="53"/>
    </row>
    <row r="933" spans="1:35" x14ac:dyDescent="0.2">
      <c r="A933" s="53"/>
      <c r="B933" s="53"/>
      <c r="C933" s="86"/>
      <c r="D933" s="87">
        <f t="shared" si="203"/>
        <v>0</v>
      </c>
      <c r="E933" s="87">
        <f t="shared" si="203"/>
        <v>0</v>
      </c>
      <c r="F933" s="79">
        <f t="shared" si="204"/>
        <v>0</v>
      </c>
      <c r="G933" s="79">
        <f t="shared" si="204"/>
        <v>0</v>
      </c>
      <c r="H933" s="79">
        <f t="shared" si="205"/>
        <v>0</v>
      </c>
      <c r="I933" s="79">
        <f t="shared" si="206"/>
        <v>0</v>
      </c>
      <c r="J933" s="79">
        <f t="shared" si="207"/>
        <v>0</v>
      </c>
      <c r="K933" s="79">
        <f t="shared" si="208"/>
        <v>0</v>
      </c>
      <c r="L933" s="79">
        <f t="shared" si="209"/>
        <v>0</v>
      </c>
      <c r="M933" s="79">
        <f t="shared" ca="1" si="214"/>
        <v>-7.3295565784882452E-3</v>
      </c>
      <c r="N933" s="79">
        <f t="shared" ca="1" si="210"/>
        <v>0</v>
      </c>
      <c r="O933" s="126">
        <f t="shared" ca="1" si="211"/>
        <v>0</v>
      </c>
      <c r="P933" s="79">
        <f t="shared" ca="1" si="212"/>
        <v>0</v>
      </c>
      <c r="Q933" s="79">
        <f t="shared" ca="1" si="213"/>
        <v>0</v>
      </c>
      <c r="R933" s="53">
        <f t="shared" ca="1" si="215"/>
        <v>7.3295565784882452E-3</v>
      </c>
      <c r="S933" s="53"/>
      <c r="T933" s="53"/>
      <c r="U933" s="53"/>
      <c r="V933" s="53"/>
      <c r="W933" s="53"/>
      <c r="X933" s="53"/>
      <c r="Y933" s="53"/>
      <c r="Z933" s="53"/>
      <c r="AA933" s="53"/>
      <c r="AB933" s="53"/>
      <c r="AC933" s="53"/>
      <c r="AD933" s="53"/>
      <c r="AE933" s="53"/>
      <c r="AF933" s="53"/>
      <c r="AG933" s="53"/>
      <c r="AH933" s="53"/>
      <c r="AI933" s="53"/>
    </row>
    <row r="934" spans="1:35" x14ac:dyDescent="0.2">
      <c r="A934" s="53"/>
      <c r="B934" s="53"/>
      <c r="C934" s="86"/>
      <c r="D934" s="87">
        <f t="shared" si="203"/>
        <v>0</v>
      </c>
      <c r="E934" s="87">
        <f t="shared" si="203"/>
        <v>0</v>
      </c>
      <c r="F934" s="79">
        <f t="shared" si="204"/>
        <v>0</v>
      </c>
      <c r="G934" s="79">
        <f t="shared" si="204"/>
        <v>0</v>
      </c>
      <c r="H934" s="79">
        <f t="shared" si="205"/>
        <v>0</v>
      </c>
      <c r="I934" s="79">
        <f t="shared" si="206"/>
        <v>0</v>
      </c>
      <c r="J934" s="79">
        <f t="shared" si="207"/>
        <v>0</v>
      </c>
      <c r="K934" s="79">
        <f t="shared" si="208"/>
        <v>0</v>
      </c>
      <c r="L934" s="79">
        <f t="shared" si="209"/>
        <v>0</v>
      </c>
      <c r="M934" s="79">
        <f t="shared" ca="1" si="214"/>
        <v>-7.3295565784882452E-3</v>
      </c>
      <c r="N934" s="79">
        <f t="shared" ca="1" si="210"/>
        <v>0</v>
      </c>
      <c r="O934" s="126">
        <f t="shared" ca="1" si="211"/>
        <v>0</v>
      </c>
      <c r="P934" s="79">
        <f t="shared" ca="1" si="212"/>
        <v>0</v>
      </c>
      <c r="Q934" s="79">
        <f t="shared" ca="1" si="213"/>
        <v>0</v>
      </c>
      <c r="R934" s="53">
        <f t="shared" ca="1" si="215"/>
        <v>7.3295565784882452E-3</v>
      </c>
      <c r="S934" s="53"/>
      <c r="T934" s="53"/>
      <c r="U934" s="53"/>
      <c r="V934" s="53"/>
      <c r="W934" s="53"/>
      <c r="X934" s="53"/>
      <c r="Y934" s="53"/>
      <c r="Z934" s="53"/>
      <c r="AA934" s="53"/>
      <c r="AB934" s="53"/>
      <c r="AC934" s="53"/>
      <c r="AD934" s="53"/>
      <c r="AE934" s="53"/>
      <c r="AF934" s="53"/>
      <c r="AG934" s="53"/>
      <c r="AH934" s="53"/>
      <c r="AI934" s="53"/>
    </row>
    <row r="935" spans="1:35" x14ac:dyDescent="0.2">
      <c r="A935" s="53"/>
      <c r="B935" s="53"/>
      <c r="C935" s="86"/>
      <c r="D935" s="87">
        <f t="shared" si="203"/>
        <v>0</v>
      </c>
      <c r="E935" s="87">
        <f t="shared" si="203"/>
        <v>0</v>
      </c>
      <c r="F935" s="79">
        <f t="shared" si="204"/>
        <v>0</v>
      </c>
      <c r="G935" s="79">
        <f t="shared" si="204"/>
        <v>0</v>
      </c>
      <c r="H935" s="79">
        <f t="shared" si="205"/>
        <v>0</v>
      </c>
      <c r="I935" s="79">
        <f t="shared" si="206"/>
        <v>0</v>
      </c>
      <c r="J935" s="79">
        <f t="shared" si="207"/>
        <v>0</v>
      </c>
      <c r="K935" s="79">
        <f t="shared" si="208"/>
        <v>0</v>
      </c>
      <c r="L935" s="79">
        <f t="shared" si="209"/>
        <v>0</v>
      </c>
      <c r="M935" s="79">
        <f t="shared" ca="1" si="214"/>
        <v>-7.3295565784882452E-3</v>
      </c>
      <c r="N935" s="79">
        <f t="shared" ca="1" si="210"/>
        <v>0</v>
      </c>
      <c r="O935" s="126">
        <f t="shared" ca="1" si="211"/>
        <v>0</v>
      </c>
      <c r="P935" s="79">
        <f t="shared" ca="1" si="212"/>
        <v>0</v>
      </c>
      <c r="Q935" s="79">
        <f t="shared" ca="1" si="213"/>
        <v>0</v>
      </c>
      <c r="R935" s="53">
        <f t="shared" ca="1" si="215"/>
        <v>7.3295565784882452E-3</v>
      </c>
      <c r="S935" s="53"/>
      <c r="T935" s="53"/>
      <c r="U935" s="53"/>
      <c r="V935" s="53"/>
      <c r="W935" s="53"/>
      <c r="X935" s="53"/>
      <c r="Y935" s="53"/>
      <c r="Z935" s="53"/>
      <c r="AA935" s="53"/>
      <c r="AB935" s="53"/>
      <c r="AC935" s="53"/>
      <c r="AD935" s="53"/>
      <c r="AE935" s="53"/>
      <c r="AF935" s="53"/>
      <c r="AG935" s="53"/>
      <c r="AH935" s="53"/>
      <c r="AI935" s="53"/>
    </row>
    <row r="936" spans="1:35" x14ac:dyDescent="0.2">
      <c r="A936" s="53"/>
      <c r="B936" s="53"/>
      <c r="C936" s="86"/>
      <c r="D936" s="87">
        <f t="shared" si="203"/>
        <v>0</v>
      </c>
      <c r="E936" s="87">
        <f t="shared" si="203"/>
        <v>0</v>
      </c>
      <c r="F936" s="79">
        <f t="shared" si="204"/>
        <v>0</v>
      </c>
      <c r="G936" s="79">
        <f t="shared" si="204"/>
        <v>0</v>
      </c>
      <c r="H936" s="79">
        <f t="shared" si="205"/>
        <v>0</v>
      </c>
      <c r="I936" s="79">
        <f t="shared" si="206"/>
        <v>0</v>
      </c>
      <c r="J936" s="79">
        <f t="shared" si="207"/>
        <v>0</v>
      </c>
      <c r="K936" s="79">
        <f t="shared" si="208"/>
        <v>0</v>
      </c>
      <c r="L936" s="79">
        <f t="shared" si="209"/>
        <v>0</v>
      </c>
      <c r="M936" s="79">
        <f t="shared" ca="1" si="214"/>
        <v>-7.3295565784882452E-3</v>
      </c>
      <c r="N936" s="79">
        <f t="shared" ca="1" si="210"/>
        <v>0</v>
      </c>
      <c r="O936" s="126">
        <f t="shared" ca="1" si="211"/>
        <v>0</v>
      </c>
      <c r="P936" s="79">
        <f t="shared" ca="1" si="212"/>
        <v>0</v>
      </c>
      <c r="Q936" s="79">
        <f t="shared" ca="1" si="213"/>
        <v>0</v>
      </c>
      <c r="R936" s="53">
        <f t="shared" ca="1" si="215"/>
        <v>7.3295565784882452E-3</v>
      </c>
      <c r="S936" s="53"/>
      <c r="T936" s="53"/>
      <c r="U936" s="53"/>
      <c r="V936" s="53"/>
      <c r="W936" s="53"/>
      <c r="X936" s="53"/>
      <c r="Y936" s="53"/>
      <c r="Z936" s="53"/>
      <c r="AA936" s="53"/>
      <c r="AB936" s="53"/>
      <c r="AC936" s="53"/>
      <c r="AD936" s="53"/>
      <c r="AE936" s="53"/>
      <c r="AF936" s="53"/>
      <c r="AG936" s="53"/>
      <c r="AH936" s="53"/>
      <c r="AI936" s="53"/>
    </row>
    <row r="937" spans="1:35" x14ac:dyDescent="0.2">
      <c r="A937" s="53"/>
      <c r="B937" s="53"/>
      <c r="C937" s="86"/>
      <c r="D937" s="87">
        <f t="shared" si="203"/>
        <v>0</v>
      </c>
      <c r="E937" s="87">
        <f t="shared" si="203"/>
        <v>0</v>
      </c>
      <c r="F937" s="79">
        <f t="shared" si="204"/>
        <v>0</v>
      </c>
      <c r="G937" s="79">
        <f t="shared" si="204"/>
        <v>0</v>
      </c>
      <c r="H937" s="79">
        <f t="shared" si="205"/>
        <v>0</v>
      </c>
      <c r="I937" s="79">
        <f t="shared" si="206"/>
        <v>0</v>
      </c>
      <c r="J937" s="79">
        <f t="shared" si="207"/>
        <v>0</v>
      </c>
      <c r="K937" s="79">
        <f t="shared" si="208"/>
        <v>0</v>
      </c>
      <c r="L937" s="79">
        <f t="shared" si="209"/>
        <v>0</v>
      </c>
      <c r="M937" s="79">
        <f t="shared" ca="1" si="214"/>
        <v>-7.3295565784882452E-3</v>
      </c>
      <c r="N937" s="79">
        <f t="shared" ca="1" si="210"/>
        <v>0</v>
      </c>
      <c r="O937" s="126">
        <f t="shared" ca="1" si="211"/>
        <v>0</v>
      </c>
      <c r="P937" s="79">
        <f t="shared" ca="1" si="212"/>
        <v>0</v>
      </c>
      <c r="Q937" s="79">
        <f t="shared" ca="1" si="213"/>
        <v>0</v>
      </c>
      <c r="R937" s="53">
        <f t="shared" ca="1" si="215"/>
        <v>7.3295565784882452E-3</v>
      </c>
      <c r="S937" s="53"/>
      <c r="T937" s="53"/>
      <c r="U937" s="53"/>
      <c r="V937" s="53"/>
      <c r="W937" s="53"/>
      <c r="X937" s="53"/>
      <c r="Y937" s="53"/>
      <c r="Z937" s="53"/>
      <c r="AA937" s="53"/>
      <c r="AB937" s="53"/>
      <c r="AC937" s="53"/>
      <c r="AD937" s="53"/>
      <c r="AE937" s="53"/>
      <c r="AF937" s="53"/>
      <c r="AG937" s="53"/>
      <c r="AH937" s="53"/>
      <c r="AI937" s="53"/>
    </row>
    <row r="938" spans="1:35" x14ac:dyDescent="0.2">
      <c r="A938" s="53"/>
      <c r="B938" s="53"/>
      <c r="C938" s="86"/>
      <c r="D938" s="87">
        <f t="shared" si="203"/>
        <v>0</v>
      </c>
      <c r="E938" s="87">
        <f t="shared" si="203"/>
        <v>0</v>
      </c>
      <c r="F938" s="79">
        <f t="shared" si="204"/>
        <v>0</v>
      </c>
      <c r="G938" s="79">
        <f t="shared" si="204"/>
        <v>0</v>
      </c>
      <c r="H938" s="79">
        <f t="shared" si="205"/>
        <v>0</v>
      </c>
      <c r="I938" s="79">
        <f t="shared" si="206"/>
        <v>0</v>
      </c>
      <c r="J938" s="79">
        <f t="shared" si="207"/>
        <v>0</v>
      </c>
      <c r="K938" s="79">
        <f t="shared" si="208"/>
        <v>0</v>
      </c>
      <c r="L938" s="79">
        <f t="shared" si="209"/>
        <v>0</v>
      </c>
      <c r="M938" s="79">
        <f t="shared" ca="1" si="214"/>
        <v>-7.3295565784882452E-3</v>
      </c>
      <c r="N938" s="79">
        <f t="shared" ca="1" si="210"/>
        <v>0</v>
      </c>
      <c r="O938" s="126">
        <f t="shared" ca="1" si="211"/>
        <v>0</v>
      </c>
      <c r="P938" s="79">
        <f t="shared" ca="1" si="212"/>
        <v>0</v>
      </c>
      <c r="Q938" s="79">
        <f t="shared" ca="1" si="213"/>
        <v>0</v>
      </c>
      <c r="R938" s="53">
        <f t="shared" ca="1" si="215"/>
        <v>7.3295565784882452E-3</v>
      </c>
      <c r="S938" s="53"/>
      <c r="T938" s="53"/>
      <c r="U938" s="53"/>
      <c r="V938" s="53"/>
      <c r="W938" s="53"/>
      <c r="X938" s="53"/>
      <c r="Y938" s="53"/>
      <c r="Z938" s="53"/>
      <c r="AA938" s="53"/>
      <c r="AB938" s="53"/>
      <c r="AC938" s="53"/>
      <c r="AD938" s="53"/>
      <c r="AE938" s="53"/>
      <c r="AF938" s="53"/>
      <c r="AG938" s="53"/>
      <c r="AH938" s="53"/>
      <c r="AI938" s="53"/>
    </row>
    <row r="939" spans="1:35" x14ac:dyDescent="0.2">
      <c r="A939" s="53"/>
      <c r="B939" s="53"/>
      <c r="C939" s="86"/>
      <c r="D939" s="87">
        <f t="shared" si="203"/>
        <v>0</v>
      </c>
      <c r="E939" s="87">
        <f t="shared" si="203"/>
        <v>0</v>
      </c>
      <c r="F939" s="79">
        <f t="shared" si="204"/>
        <v>0</v>
      </c>
      <c r="G939" s="79">
        <f t="shared" si="204"/>
        <v>0</v>
      </c>
      <c r="H939" s="79">
        <f t="shared" si="205"/>
        <v>0</v>
      </c>
      <c r="I939" s="79">
        <f t="shared" si="206"/>
        <v>0</v>
      </c>
      <c r="J939" s="79">
        <f t="shared" si="207"/>
        <v>0</v>
      </c>
      <c r="K939" s="79">
        <f t="shared" si="208"/>
        <v>0</v>
      </c>
      <c r="L939" s="79">
        <f t="shared" si="209"/>
        <v>0</v>
      </c>
      <c r="M939" s="79">
        <f t="shared" ca="1" si="214"/>
        <v>-7.3295565784882452E-3</v>
      </c>
      <c r="N939" s="79">
        <f t="shared" ca="1" si="210"/>
        <v>0</v>
      </c>
      <c r="O939" s="126">
        <f t="shared" ca="1" si="211"/>
        <v>0</v>
      </c>
      <c r="P939" s="79">
        <f t="shared" ca="1" si="212"/>
        <v>0</v>
      </c>
      <c r="Q939" s="79">
        <f t="shared" ca="1" si="213"/>
        <v>0</v>
      </c>
      <c r="R939" s="53">
        <f t="shared" ca="1" si="215"/>
        <v>7.3295565784882452E-3</v>
      </c>
      <c r="S939" s="53"/>
      <c r="T939" s="53"/>
      <c r="U939" s="53"/>
      <c r="V939" s="53"/>
      <c r="W939" s="53"/>
      <c r="X939" s="53"/>
      <c r="Y939" s="53"/>
      <c r="Z939" s="53"/>
      <c r="AA939" s="53"/>
      <c r="AB939" s="53"/>
      <c r="AC939" s="53"/>
      <c r="AD939" s="53"/>
      <c r="AE939" s="53"/>
      <c r="AF939" s="53"/>
      <c r="AG939" s="53"/>
      <c r="AH939" s="53"/>
      <c r="AI939" s="53"/>
    </row>
    <row r="940" spans="1:35" x14ac:dyDescent="0.2">
      <c r="A940" s="53"/>
      <c r="B940" s="53"/>
      <c r="C940" s="86"/>
      <c r="D940" s="87">
        <f t="shared" si="203"/>
        <v>0</v>
      </c>
      <c r="E940" s="87">
        <f t="shared" si="203"/>
        <v>0</v>
      </c>
      <c r="F940" s="79">
        <f t="shared" si="204"/>
        <v>0</v>
      </c>
      <c r="G940" s="79">
        <f t="shared" si="204"/>
        <v>0</v>
      </c>
      <c r="H940" s="79">
        <f t="shared" si="205"/>
        <v>0</v>
      </c>
      <c r="I940" s="79">
        <f t="shared" si="206"/>
        <v>0</v>
      </c>
      <c r="J940" s="79">
        <f t="shared" si="207"/>
        <v>0</v>
      </c>
      <c r="K940" s="79">
        <f t="shared" si="208"/>
        <v>0</v>
      </c>
      <c r="L940" s="79">
        <f t="shared" si="209"/>
        <v>0</v>
      </c>
      <c r="M940" s="79">
        <f t="shared" ca="1" si="214"/>
        <v>-7.3295565784882452E-3</v>
      </c>
      <c r="N940" s="79">
        <f t="shared" ca="1" si="210"/>
        <v>0</v>
      </c>
      <c r="O940" s="126">
        <f t="shared" ca="1" si="211"/>
        <v>0</v>
      </c>
      <c r="P940" s="79">
        <f t="shared" ca="1" si="212"/>
        <v>0</v>
      </c>
      <c r="Q940" s="79">
        <f t="shared" ca="1" si="213"/>
        <v>0</v>
      </c>
      <c r="R940" s="53">
        <f t="shared" ca="1" si="215"/>
        <v>7.3295565784882452E-3</v>
      </c>
      <c r="S940" s="53"/>
      <c r="T940" s="53"/>
      <c r="U940" s="53"/>
      <c r="V940" s="53"/>
      <c r="W940" s="53"/>
      <c r="X940" s="53"/>
      <c r="Y940" s="53"/>
      <c r="Z940" s="53"/>
      <c r="AA940" s="53"/>
      <c r="AB940" s="53"/>
      <c r="AC940" s="53"/>
      <c r="AD940" s="53"/>
      <c r="AE940" s="53"/>
      <c r="AF940" s="53"/>
      <c r="AG940" s="53"/>
      <c r="AH940" s="53"/>
      <c r="AI940" s="53"/>
    </row>
    <row r="941" spans="1:35" x14ac:dyDescent="0.2">
      <c r="A941" s="53"/>
      <c r="B941" s="53"/>
      <c r="C941" s="86"/>
      <c r="D941" s="87">
        <f t="shared" si="203"/>
        <v>0</v>
      </c>
      <c r="E941" s="87">
        <f t="shared" si="203"/>
        <v>0</v>
      </c>
      <c r="F941" s="79">
        <f t="shared" si="204"/>
        <v>0</v>
      </c>
      <c r="G941" s="79">
        <f t="shared" si="204"/>
        <v>0</v>
      </c>
      <c r="H941" s="79">
        <f t="shared" si="205"/>
        <v>0</v>
      </c>
      <c r="I941" s="79">
        <f t="shared" si="206"/>
        <v>0</v>
      </c>
      <c r="J941" s="79">
        <f t="shared" si="207"/>
        <v>0</v>
      </c>
      <c r="K941" s="79">
        <f t="shared" si="208"/>
        <v>0</v>
      </c>
      <c r="L941" s="79">
        <f t="shared" si="209"/>
        <v>0</v>
      </c>
      <c r="M941" s="79">
        <f t="shared" ca="1" si="214"/>
        <v>-7.3295565784882452E-3</v>
      </c>
      <c r="N941" s="79">
        <f t="shared" ca="1" si="210"/>
        <v>0</v>
      </c>
      <c r="O941" s="126">
        <f t="shared" ca="1" si="211"/>
        <v>0</v>
      </c>
      <c r="P941" s="79">
        <f t="shared" ca="1" si="212"/>
        <v>0</v>
      </c>
      <c r="Q941" s="79">
        <f t="shared" ca="1" si="213"/>
        <v>0</v>
      </c>
      <c r="R941" s="53">
        <f t="shared" ca="1" si="215"/>
        <v>7.3295565784882452E-3</v>
      </c>
      <c r="S941" s="53"/>
      <c r="T941" s="53"/>
      <c r="U941" s="53"/>
      <c r="V941" s="53"/>
      <c r="W941" s="53"/>
      <c r="X941" s="53"/>
      <c r="Y941" s="53"/>
      <c r="Z941" s="53"/>
      <c r="AA941" s="53"/>
      <c r="AB941" s="53"/>
      <c r="AC941" s="53"/>
      <c r="AD941" s="53"/>
      <c r="AE941" s="53"/>
      <c r="AF941" s="53"/>
      <c r="AG941" s="53"/>
      <c r="AH941" s="53"/>
      <c r="AI941" s="53"/>
    </row>
    <row r="942" spans="1:35" x14ac:dyDescent="0.2">
      <c r="A942" s="53"/>
      <c r="B942" s="53"/>
      <c r="C942" s="86"/>
      <c r="D942" s="87">
        <f t="shared" si="203"/>
        <v>0</v>
      </c>
      <c r="E942" s="87">
        <f t="shared" si="203"/>
        <v>0</v>
      </c>
      <c r="F942" s="79">
        <f t="shared" si="204"/>
        <v>0</v>
      </c>
      <c r="G942" s="79">
        <f t="shared" si="204"/>
        <v>0</v>
      </c>
      <c r="H942" s="79">
        <f t="shared" si="205"/>
        <v>0</v>
      </c>
      <c r="I942" s="79">
        <f t="shared" si="206"/>
        <v>0</v>
      </c>
      <c r="J942" s="79">
        <f t="shared" si="207"/>
        <v>0</v>
      </c>
      <c r="K942" s="79">
        <f t="shared" si="208"/>
        <v>0</v>
      </c>
      <c r="L942" s="79">
        <f t="shared" si="209"/>
        <v>0</v>
      </c>
      <c r="M942" s="79">
        <f t="shared" ca="1" si="214"/>
        <v>-7.3295565784882452E-3</v>
      </c>
      <c r="N942" s="79">
        <f t="shared" ca="1" si="210"/>
        <v>0</v>
      </c>
      <c r="O942" s="126">
        <f t="shared" ca="1" si="211"/>
        <v>0</v>
      </c>
      <c r="P942" s="79">
        <f t="shared" ca="1" si="212"/>
        <v>0</v>
      </c>
      <c r="Q942" s="79">
        <f t="shared" ca="1" si="213"/>
        <v>0</v>
      </c>
      <c r="R942" s="53">
        <f t="shared" ca="1" si="215"/>
        <v>7.3295565784882452E-3</v>
      </c>
      <c r="S942" s="53"/>
      <c r="T942" s="53"/>
      <c r="U942" s="53"/>
      <c r="V942" s="53"/>
      <c r="W942" s="53"/>
      <c r="X942" s="53"/>
      <c r="Y942" s="53"/>
      <c r="Z942" s="53"/>
      <c r="AA942" s="53"/>
      <c r="AB942" s="53"/>
      <c r="AC942" s="53"/>
      <c r="AD942" s="53"/>
      <c r="AE942" s="53"/>
      <c r="AF942" s="53"/>
      <c r="AG942" s="53"/>
      <c r="AH942" s="53"/>
      <c r="AI942" s="53"/>
    </row>
    <row r="943" spans="1:35" x14ac:dyDescent="0.2">
      <c r="A943" s="53"/>
      <c r="B943" s="53"/>
      <c r="C943" s="86"/>
      <c r="D943" s="87">
        <f t="shared" si="203"/>
        <v>0</v>
      </c>
      <c r="E943" s="87">
        <f t="shared" si="203"/>
        <v>0</v>
      </c>
      <c r="F943" s="79">
        <f t="shared" si="204"/>
        <v>0</v>
      </c>
      <c r="G943" s="79">
        <f t="shared" si="204"/>
        <v>0</v>
      </c>
      <c r="H943" s="79">
        <f t="shared" si="205"/>
        <v>0</v>
      </c>
      <c r="I943" s="79">
        <f t="shared" si="206"/>
        <v>0</v>
      </c>
      <c r="J943" s="79">
        <f t="shared" si="207"/>
        <v>0</v>
      </c>
      <c r="K943" s="79">
        <f t="shared" si="208"/>
        <v>0</v>
      </c>
      <c r="L943" s="79">
        <f t="shared" si="209"/>
        <v>0</v>
      </c>
      <c r="M943" s="79">
        <f t="shared" ca="1" si="214"/>
        <v>-7.3295565784882452E-3</v>
      </c>
      <c r="N943" s="79">
        <f t="shared" ca="1" si="210"/>
        <v>0</v>
      </c>
      <c r="O943" s="126">
        <f t="shared" ca="1" si="211"/>
        <v>0</v>
      </c>
      <c r="P943" s="79">
        <f t="shared" ca="1" si="212"/>
        <v>0</v>
      </c>
      <c r="Q943" s="79">
        <f t="shared" ca="1" si="213"/>
        <v>0</v>
      </c>
      <c r="R943" s="53">
        <f t="shared" ca="1" si="215"/>
        <v>7.3295565784882452E-3</v>
      </c>
      <c r="S943" s="53"/>
      <c r="T943" s="53"/>
      <c r="U943" s="53"/>
      <c r="V943" s="53"/>
      <c r="W943" s="53"/>
      <c r="X943" s="53"/>
      <c r="Y943" s="53"/>
      <c r="Z943" s="53"/>
      <c r="AA943" s="53"/>
      <c r="AB943" s="53"/>
      <c r="AC943" s="53"/>
      <c r="AD943" s="53"/>
      <c r="AE943" s="53"/>
      <c r="AF943" s="53"/>
      <c r="AG943" s="53"/>
      <c r="AH943" s="53"/>
      <c r="AI943" s="53"/>
    </row>
    <row r="944" spans="1:35" x14ac:dyDescent="0.2">
      <c r="A944" s="53"/>
      <c r="B944" s="53"/>
      <c r="C944" s="86"/>
      <c r="D944" s="87">
        <f t="shared" si="203"/>
        <v>0</v>
      </c>
      <c r="E944" s="87">
        <f t="shared" si="203"/>
        <v>0</v>
      </c>
      <c r="F944" s="79">
        <f t="shared" si="204"/>
        <v>0</v>
      </c>
      <c r="G944" s="79">
        <f t="shared" si="204"/>
        <v>0</v>
      </c>
      <c r="H944" s="79">
        <f t="shared" si="205"/>
        <v>0</v>
      </c>
      <c r="I944" s="79">
        <f t="shared" si="206"/>
        <v>0</v>
      </c>
      <c r="J944" s="79">
        <f t="shared" si="207"/>
        <v>0</v>
      </c>
      <c r="K944" s="79">
        <f t="shared" si="208"/>
        <v>0</v>
      </c>
      <c r="L944" s="79">
        <f t="shared" si="209"/>
        <v>0</v>
      </c>
      <c r="M944" s="79">
        <f t="shared" ca="1" si="214"/>
        <v>-7.3295565784882452E-3</v>
      </c>
      <c r="N944" s="79">
        <f t="shared" ca="1" si="210"/>
        <v>0</v>
      </c>
      <c r="O944" s="126">
        <f t="shared" ca="1" si="211"/>
        <v>0</v>
      </c>
      <c r="P944" s="79">
        <f t="shared" ca="1" si="212"/>
        <v>0</v>
      </c>
      <c r="Q944" s="79">
        <f t="shared" ca="1" si="213"/>
        <v>0</v>
      </c>
      <c r="R944" s="53">
        <f t="shared" ca="1" si="215"/>
        <v>7.3295565784882452E-3</v>
      </c>
      <c r="S944" s="53"/>
      <c r="T944" s="53"/>
      <c r="U944" s="53"/>
      <c r="V944" s="53"/>
      <c r="W944" s="53"/>
      <c r="X944" s="53"/>
      <c r="Y944" s="53"/>
      <c r="Z944" s="53"/>
      <c r="AA944" s="53"/>
      <c r="AB944" s="53"/>
      <c r="AC944" s="53"/>
      <c r="AD944" s="53"/>
      <c r="AE944" s="53"/>
      <c r="AF944" s="53"/>
      <c r="AG944" s="53"/>
      <c r="AH944" s="53"/>
      <c r="AI944" s="53"/>
    </row>
    <row r="945" spans="1:35" x14ac:dyDescent="0.2">
      <c r="A945" s="53"/>
      <c r="B945" s="53"/>
      <c r="C945" s="86"/>
      <c r="D945" s="87">
        <f t="shared" si="203"/>
        <v>0</v>
      </c>
      <c r="E945" s="87">
        <f t="shared" si="203"/>
        <v>0</v>
      </c>
      <c r="F945" s="79">
        <f t="shared" si="204"/>
        <v>0</v>
      </c>
      <c r="G945" s="79">
        <f t="shared" si="204"/>
        <v>0</v>
      </c>
      <c r="H945" s="79">
        <f t="shared" si="205"/>
        <v>0</v>
      </c>
      <c r="I945" s="79">
        <f t="shared" si="206"/>
        <v>0</v>
      </c>
      <c r="J945" s="79">
        <f t="shared" si="207"/>
        <v>0</v>
      </c>
      <c r="K945" s="79">
        <f t="shared" si="208"/>
        <v>0</v>
      </c>
      <c r="L945" s="79">
        <f t="shared" si="209"/>
        <v>0</v>
      </c>
      <c r="M945" s="79">
        <f t="shared" ca="1" si="214"/>
        <v>-7.3295565784882452E-3</v>
      </c>
      <c r="N945" s="79">
        <f t="shared" ca="1" si="210"/>
        <v>0</v>
      </c>
      <c r="O945" s="126">
        <f t="shared" ca="1" si="211"/>
        <v>0</v>
      </c>
      <c r="P945" s="79">
        <f t="shared" ca="1" si="212"/>
        <v>0</v>
      </c>
      <c r="Q945" s="79">
        <f t="shared" ca="1" si="213"/>
        <v>0</v>
      </c>
      <c r="R945" s="53">
        <f t="shared" ca="1" si="215"/>
        <v>7.3295565784882452E-3</v>
      </c>
      <c r="S945" s="53"/>
      <c r="T945" s="53"/>
      <c r="U945" s="53"/>
      <c r="V945" s="53"/>
      <c r="W945" s="53"/>
      <c r="X945" s="53"/>
      <c r="Y945" s="53"/>
      <c r="Z945" s="53"/>
      <c r="AA945" s="53"/>
      <c r="AB945" s="53"/>
      <c r="AC945" s="53"/>
      <c r="AD945" s="53"/>
      <c r="AE945" s="53"/>
      <c r="AF945" s="53"/>
      <c r="AG945" s="53"/>
      <c r="AH945" s="53"/>
      <c r="AI945" s="53"/>
    </row>
    <row r="946" spans="1:35" x14ac:dyDescent="0.2">
      <c r="A946" s="53"/>
      <c r="B946" s="53"/>
      <c r="C946" s="86"/>
      <c r="D946" s="87">
        <f t="shared" si="203"/>
        <v>0</v>
      </c>
      <c r="E946" s="87">
        <f t="shared" si="203"/>
        <v>0</v>
      </c>
      <c r="F946" s="79">
        <f t="shared" si="204"/>
        <v>0</v>
      </c>
      <c r="G946" s="79">
        <f t="shared" si="204"/>
        <v>0</v>
      </c>
      <c r="H946" s="79">
        <f t="shared" si="205"/>
        <v>0</v>
      </c>
      <c r="I946" s="79">
        <f t="shared" si="206"/>
        <v>0</v>
      </c>
      <c r="J946" s="79">
        <f t="shared" si="207"/>
        <v>0</v>
      </c>
      <c r="K946" s="79">
        <f t="shared" si="208"/>
        <v>0</v>
      </c>
      <c r="L946" s="79">
        <f t="shared" si="209"/>
        <v>0</v>
      </c>
      <c r="M946" s="79">
        <f t="shared" ca="1" si="214"/>
        <v>-7.3295565784882452E-3</v>
      </c>
      <c r="N946" s="79">
        <f t="shared" ca="1" si="210"/>
        <v>0</v>
      </c>
      <c r="O946" s="126">
        <f t="shared" ca="1" si="211"/>
        <v>0</v>
      </c>
      <c r="P946" s="79">
        <f t="shared" ca="1" si="212"/>
        <v>0</v>
      </c>
      <c r="Q946" s="79">
        <f t="shared" ca="1" si="213"/>
        <v>0</v>
      </c>
      <c r="R946" s="53">
        <f t="shared" ca="1" si="215"/>
        <v>7.3295565784882452E-3</v>
      </c>
      <c r="S946" s="53"/>
      <c r="T946" s="53"/>
      <c r="U946" s="53"/>
      <c r="V946" s="53"/>
      <c r="W946" s="53"/>
      <c r="X946" s="53"/>
      <c r="Y946" s="53"/>
      <c r="Z946" s="53"/>
      <c r="AA946" s="53"/>
      <c r="AB946" s="53"/>
      <c r="AC946" s="53"/>
      <c r="AD946" s="53"/>
      <c r="AE946" s="53"/>
      <c r="AF946" s="53"/>
      <c r="AG946" s="53"/>
      <c r="AH946" s="53"/>
      <c r="AI946" s="53"/>
    </row>
    <row r="947" spans="1:35" x14ac:dyDescent="0.2">
      <c r="C947" s="86"/>
      <c r="D947" s="87">
        <f t="shared" si="203"/>
        <v>0</v>
      </c>
      <c r="E947" s="87">
        <f t="shared" si="203"/>
        <v>0</v>
      </c>
      <c r="F947" s="79">
        <f t="shared" si="204"/>
        <v>0</v>
      </c>
      <c r="G947" s="79">
        <f t="shared" si="204"/>
        <v>0</v>
      </c>
      <c r="H947" s="79">
        <f t="shared" si="205"/>
        <v>0</v>
      </c>
      <c r="I947" s="79">
        <f t="shared" si="206"/>
        <v>0</v>
      </c>
      <c r="J947" s="79">
        <f t="shared" si="207"/>
        <v>0</v>
      </c>
      <c r="K947" s="79">
        <f t="shared" si="208"/>
        <v>0</v>
      </c>
      <c r="L947" s="79">
        <f t="shared" si="209"/>
        <v>0</v>
      </c>
      <c r="M947" s="79">
        <f t="shared" ca="1" si="214"/>
        <v>-7.3295565784882452E-3</v>
      </c>
      <c r="N947" s="79">
        <f t="shared" ca="1" si="210"/>
        <v>0</v>
      </c>
      <c r="O947" s="126">
        <f t="shared" ca="1" si="211"/>
        <v>0</v>
      </c>
      <c r="P947" s="79">
        <f t="shared" ca="1" si="212"/>
        <v>0</v>
      </c>
      <c r="Q947" s="79">
        <f t="shared" ca="1" si="213"/>
        <v>0</v>
      </c>
      <c r="R947" s="53">
        <f t="shared" ca="1" si="215"/>
        <v>7.3295565784882452E-3</v>
      </c>
    </row>
    <row r="948" spans="1:35" x14ac:dyDescent="0.2">
      <c r="C948" s="86"/>
      <c r="D948" s="87">
        <f t="shared" si="203"/>
        <v>0</v>
      </c>
      <c r="E948" s="87">
        <f t="shared" si="203"/>
        <v>0</v>
      </c>
      <c r="F948" s="79">
        <f t="shared" si="204"/>
        <v>0</v>
      </c>
      <c r="G948" s="79">
        <f t="shared" si="204"/>
        <v>0</v>
      </c>
      <c r="H948" s="79">
        <f t="shared" si="205"/>
        <v>0</v>
      </c>
      <c r="I948" s="79">
        <f t="shared" si="206"/>
        <v>0</v>
      </c>
      <c r="J948" s="79">
        <f t="shared" si="207"/>
        <v>0</v>
      </c>
      <c r="K948" s="79">
        <f t="shared" si="208"/>
        <v>0</v>
      </c>
      <c r="L948" s="79">
        <f t="shared" si="209"/>
        <v>0</v>
      </c>
      <c r="M948" s="79">
        <f t="shared" ca="1" si="214"/>
        <v>-7.3295565784882452E-3</v>
      </c>
      <c r="N948" s="79">
        <f t="shared" ca="1" si="210"/>
        <v>0</v>
      </c>
      <c r="O948" s="126">
        <f t="shared" ca="1" si="211"/>
        <v>0</v>
      </c>
      <c r="P948" s="79">
        <f t="shared" ca="1" si="212"/>
        <v>0</v>
      </c>
      <c r="Q948" s="79">
        <f t="shared" ca="1" si="213"/>
        <v>0</v>
      </c>
      <c r="R948" s="53">
        <f t="shared" ca="1" si="215"/>
        <v>7.3295565784882452E-3</v>
      </c>
    </row>
    <row r="949" spans="1:35" x14ac:dyDescent="0.2">
      <c r="C949" s="86"/>
      <c r="D949" s="87">
        <f t="shared" si="203"/>
        <v>0</v>
      </c>
      <c r="E949" s="87">
        <f t="shared" si="203"/>
        <v>0</v>
      </c>
      <c r="F949" s="79">
        <f t="shared" si="204"/>
        <v>0</v>
      </c>
      <c r="G949" s="79">
        <f t="shared" si="204"/>
        <v>0</v>
      </c>
      <c r="H949" s="79">
        <f t="shared" si="205"/>
        <v>0</v>
      </c>
      <c r="I949" s="79">
        <f t="shared" si="206"/>
        <v>0</v>
      </c>
      <c r="J949" s="79">
        <f t="shared" si="207"/>
        <v>0</v>
      </c>
      <c r="K949" s="79">
        <f t="shared" si="208"/>
        <v>0</v>
      </c>
      <c r="L949" s="79">
        <f t="shared" si="209"/>
        <v>0</v>
      </c>
      <c r="M949" s="79">
        <f t="shared" ca="1" si="214"/>
        <v>-7.3295565784882452E-3</v>
      </c>
      <c r="N949" s="79">
        <f t="shared" ca="1" si="210"/>
        <v>0</v>
      </c>
      <c r="O949" s="126">
        <f t="shared" ca="1" si="211"/>
        <v>0</v>
      </c>
      <c r="P949" s="79">
        <f t="shared" ca="1" si="212"/>
        <v>0</v>
      </c>
      <c r="Q949" s="79">
        <f t="shared" ca="1" si="213"/>
        <v>0</v>
      </c>
      <c r="R949" s="53">
        <f t="shared" ca="1" si="215"/>
        <v>7.3295565784882452E-3</v>
      </c>
    </row>
    <row r="950" spans="1:35" x14ac:dyDescent="0.2">
      <c r="C950" s="86"/>
      <c r="D950" s="87">
        <f t="shared" si="203"/>
        <v>0</v>
      </c>
      <c r="E950" s="87">
        <f t="shared" si="203"/>
        <v>0</v>
      </c>
      <c r="F950" s="79">
        <f t="shared" si="204"/>
        <v>0</v>
      </c>
      <c r="G950" s="79">
        <f t="shared" si="204"/>
        <v>0</v>
      </c>
      <c r="H950" s="79">
        <f t="shared" si="205"/>
        <v>0</v>
      </c>
      <c r="I950" s="79">
        <f t="shared" si="206"/>
        <v>0</v>
      </c>
      <c r="J950" s="79">
        <f t="shared" si="207"/>
        <v>0</v>
      </c>
      <c r="K950" s="79">
        <f t="shared" si="208"/>
        <v>0</v>
      </c>
      <c r="L950" s="79">
        <f t="shared" si="209"/>
        <v>0</v>
      </c>
      <c r="M950" s="79">
        <f t="shared" ca="1" si="214"/>
        <v>-7.3295565784882452E-3</v>
      </c>
      <c r="N950" s="79">
        <f t="shared" ca="1" si="210"/>
        <v>0</v>
      </c>
      <c r="O950" s="126">
        <f t="shared" ca="1" si="211"/>
        <v>0</v>
      </c>
      <c r="P950" s="79">
        <f t="shared" ca="1" si="212"/>
        <v>0</v>
      </c>
      <c r="Q950" s="79">
        <f t="shared" ca="1" si="213"/>
        <v>0</v>
      </c>
      <c r="R950" s="53">
        <f t="shared" ca="1" si="215"/>
        <v>7.3295565784882452E-3</v>
      </c>
    </row>
    <row r="951" spans="1:35" x14ac:dyDescent="0.2">
      <c r="C951" s="86"/>
      <c r="D951" s="87">
        <f t="shared" si="203"/>
        <v>0</v>
      </c>
      <c r="E951" s="87">
        <f t="shared" si="203"/>
        <v>0</v>
      </c>
      <c r="F951" s="79">
        <f t="shared" si="204"/>
        <v>0</v>
      </c>
      <c r="G951" s="79">
        <f t="shared" si="204"/>
        <v>0</v>
      </c>
      <c r="H951" s="79">
        <f t="shared" si="205"/>
        <v>0</v>
      </c>
      <c r="I951" s="79">
        <f t="shared" si="206"/>
        <v>0</v>
      </c>
      <c r="J951" s="79">
        <f t="shared" si="207"/>
        <v>0</v>
      </c>
      <c r="K951" s="79">
        <f t="shared" si="208"/>
        <v>0</v>
      </c>
      <c r="L951" s="79">
        <f t="shared" si="209"/>
        <v>0</v>
      </c>
      <c r="M951" s="79">
        <f t="shared" ca="1" si="214"/>
        <v>-7.3295565784882452E-3</v>
      </c>
      <c r="N951" s="79">
        <f t="shared" ca="1" si="210"/>
        <v>0</v>
      </c>
      <c r="O951" s="126">
        <f t="shared" ca="1" si="211"/>
        <v>0</v>
      </c>
      <c r="P951" s="79">
        <f t="shared" ca="1" si="212"/>
        <v>0</v>
      </c>
      <c r="Q951" s="79">
        <f t="shared" ca="1" si="213"/>
        <v>0</v>
      </c>
      <c r="R951" s="53">
        <f t="shared" ca="1" si="215"/>
        <v>7.3295565784882452E-3</v>
      </c>
    </row>
    <row r="952" spans="1:35" x14ac:dyDescent="0.2">
      <c r="C952" s="86"/>
      <c r="D952" s="87">
        <f t="shared" si="203"/>
        <v>0</v>
      </c>
      <c r="E952" s="87">
        <f t="shared" si="203"/>
        <v>0</v>
      </c>
      <c r="F952" s="79">
        <f t="shared" si="204"/>
        <v>0</v>
      </c>
      <c r="G952" s="79">
        <f t="shared" si="204"/>
        <v>0</v>
      </c>
      <c r="H952" s="79">
        <f t="shared" si="205"/>
        <v>0</v>
      </c>
      <c r="I952" s="79">
        <f t="shared" si="206"/>
        <v>0</v>
      </c>
      <c r="J952" s="79">
        <f t="shared" si="207"/>
        <v>0</v>
      </c>
      <c r="K952" s="79">
        <f t="shared" si="208"/>
        <v>0</v>
      </c>
      <c r="L952" s="79">
        <f t="shared" si="209"/>
        <v>0</v>
      </c>
      <c r="M952" s="79">
        <f t="shared" ca="1" si="214"/>
        <v>-7.3295565784882452E-3</v>
      </c>
      <c r="N952" s="79">
        <f t="shared" ca="1" si="210"/>
        <v>0</v>
      </c>
      <c r="O952" s="126">
        <f t="shared" ca="1" si="211"/>
        <v>0</v>
      </c>
      <c r="P952" s="79">
        <f t="shared" ca="1" si="212"/>
        <v>0</v>
      </c>
      <c r="Q952" s="79">
        <f t="shared" ca="1" si="213"/>
        <v>0</v>
      </c>
      <c r="R952" s="53">
        <f t="shared" ca="1" si="215"/>
        <v>7.3295565784882452E-3</v>
      </c>
    </row>
    <row r="953" spans="1:35" x14ac:dyDescent="0.2">
      <c r="C953" s="86"/>
      <c r="D953" s="87">
        <f t="shared" si="203"/>
        <v>0</v>
      </c>
      <c r="E953" s="87">
        <f t="shared" si="203"/>
        <v>0</v>
      </c>
      <c r="F953" s="79">
        <f t="shared" si="204"/>
        <v>0</v>
      </c>
      <c r="G953" s="79">
        <f t="shared" si="204"/>
        <v>0</v>
      </c>
      <c r="H953" s="79">
        <f t="shared" si="205"/>
        <v>0</v>
      </c>
      <c r="I953" s="79">
        <f t="shared" si="206"/>
        <v>0</v>
      </c>
      <c r="J953" s="79">
        <f t="shared" si="207"/>
        <v>0</v>
      </c>
      <c r="K953" s="79">
        <f t="shared" si="208"/>
        <v>0</v>
      </c>
      <c r="L953" s="79">
        <f t="shared" si="209"/>
        <v>0</v>
      </c>
      <c r="M953" s="79">
        <f t="shared" ca="1" si="214"/>
        <v>-7.3295565784882452E-3</v>
      </c>
      <c r="N953" s="79">
        <f t="shared" ca="1" si="210"/>
        <v>0</v>
      </c>
      <c r="O953" s="126">
        <f t="shared" ca="1" si="211"/>
        <v>0</v>
      </c>
      <c r="P953" s="79">
        <f t="shared" ca="1" si="212"/>
        <v>0</v>
      </c>
      <c r="Q953" s="79">
        <f t="shared" ca="1" si="213"/>
        <v>0</v>
      </c>
      <c r="R953" s="53">
        <f t="shared" ca="1" si="215"/>
        <v>7.3295565784882452E-3</v>
      </c>
    </row>
    <row r="954" spans="1:35" x14ac:dyDescent="0.2">
      <c r="C954" s="86"/>
      <c r="D954" s="87">
        <f t="shared" si="203"/>
        <v>0</v>
      </c>
      <c r="E954" s="87">
        <f t="shared" si="203"/>
        <v>0</v>
      </c>
      <c r="F954" s="79">
        <f t="shared" si="204"/>
        <v>0</v>
      </c>
      <c r="G954" s="79">
        <f t="shared" si="204"/>
        <v>0</v>
      </c>
      <c r="H954" s="79">
        <f t="shared" si="205"/>
        <v>0</v>
      </c>
      <c r="I954" s="79">
        <f t="shared" si="206"/>
        <v>0</v>
      </c>
      <c r="J954" s="79">
        <f t="shared" si="207"/>
        <v>0</v>
      </c>
      <c r="K954" s="79">
        <f t="shared" si="208"/>
        <v>0</v>
      </c>
      <c r="L954" s="79">
        <f t="shared" si="209"/>
        <v>0</v>
      </c>
      <c r="M954" s="79">
        <f t="shared" ca="1" si="214"/>
        <v>-7.3295565784882452E-3</v>
      </c>
      <c r="N954" s="79">
        <f t="shared" ca="1" si="210"/>
        <v>0</v>
      </c>
      <c r="O954" s="126">
        <f t="shared" ca="1" si="211"/>
        <v>0</v>
      </c>
      <c r="P954" s="79">
        <f t="shared" ca="1" si="212"/>
        <v>0</v>
      </c>
      <c r="Q954" s="79">
        <f t="shared" ca="1" si="213"/>
        <v>0</v>
      </c>
      <c r="R954" s="53">
        <f t="shared" ca="1" si="215"/>
        <v>7.3295565784882452E-3</v>
      </c>
    </row>
    <row r="955" spans="1:35" x14ac:dyDescent="0.2">
      <c r="C955" s="86"/>
      <c r="D955" s="87">
        <f t="shared" si="203"/>
        <v>0</v>
      </c>
      <c r="E955" s="87">
        <f t="shared" si="203"/>
        <v>0</v>
      </c>
      <c r="F955" s="79">
        <f t="shared" si="204"/>
        <v>0</v>
      </c>
      <c r="G955" s="79">
        <f t="shared" si="204"/>
        <v>0</v>
      </c>
      <c r="H955" s="79">
        <f t="shared" si="205"/>
        <v>0</v>
      </c>
      <c r="I955" s="79">
        <f t="shared" si="206"/>
        <v>0</v>
      </c>
      <c r="J955" s="79">
        <f t="shared" si="207"/>
        <v>0</v>
      </c>
      <c r="K955" s="79">
        <f t="shared" si="208"/>
        <v>0</v>
      </c>
      <c r="L955" s="79">
        <f t="shared" si="209"/>
        <v>0</v>
      </c>
      <c r="M955" s="79">
        <f t="shared" ca="1" si="214"/>
        <v>-7.3295565784882452E-3</v>
      </c>
      <c r="N955" s="79">
        <f t="shared" ca="1" si="210"/>
        <v>0</v>
      </c>
      <c r="O955" s="126">
        <f t="shared" ca="1" si="211"/>
        <v>0</v>
      </c>
      <c r="P955" s="79">
        <f t="shared" ca="1" si="212"/>
        <v>0</v>
      </c>
      <c r="Q955" s="79">
        <f t="shared" ca="1" si="213"/>
        <v>0</v>
      </c>
      <c r="R955" s="53">
        <f t="shared" ca="1" si="215"/>
        <v>7.3295565784882452E-3</v>
      </c>
    </row>
    <row r="956" spans="1:35" x14ac:dyDescent="0.2">
      <c r="C956" s="86"/>
      <c r="D956" s="87">
        <f t="shared" si="203"/>
        <v>0</v>
      </c>
      <c r="E956" s="87">
        <f t="shared" si="203"/>
        <v>0</v>
      </c>
      <c r="F956" s="79">
        <f t="shared" si="204"/>
        <v>0</v>
      </c>
      <c r="G956" s="79">
        <f t="shared" si="204"/>
        <v>0</v>
      </c>
      <c r="H956" s="79">
        <f t="shared" si="205"/>
        <v>0</v>
      </c>
      <c r="I956" s="79">
        <f t="shared" si="206"/>
        <v>0</v>
      </c>
      <c r="J956" s="79">
        <f t="shared" si="207"/>
        <v>0</v>
      </c>
      <c r="K956" s="79">
        <f t="shared" si="208"/>
        <v>0</v>
      </c>
      <c r="L956" s="79">
        <f t="shared" si="209"/>
        <v>0</v>
      </c>
      <c r="M956" s="79">
        <f t="shared" ca="1" si="214"/>
        <v>-7.3295565784882452E-3</v>
      </c>
      <c r="N956" s="79">
        <f t="shared" ca="1" si="210"/>
        <v>0</v>
      </c>
      <c r="O956" s="126">
        <f t="shared" ca="1" si="211"/>
        <v>0</v>
      </c>
      <c r="P956" s="79">
        <f t="shared" ca="1" si="212"/>
        <v>0</v>
      </c>
      <c r="Q956" s="79">
        <f t="shared" ca="1" si="213"/>
        <v>0</v>
      </c>
      <c r="R956" s="53">
        <f t="shared" ca="1" si="215"/>
        <v>7.3295565784882452E-3</v>
      </c>
    </row>
    <row r="957" spans="1:35" x14ac:dyDescent="0.2">
      <c r="C957" s="86"/>
      <c r="D957" s="87">
        <f t="shared" si="203"/>
        <v>0</v>
      </c>
      <c r="E957" s="87">
        <f t="shared" si="203"/>
        <v>0</v>
      </c>
      <c r="F957" s="79">
        <f t="shared" si="204"/>
        <v>0</v>
      </c>
      <c r="G957" s="79">
        <f t="shared" si="204"/>
        <v>0</v>
      </c>
      <c r="H957" s="79">
        <f t="shared" si="205"/>
        <v>0</v>
      </c>
      <c r="I957" s="79">
        <f t="shared" si="206"/>
        <v>0</v>
      </c>
      <c r="J957" s="79">
        <f t="shared" si="207"/>
        <v>0</v>
      </c>
      <c r="K957" s="79">
        <f t="shared" si="208"/>
        <v>0</v>
      </c>
      <c r="L957" s="79">
        <f t="shared" si="209"/>
        <v>0</v>
      </c>
      <c r="M957" s="79">
        <f t="shared" ca="1" si="214"/>
        <v>-7.3295565784882452E-3</v>
      </c>
      <c r="N957" s="79">
        <f t="shared" ca="1" si="210"/>
        <v>0</v>
      </c>
      <c r="O957" s="126">
        <f t="shared" ca="1" si="211"/>
        <v>0</v>
      </c>
      <c r="P957" s="79">
        <f t="shared" ca="1" si="212"/>
        <v>0</v>
      </c>
      <c r="Q957" s="79">
        <f t="shared" ca="1" si="213"/>
        <v>0</v>
      </c>
      <c r="R957" s="53">
        <f t="shared" ca="1" si="215"/>
        <v>7.3295565784882452E-3</v>
      </c>
    </row>
    <row r="958" spans="1:35" x14ac:dyDescent="0.2">
      <c r="C958" s="86"/>
      <c r="D958" s="87">
        <f t="shared" si="203"/>
        <v>0</v>
      </c>
      <c r="E958" s="87">
        <f t="shared" si="203"/>
        <v>0</v>
      </c>
      <c r="F958" s="79">
        <f t="shared" si="204"/>
        <v>0</v>
      </c>
      <c r="G958" s="79">
        <f t="shared" si="204"/>
        <v>0</v>
      </c>
      <c r="H958" s="79">
        <f t="shared" si="205"/>
        <v>0</v>
      </c>
      <c r="I958" s="79">
        <f t="shared" si="206"/>
        <v>0</v>
      </c>
      <c r="J958" s="79">
        <f t="shared" si="207"/>
        <v>0</v>
      </c>
      <c r="K958" s="79">
        <f t="shared" si="208"/>
        <v>0</v>
      </c>
      <c r="L958" s="79">
        <f t="shared" si="209"/>
        <v>0</v>
      </c>
      <c r="M958" s="79">
        <f t="shared" ca="1" si="214"/>
        <v>-7.3295565784882452E-3</v>
      </c>
      <c r="N958" s="79">
        <f t="shared" ca="1" si="210"/>
        <v>0</v>
      </c>
      <c r="O958" s="126">
        <f t="shared" ca="1" si="211"/>
        <v>0</v>
      </c>
      <c r="P958" s="79">
        <f t="shared" ca="1" si="212"/>
        <v>0</v>
      </c>
      <c r="Q958" s="79">
        <f t="shared" ca="1" si="213"/>
        <v>0</v>
      </c>
      <c r="R958" s="53">
        <f t="shared" ca="1" si="215"/>
        <v>7.3295565784882452E-3</v>
      </c>
    </row>
    <row r="959" spans="1:35" x14ac:dyDescent="0.2">
      <c r="C959" s="86"/>
      <c r="D959" s="87">
        <f t="shared" si="203"/>
        <v>0</v>
      </c>
      <c r="E959" s="87">
        <f t="shared" si="203"/>
        <v>0</v>
      </c>
      <c r="F959" s="79">
        <f t="shared" si="204"/>
        <v>0</v>
      </c>
      <c r="G959" s="79">
        <f t="shared" si="204"/>
        <v>0</v>
      </c>
      <c r="H959" s="79">
        <f t="shared" si="205"/>
        <v>0</v>
      </c>
      <c r="I959" s="79">
        <f t="shared" si="206"/>
        <v>0</v>
      </c>
      <c r="J959" s="79">
        <f t="shared" si="207"/>
        <v>0</v>
      </c>
      <c r="K959" s="79">
        <f t="shared" si="208"/>
        <v>0</v>
      </c>
      <c r="L959" s="79">
        <f t="shared" si="209"/>
        <v>0</v>
      </c>
      <c r="M959" s="79">
        <f t="shared" ca="1" si="214"/>
        <v>-7.3295565784882452E-3</v>
      </c>
      <c r="N959" s="79">
        <f t="shared" ca="1" si="210"/>
        <v>0</v>
      </c>
      <c r="O959" s="126">
        <f t="shared" ca="1" si="211"/>
        <v>0</v>
      </c>
      <c r="P959" s="79">
        <f t="shared" ca="1" si="212"/>
        <v>0</v>
      </c>
      <c r="Q959" s="79">
        <f t="shared" ca="1" si="213"/>
        <v>0</v>
      </c>
      <c r="R959" s="53">
        <f t="shared" ca="1" si="215"/>
        <v>7.3295565784882452E-3</v>
      </c>
    </row>
    <row r="960" spans="1:35" x14ac:dyDescent="0.2">
      <c r="C960" s="86"/>
      <c r="D960" s="87">
        <f t="shared" si="203"/>
        <v>0</v>
      </c>
      <c r="E960" s="87">
        <f t="shared" si="203"/>
        <v>0</v>
      </c>
      <c r="F960" s="79">
        <f t="shared" si="204"/>
        <v>0</v>
      </c>
      <c r="G960" s="79">
        <f t="shared" si="204"/>
        <v>0</v>
      </c>
      <c r="H960" s="79">
        <f t="shared" si="205"/>
        <v>0</v>
      </c>
      <c r="I960" s="79">
        <f t="shared" si="206"/>
        <v>0</v>
      </c>
      <c r="J960" s="79">
        <f t="shared" si="207"/>
        <v>0</v>
      </c>
      <c r="K960" s="79">
        <f t="shared" si="208"/>
        <v>0</v>
      </c>
      <c r="L960" s="79">
        <f t="shared" si="209"/>
        <v>0</v>
      </c>
      <c r="M960" s="79">
        <f t="shared" ca="1" si="214"/>
        <v>-7.3295565784882452E-3</v>
      </c>
      <c r="N960" s="79">
        <f t="shared" ca="1" si="210"/>
        <v>0</v>
      </c>
      <c r="O960" s="126">
        <f t="shared" ca="1" si="211"/>
        <v>0</v>
      </c>
      <c r="P960" s="79">
        <f t="shared" ca="1" si="212"/>
        <v>0</v>
      </c>
      <c r="Q960" s="79">
        <f t="shared" ca="1" si="213"/>
        <v>0</v>
      </c>
      <c r="R960" s="53">
        <f t="shared" ca="1" si="215"/>
        <v>7.3295565784882452E-3</v>
      </c>
    </row>
    <row r="961" spans="3:18" x14ac:dyDescent="0.2">
      <c r="C961" s="86"/>
      <c r="D961" s="87">
        <f t="shared" si="203"/>
        <v>0</v>
      </c>
      <c r="E961" s="87">
        <f t="shared" si="203"/>
        <v>0</v>
      </c>
      <c r="F961" s="79">
        <f t="shared" si="204"/>
        <v>0</v>
      </c>
      <c r="G961" s="79">
        <f t="shared" si="204"/>
        <v>0</v>
      </c>
      <c r="H961" s="79">
        <f t="shared" si="205"/>
        <v>0</v>
      </c>
      <c r="I961" s="79">
        <f t="shared" si="206"/>
        <v>0</v>
      </c>
      <c r="J961" s="79">
        <f t="shared" si="207"/>
        <v>0</v>
      </c>
      <c r="K961" s="79">
        <f t="shared" si="208"/>
        <v>0</v>
      </c>
      <c r="L961" s="79">
        <f t="shared" si="209"/>
        <v>0</v>
      </c>
      <c r="M961" s="79">
        <f t="shared" ca="1" si="214"/>
        <v>-7.3295565784882452E-3</v>
      </c>
      <c r="N961" s="79">
        <f t="shared" ca="1" si="210"/>
        <v>0</v>
      </c>
      <c r="O961" s="126">
        <f t="shared" ca="1" si="211"/>
        <v>0</v>
      </c>
      <c r="P961" s="79">
        <f t="shared" ca="1" si="212"/>
        <v>0</v>
      </c>
      <c r="Q961" s="79">
        <f t="shared" ca="1" si="213"/>
        <v>0</v>
      </c>
      <c r="R961" s="53">
        <f t="shared" ca="1" si="215"/>
        <v>7.3295565784882452E-3</v>
      </c>
    </row>
    <row r="962" spans="3:18" x14ac:dyDescent="0.2">
      <c r="C962" s="86"/>
      <c r="D962" s="87">
        <f t="shared" si="203"/>
        <v>0</v>
      </c>
      <c r="E962" s="87">
        <f t="shared" si="203"/>
        <v>0</v>
      </c>
      <c r="F962" s="79">
        <f t="shared" si="204"/>
        <v>0</v>
      </c>
      <c r="G962" s="79">
        <f t="shared" si="204"/>
        <v>0</v>
      </c>
      <c r="H962" s="79">
        <f t="shared" si="205"/>
        <v>0</v>
      </c>
      <c r="I962" s="79">
        <f t="shared" si="206"/>
        <v>0</v>
      </c>
      <c r="J962" s="79">
        <f t="shared" si="207"/>
        <v>0</v>
      </c>
      <c r="K962" s="79">
        <f t="shared" si="208"/>
        <v>0</v>
      </c>
      <c r="L962" s="79">
        <f t="shared" si="209"/>
        <v>0</v>
      </c>
      <c r="M962" s="79">
        <f t="shared" ca="1" si="214"/>
        <v>-7.3295565784882452E-3</v>
      </c>
      <c r="N962" s="79">
        <f t="shared" ca="1" si="210"/>
        <v>0</v>
      </c>
      <c r="O962" s="126">
        <f t="shared" ca="1" si="211"/>
        <v>0</v>
      </c>
      <c r="P962" s="79">
        <f t="shared" ca="1" si="212"/>
        <v>0</v>
      </c>
      <c r="Q962" s="79">
        <f t="shared" ca="1" si="213"/>
        <v>0</v>
      </c>
      <c r="R962" s="53">
        <f t="shared" ca="1" si="215"/>
        <v>7.3295565784882452E-3</v>
      </c>
    </row>
    <row r="963" spans="3:18" x14ac:dyDescent="0.2">
      <c r="C963" s="86"/>
      <c r="D963" s="87">
        <f t="shared" si="203"/>
        <v>0</v>
      </c>
      <c r="E963" s="87">
        <f t="shared" si="203"/>
        <v>0</v>
      </c>
      <c r="F963" s="79">
        <f t="shared" si="204"/>
        <v>0</v>
      </c>
      <c r="G963" s="79">
        <f t="shared" si="204"/>
        <v>0</v>
      </c>
      <c r="H963" s="79">
        <f t="shared" si="205"/>
        <v>0</v>
      </c>
      <c r="I963" s="79">
        <f t="shared" si="206"/>
        <v>0</v>
      </c>
      <c r="J963" s="79">
        <f t="shared" si="207"/>
        <v>0</v>
      </c>
      <c r="K963" s="79">
        <f t="shared" si="208"/>
        <v>0</v>
      </c>
      <c r="L963" s="79">
        <f t="shared" si="209"/>
        <v>0</v>
      </c>
      <c r="M963" s="79">
        <f t="shared" ca="1" si="214"/>
        <v>-7.3295565784882452E-3</v>
      </c>
      <c r="N963" s="79">
        <f t="shared" ca="1" si="210"/>
        <v>0</v>
      </c>
      <c r="O963" s="126">
        <f t="shared" ca="1" si="211"/>
        <v>0</v>
      </c>
      <c r="P963" s="79">
        <f t="shared" ca="1" si="212"/>
        <v>0</v>
      </c>
      <c r="Q963" s="79">
        <f t="shared" ca="1" si="213"/>
        <v>0</v>
      </c>
      <c r="R963" s="53">
        <f t="shared" ca="1" si="215"/>
        <v>7.3295565784882452E-3</v>
      </c>
    </row>
    <row r="964" spans="3:18" x14ac:dyDescent="0.2">
      <c r="C964" s="86"/>
      <c r="D964" s="87">
        <f t="shared" si="203"/>
        <v>0</v>
      </c>
      <c r="E964" s="87">
        <f t="shared" si="203"/>
        <v>0</v>
      </c>
      <c r="F964" s="79">
        <f t="shared" si="204"/>
        <v>0</v>
      </c>
      <c r="G964" s="79">
        <f t="shared" si="204"/>
        <v>0</v>
      </c>
      <c r="H964" s="79">
        <f t="shared" si="205"/>
        <v>0</v>
      </c>
      <c r="I964" s="79">
        <f t="shared" si="206"/>
        <v>0</v>
      </c>
      <c r="J964" s="79">
        <f t="shared" si="207"/>
        <v>0</v>
      </c>
      <c r="K964" s="79">
        <f t="shared" si="208"/>
        <v>0</v>
      </c>
      <c r="L964" s="79">
        <f t="shared" si="209"/>
        <v>0</v>
      </c>
      <c r="M964" s="79">
        <f t="shared" ca="1" si="214"/>
        <v>-7.3295565784882452E-3</v>
      </c>
      <c r="N964" s="79">
        <f t="shared" ca="1" si="210"/>
        <v>0</v>
      </c>
      <c r="O964" s="126">
        <f t="shared" ca="1" si="211"/>
        <v>0</v>
      </c>
      <c r="P964" s="79">
        <f t="shared" ca="1" si="212"/>
        <v>0</v>
      </c>
      <c r="Q964" s="79">
        <f t="shared" ca="1" si="213"/>
        <v>0</v>
      </c>
      <c r="R964" s="53">
        <f t="shared" ca="1" si="215"/>
        <v>7.3295565784882452E-3</v>
      </c>
    </row>
    <row r="965" spans="3:18" x14ac:dyDescent="0.2">
      <c r="C965" s="86"/>
      <c r="D965" s="87">
        <f t="shared" si="203"/>
        <v>0</v>
      </c>
      <c r="E965" s="87">
        <f t="shared" si="203"/>
        <v>0</v>
      </c>
      <c r="F965" s="79">
        <f t="shared" si="204"/>
        <v>0</v>
      </c>
      <c r="G965" s="79">
        <f t="shared" si="204"/>
        <v>0</v>
      </c>
      <c r="H965" s="79">
        <f t="shared" si="205"/>
        <v>0</v>
      </c>
      <c r="I965" s="79">
        <f t="shared" si="206"/>
        <v>0</v>
      </c>
      <c r="J965" s="79">
        <f t="shared" si="207"/>
        <v>0</v>
      </c>
      <c r="K965" s="79">
        <f t="shared" si="208"/>
        <v>0</v>
      </c>
      <c r="L965" s="79">
        <f t="shared" si="209"/>
        <v>0</v>
      </c>
      <c r="M965" s="79">
        <f t="shared" ca="1" si="214"/>
        <v>-7.3295565784882452E-3</v>
      </c>
      <c r="N965" s="79">
        <f t="shared" ca="1" si="210"/>
        <v>0</v>
      </c>
      <c r="O965" s="126">
        <f t="shared" ca="1" si="211"/>
        <v>0</v>
      </c>
      <c r="P965" s="79">
        <f t="shared" ca="1" si="212"/>
        <v>0</v>
      </c>
      <c r="Q965" s="79">
        <f t="shared" ca="1" si="213"/>
        <v>0</v>
      </c>
      <c r="R965" s="53">
        <f t="shared" ca="1" si="215"/>
        <v>7.3295565784882452E-3</v>
      </c>
    </row>
    <row r="966" spans="3:18" x14ac:dyDescent="0.2">
      <c r="C966" s="86"/>
      <c r="D966" s="87">
        <f t="shared" si="203"/>
        <v>0</v>
      </c>
      <c r="E966" s="87">
        <f t="shared" si="203"/>
        <v>0</v>
      </c>
      <c r="F966" s="79">
        <f t="shared" si="204"/>
        <v>0</v>
      </c>
      <c r="G966" s="79">
        <f t="shared" si="204"/>
        <v>0</v>
      </c>
      <c r="H966" s="79">
        <f t="shared" si="205"/>
        <v>0</v>
      </c>
      <c r="I966" s="79">
        <f t="shared" si="206"/>
        <v>0</v>
      </c>
      <c r="J966" s="79">
        <f t="shared" si="207"/>
        <v>0</v>
      </c>
      <c r="K966" s="79">
        <f t="shared" si="208"/>
        <v>0</v>
      </c>
      <c r="L966" s="79">
        <f t="shared" si="209"/>
        <v>0</v>
      </c>
      <c r="M966" s="79">
        <f t="shared" ca="1" si="214"/>
        <v>-7.3295565784882452E-3</v>
      </c>
      <c r="N966" s="79">
        <f t="shared" ca="1" si="210"/>
        <v>0</v>
      </c>
      <c r="O966" s="126">
        <f t="shared" ca="1" si="211"/>
        <v>0</v>
      </c>
      <c r="P966" s="79">
        <f t="shared" ca="1" si="212"/>
        <v>0</v>
      </c>
      <c r="Q966" s="79">
        <f t="shared" ca="1" si="213"/>
        <v>0</v>
      </c>
      <c r="R966" s="53">
        <f t="shared" ca="1" si="215"/>
        <v>7.3295565784882452E-3</v>
      </c>
    </row>
    <row r="967" spans="3:18" x14ac:dyDescent="0.2">
      <c r="C967" s="86"/>
      <c r="D967" s="87">
        <f t="shared" si="203"/>
        <v>0</v>
      </c>
      <c r="E967" s="87">
        <f t="shared" si="203"/>
        <v>0</v>
      </c>
      <c r="F967" s="79">
        <f t="shared" si="204"/>
        <v>0</v>
      </c>
      <c r="G967" s="79">
        <f t="shared" si="204"/>
        <v>0</v>
      </c>
      <c r="H967" s="79">
        <f t="shared" si="205"/>
        <v>0</v>
      </c>
      <c r="I967" s="79">
        <f t="shared" si="206"/>
        <v>0</v>
      </c>
      <c r="J967" s="79">
        <f t="shared" si="207"/>
        <v>0</v>
      </c>
      <c r="K967" s="79">
        <f t="shared" si="208"/>
        <v>0</v>
      </c>
      <c r="L967" s="79">
        <f t="shared" si="209"/>
        <v>0</v>
      </c>
      <c r="M967" s="79">
        <f t="shared" ca="1" si="214"/>
        <v>-7.3295565784882452E-3</v>
      </c>
      <c r="N967" s="79">
        <f t="shared" ca="1" si="210"/>
        <v>0</v>
      </c>
      <c r="O967" s="126">
        <f t="shared" ca="1" si="211"/>
        <v>0</v>
      </c>
      <c r="P967" s="79">
        <f t="shared" ca="1" si="212"/>
        <v>0</v>
      </c>
      <c r="Q967" s="79">
        <f t="shared" ca="1" si="213"/>
        <v>0</v>
      </c>
      <c r="R967" s="53">
        <f t="shared" ca="1" si="215"/>
        <v>7.3295565784882452E-3</v>
      </c>
    </row>
    <row r="968" spans="3:18" x14ac:dyDescent="0.2">
      <c r="C968" s="86"/>
      <c r="D968" s="87">
        <f t="shared" si="203"/>
        <v>0</v>
      </c>
      <c r="E968" s="87">
        <f t="shared" si="203"/>
        <v>0</v>
      </c>
      <c r="F968" s="79">
        <f t="shared" si="204"/>
        <v>0</v>
      </c>
      <c r="G968" s="79">
        <f t="shared" si="204"/>
        <v>0</v>
      </c>
      <c r="H968" s="79">
        <f t="shared" si="205"/>
        <v>0</v>
      </c>
      <c r="I968" s="79">
        <f t="shared" si="206"/>
        <v>0</v>
      </c>
      <c r="J968" s="79">
        <f t="shared" si="207"/>
        <v>0</v>
      </c>
      <c r="K968" s="79">
        <f t="shared" si="208"/>
        <v>0</v>
      </c>
      <c r="L968" s="79">
        <f t="shared" si="209"/>
        <v>0</v>
      </c>
      <c r="M968" s="79">
        <f t="shared" ca="1" si="214"/>
        <v>-7.3295565784882452E-3</v>
      </c>
      <c r="N968" s="79">
        <f t="shared" ca="1" si="210"/>
        <v>0</v>
      </c>
      <c r="O968" s="126">
        <f t="shared" ca="1" si="211"/>
        <v>0</v>
      </c>
      <c r="P968" s="79">
        <f t="shared" ca="1" si="212"/>
        <v>0</v>
      </c>
      <c r="Q968" s="79">
        <f t="shared" ca="1" si="213"/>
        <v>0</v>
      </c>
      <c r="R968" s="53">
        <f t="shared" ca="1" si="215"/>
        <v>7.3295565784882452E-3</v>
      </c>
    </row>
    <row r="969" spans="3:18" x14ac:dyDescent="0.2">
      <c r="C969" s="86"/>
      <c r="D969" s="87">
        <f t="shared" si="203"/>
        <v>0</v>
      </c>
      <c r="E969" s="87">
        <f t="shared" si="203"/>
        <v>0</v>
      </c>
      <c r="F969" s="79">
        <f t="shared" si="204"/>
        <v>0</v>
      </c>
      <c r="G969" s="79">
        <f t="shared" si="204"/>
        <v>0</v>
      </c>
      <c r="H969" s="79">
        <f t="shared" si="205"/>
        <v>0</v>
      </c>
      <c r="I969" s="79">
        <f t="shared" si="206"/>
        <v>0</v>
      </c>
      <c r="J969" s="79">
        <f t="shared" si="207"/>
        <v>0</v>
      </c>
      <c r="K969" s="79">
        <f t="shared" si="208"/>
        <v>0</v>
      </c>
      <c r="L969" s="79">
        <f t="shared" si="209"/>
        <v>0</v>
      </c>
      <c r="M969" s="79">
        <f t="shared" ca="1" si="214"/>
        <v>-7.3295565784882452E-3</v>
      </c>
      <c r="N969" s="79">
        <f t="shared" ca="1" si="210"/>
        <v>0</v>
      </c>
      <c r="O969" s="126">
        <f t="shared" ca="1" si="211"/>
        <v>0</v>
      </c>
      <c r="P969" s="79">
        <f t="shared" ca="1" si="212"/>
        <v>0</v>
      </c>
      <c r="Q969" s="79">
        <f t="shared" ca="1" si="213"/>
        <v>0</v>
      </c>
      <c r="R969" s="53">
        <f t="shared" ca="1" si="215"/>
        <v>7.3295565784882452E-3</v>
      </c>
    </row>
    <row r="970" spans="3:18" x14ac:dyDescent="0.2">
      <c r="C970" s="86"/>
      <c r="D970" s="87">
        <f t="shared" si="203"/>
        <v>0</v>
      </c>
      <c r="E970" s="87">
        <f t="shared" si="203"/>
        <v>0</v>
      </c>
      <c r="F970" s="79">
        <f t="shared" si="204"/>
        <v>0</v>
      </c>
      <c r="G970" s="79">
        <f t="shared" si="204"/>
        <v>0</v>
      </c>
      <c r="H970" s="79">
        <f t="shared" si="205"/>
        <v>0</v>
      </c>
      <c r="I970" s="79">
        <f t="shared" si="206"/>
        <v>0</v>
      </c>
      <c r="J970" s="79">
        <f t="shared" si="207"/>
        <v>0</v>
      </c>
      <c r="K970" s="79">
        <f t="shared" si="208"/>
        <v>0</v>
      </c>
      <c r="L970" s="79">
        <f t="shared" si="209"/>
        <v>0</v>
      </c>
      <c r="M970" s="79">
        <f t="shared" ca="1" si="214"/>
        <v>-7.3295565784882452E-3</v>
      </c>
      <c r="N970" s="79">
        <f t="shared" ca="1" si="210"/>
        <v>0</v>
      </c>
      <c r="O970" s="126">
        <f t="shared" ca="1" si="211"/>
        <v>0</v>
      </c>
      <c r="P970" s="79">
        <f t="shared" ca="1" si="212"/>
        <v>0</v>
      </c>
      <c r="Q970" s="79">
        <f t="shared" ca="1" si="213"/>
        <v>0</v>
      </c>
      <c r="R970" s="53">
        <f t="shared" ca="1" si="215"/>
        <v>7.3295565784882452E-3</v>
      </c>
    </row>
    <row r="971" spans="3:18" x14ac:dyDescent="0.2">
      <c r="C971" s="86"/>
      <c r="D971" s="87">
        <f t="shared" si="203"/>
        <v>0</v>
      </c>
      <c r="E971" s="87">
        <f t="shared" si="203"/>
        <v>0</v>
      </c>
      <c r="F971" s="79">
        <f t="shared" si="204"/>
        <v>0</v>
      </c>
      <c r="G971" s="79">
        <f t="shared" si="204"/>
        <v>0</v>
      </c>
      <c r="H971" s="79">
        <f t="shared" si="205"/>
        <v>0</v>
      </c>
      <c r="I971" s="79">
        <f t="shared" si="206"/>
        <v>0</v>
      </c>
      <c r="J971" s="79">
        <f t="shared" si="207"/>
        <v>0</v>
      </c>
      <c r="K971" s="79">
        <f t="shared" si="208"/>
        <v>0</v>
      </c>
      <c r="L971" s="79">
        <f t="shared" si="209"/>
        <v>0</v>
      </c>
      <c r="M971" s="79">
        <f t="shared" ca="1" si="214"/>
        <v>-7.3295565784882452E-3</v>
      </c>
      <c r="N971" s="79">
        <f t="shared" ca="1" si="210"/>
        <v>0</v>
      </c>
      <c r="O971" s="126">
        <f t="shared" ca="1" si="211"/>
        <v>0</v>
      </c>
      <c r="P971" s="79">
        <f t="shared" ca="1" si="212"/>
        <v>0</v>
      </c>
      <c r="Q971" s="79">
        <f t="shared" ca="1" si="213"/>
        <v>0</v>
      </c>
      <c r="R971" s="53">
        <f t="shared" ca="1" si="215"/>
        <v>7.3295565784882452E-3</v>
      </c>
    </row>
    <row r="972" spans="3:18" x14ac:dyDescent="0.2">
      <c r="C972" s="86"/>
      <c r="D972" s="87">
        <f t="shared" si="203"/>
        <v>0</v>
      </c>
      <c r="E972" s="87">
        <f t="shared" si="203"/>
        <v>0</v>
      </c>
      <c r="F972" s="79">
        <f t="shared" si="204"/>
        <v>0</v>
      </c>
      <c r="G972" s="79">
        <f t="shared" si="204"/>
        <v>0</v>
      </c>
      <c r="H972" s="79">
        <f t="shared" si="205"/>
        <v>0</v>
      </c>
      <c r="I972" s="79">
        <f t="shared" si="206"/>
        <v>0</v>
      </c>
      <c r="J972" s="79">
        <f t="shared" si="207"/>
        <v>0</v>
      </c>
      <c r="K972" s="79">
        <f t="shared" si="208"/>
        <v>0</v>
      </c>
      <c r="L972" s="79">
        <f t="shared" si="209"/>
        <v>0</v>
      </c>
      <c r="M972" s="79">
        <f t="shared" ca="1" si="214"/>
        <v>-7.3295565784882452E-3</v>
      </c>
      <c r="N972" s="79">
        <f t="shared" ca="1" si="210"/>
        <v>0</v>
      </c>
      <c r="O972" s="126">
        <f t="shared" ca="1" si="211"/>
        <v>0</v>
      </c>
      <c r="P972" s="79">
        <f t="shared" ca="1" si="212"/>
        <v>0</v>
      </c>
      <c r="Q972" s="79">
        <f t="shared" ca="1" si="213"/>
        <v>0</v>
      </c>
      <c r="R972" s="53">
        <f t="shared" ca="1" si="215"/>
        <v>7.3295565784882452E-3</v>
      </c>
    </row>
    <row r="973" spans="3:18" x14ac:dyDescent="0.2">
      <c r="C973" s="86"/>
      <c r="D973" s="87">
        <f t="shared" si="203"/>
        <v>0</v>
      </c>
      <c r="E973" s="87">
        <f t="shared" si="203"/>
        <v>0</v>
      </c>
      <c r="F973" s="79">
        <f t="shared" si="204"/>
        <v>0</v>
      </c>
      <c r="G973" s="79">
        <f t="shared" si="204"/>
        <v>0</v>
      </c>
      <c r="H973" s="79">
        <f t="shared" si="205"/>
        <v>0</v>
      </c>
      <c r="I973" s="79">
        <f t="shared" si="206"/>
        <v>0</v>
      </c>
      <c r="J973" s="79">
        <f t="shared" si="207"/>
        <v>0</v>
      </c>
      <c r="K973" s="79">
        <f t="shared" si="208"/>
        <v>0</v>
      </c>
      <c r="L973" s="79">
        <f t="shared" si="209"/>
        <v>0</v>
      </c>
      <c r="M973" s="79">
        <f t="shared" ca="1" si="214"/>
        <v>-7.3295565784882452E-3</v>
      </c>
      <c r="N973" s="79">
        <f t="shared" ca="1" si="210"/>
        <v>0</v>
      </c>
      <c r="O973" s="126">
        <f t="shared" ca="1" si="211"/>
        <v>0</v>
      </c>
      <c r="P973" s="79">
        <f t="shared" ca="1" si="212"/>
        <v>0</v>
      </c>
      <c r="Q973" s="79">
        <f t="shared" ca="1" si="213"/>
        <v>0</v>
      </c>
      <c r="R973" s="53">
        <f t="shared" ca="1" si="215"/>
        <v>7.3295565784882452E-3</v>
      </c>
    </row>
    <row r="974" spans="3:18" x14ac:dyDescent="0.2">
      <c r="C974" s="86"/>
      <c r="D974" s="87">
        <f t="shared" si="203"/>
        <v>0</v>
      </c>
      <c r="E974" s="87">
        <f t="shared" si="203"/>
        <v>0</v>
      </c>
      <c r="F974" s="79">
        <f t="shared" si="204"/>
        <v>0</v>
      </c>
      <c r="G974" s="79">
        <f t="shared" si="204"/>
        <v>0</v>
      </c>
      <c r="H974" s="79">
        <f t="shared" si="205"/>
        <v>0</v>
      </c>
      <c r="I974" s="79">
        <f t="shared" si="206"/>
        <v>0</v>
      </c>
      <c r="J974" s="79">
        <f t="shared" si="207"/>
        <v>0</v>
      </c>
      <c r="K974" s="79">
        <f t="shared" si="208"/>
        <v>0</v>
      </c>
      <c r="L974" s="79">
        <f t="shared" si="209"/>
        <v>0</v>
      </c>
      <c r="M974" s="79">
        <f t="shared" ca="1" si="214"/>
        <v>-7.3295565784882452E-3</v>
      </c>
      <c r="N974" s="79">
        <f t="shared" ca="1" si="210"/>
        <v>0</v>
      </c>
      <c r="O974" s="126">
        <f t="shared" ca="1" si="211"/>
        <v>0</v>
      </c>
      <c r="P974" s="79">
        <f t="shared" ca="1" si="212"/>
        <v>0</v>
      </c>
      <c r="Q974" s="79">
        <f t="shared" ca="1" si="213"/>
        <v>0</v>
      </c>
      <c r="R974" s="53">
        <f t="shared" ca="1" si="215"/>
        <v>7.3295565784882452E-3</v>
      </c>
    </row>
    <row r="975" spans="3:18" x14ac:dyDescent="0.2">
      <c r="C975" s="86"/>
      <c r="D975" s="87">
        <f t="shared" ref="D975:E1038" si="216">A975/A$18</f>
        <v>0</v>
      </c>
      <c r="E975" s="87">
        <f t="shared" si="216"/>
        <v>0</v>
      </c>
      <c r="F975" s="79">
        <f t="shared" ref="F975:G1038" si="217">$C975*D975</f>
        <v>0</v>
      </c>
      <c r="G975" s="79">
        <f t="shared" si="217"/>
        <v>0</v>
      </c>
      <c r="H975" s="79">
        <f t="shared" si="205"/>
        <v>0</v>
      </c>
      <c r="I975" s="79">
        <f t="shared" si="206"/>
        <v>0</v>
      </c>
      <c r="J975" s="79">
        <f t="shared" si="207"/>
        <v>0</v>
      </c>
      <c r="K975" s="79">
        <f t="shared" si="208"/>
        <v>0</v>
      </c>
      <c r="L975" s="79">
        <f t="shared" si="209"/>
        <v>0</v>
      </c>
      <c r="M975" s="79">
        <f t="shared" ca="1" si="214"/>
        <v>-7.3295565784882452E-3</v>
      </c>
      <c r="N975" s="79">
        <f t="shared" ca="1" si="210"/>
        <v>0</v>
      </c>
      <c r="O975" s="126">
        <f t="shared" ca="1" si="211"/>
        <v>0</v>
      </c>
      <c r="P975" s="79">
        <f t="shared" ca="1" si="212"/>
        <v>0</v>
      </c>
      <c r="Q975" s="79">
        <f t="shared" ca="1" si="213"/>
        <v>0</v>
      </c>
      <c r="R975" s="53">
        <f t="shared" ca="1" si="215"/>
        <v>7.3295565784882452E-3</v>
      </c>
    </row>
    <row r="976" spans="3:18" x14ac:dyDescent="0.2">
      <c r="C976" s="86"/>
      <c r="D976" s="87">
        <f t="shared" si="216"/>
        <v>0</v>
      </c>
      <c r="E976" s="87">
        <f t="shared" si="216"/>
        <v>0</v>
      </c>
      <c r="F976" s="79">
        <f t="shared" si="217"/>
        <v>0</v>
      </c>
      <c r="G976" s="79">
        <f t="shared" si="217"/>
        <v>0</v>
      </c>
      <c r="H976" s="79">
        <f t="shared" ref="H976:H1039" si="218">C976*D976*D976</f>
        <v>0</v>
      </c>
      <c r="I976" s="79">
        <f t="shared" ref="I976:I1039" si="219">C976*D976*D976*D976</f>
        <v>0</v>
      </c>
      <c r="J976" s="79">
        <f t="shared" ref="J976:J1039" si="220">C976*D976*D976*D976*D976</f>
        <v>0</v>
      </c>
      <c r="K976" s="79">
        <f t="shared" ref="K976:K1039" si="221">C976*E976*D976</f>
        <v>0</v>
      </c>
      <c r="L976" s="79">
        <f t="shared" ref="L976:L1039" si="222">C976*E976*D976*D976</f>
        <v>0</v>
      </c>
      <c r="M976" s="79">
        <f t="shared" ca="1" si="214"/>
        <v>-7.3295565784882452E-3</v>
      </c>
      <c r="N976" s="79">
        <f t="shared" ref="N976:N1039" ca="1" si="223">C976*(M976-E976)^2</f>
        <v>0</v>
      </c>
      <c r="O976" s="126">
        <f t="shared" ref="O976:O1039" ca="1" si="224">(C976*O$1-O$2*F976+O$3*H976)^2</f>
        <v>0</v>
      </c>
      <c r="P976" s="79">
        <f t="shared" ref="P976:P1039" ca="1" si="225">(-C976*O$2+O$4*F976-O$5*H976)^2</f>
        <v>0</v>
      </c>
      <c r="Q976" s="79">
        <f t="shared" ref="Q976:Q1039" ca="1" si="226">+(C976*O$3-F976*O$5+H976*O$6)^2</f>
        <v>0</v>
      </c>
      <c r="R976" s="53">
        <f t="shared" ca="1" si="215"/>
        <v>7.3295565784882452E-3</v>
      </c>
    </row>
    <row r="977" spans="3:18" x14ac:dyDescent="0.2">
      <c r="C977" s="86"/>
      <c r="D977" s="87">
        <f t="shared" si="216"/>
        <v>0</v>
      </c>
      <c r="E977" s="87">
        <f t="shared" si="216"/>
        <v>0</v>
      </c>
      <c r="F977" s="79">
        <f t="shared" si="217"/>
        <v>0</v>
      </c>
      <c r="G977" s="79">
        <f t="shared" si="217"/>
        <v>0</v>
      </c>
      <c r="H977" s="79">
        <f t="shared" si="218"/>
        <v>0</v>
      </c>
      <c r="I977" s="79">
        <f t="shared" si="219"/>
        <v>0</v>
      </c>
      <c r="J977" s="79">
        <f t="shared" si="220"/>
        <v>0</v>
      </c>
      <c r="K977" s="79">
        <f t="shared" si="221"/>
        <v>0</v>
      </c>
      <c r="L977" s="79">
        <f t="shared" si="222"/>
        <v>0</v>
      </c>
      <c r="M977" s="79">
        <f t="shared" ca="1" si="214"/>
        <v>-7.3295565784882452E-3</v>
      </c>
      <c r="N977" s="79">
        <f t="shared" ca="1" si="223"/>
        <v>0</v>
      </c>
      <c r="O977" s="126">
        <f t="shared" ca="1" si="224"/>
        <v>0</v>
      </c>
      <c r="P977" s="79">
        <f t="shared" ca="1" si="225"/>
        <v>0</v>
      </c>
      <c r="Q977" s="79">
        <f t="shared" ca="1" si="226"/>
        <v>0</v>
      </c>
      <c r="R977" s="53">
        <f t="shared" ca="1" si="215"/>
        <v>7.3295565784882452E-3</v>
      </c>
    </row>
    <row r="978" spans="3:18" x14ac:dyDescent="0.2">
      <c r="C978" s="86"/>
      <c r="D978" s="87">
        <f t="shared" si="216"/>
        <v>0</v>
      </c>
      <c r="E978" s="87">
        <f t="shared" si="216"/>
        <v>0</v>
      </c>
      <c r="F978" s="79">
        <f t="shared" si="217"/>
        <v>0</v>
      </c>
      <c r="G978" s="79">
        <f t="shared" si="217"/>
        <v>0</v>
      </c>
      <c r="H978" s="79">
        <f t="shared" si="218"/>
        <v>0</v>
      </c>
      <c r="I978" s="79">
        <f t="shared" si="219"/>
        <v>0</v>
      </c>
      <c r="J978" s="79">
        <f t="shared" si="220"/>
        <v>0</v>
      </c>
      <c r="K978" s="79">
        <f t="shared" si="221"/>
        <v>0</v>
      </c>
      <c r="L978" s="79">
        <f t="shared" si="222"/>
        <v>0</v>
      </c>
      <c r="M978" s="79">
        <f t="shared" ca="1" si="214"/>
        <v>-7.3295565784882452E-3</v>
      </c>
      <c r="N978" s="79">
        <f t="shared" ca="1" si="223"/>
        <v>0</v>
      </c>
      <c r="O978" s="126">
        <f t="shared" ca="1" si="224"/>
        <v>0</v>
      </c>
      <c r="P978" s="79">
        <f t="shared" ca="1" si="225"/>
        <v>0</v>
      </c>
      <c r="Q978" s="79">
        <f t="shared" ca="1" si="226"/>
        <v>0</v>
      </c>
      <c r="R978" s="53">
        <f t="shared" ca="1" si="215"/>
        <v>7.3295565784882452E-3</v>
      </c>
    </row>
    <row r="979" spans="3:18" x14ac:dyDescent="0.2">
      <c r="C979" s="86"/>
      <c r="D979" s="87">
        <f t="shared" si="216"/>
        <v>0</v>
      </c>
      <c r="E979" s="87">
        <f t="shared" si="216"/>
        <v>0</v>
      </c>
      <c r="F979" s="79">
        <f t="shared" si="217"/>
        <v>0</v>
      </c>
      <c r="G979" s="79">
        <f t="shared" si="217"/>
        <v>0</v>
      </c>
      <c r="H979" s="79">
        <f t="shared" si="218"/>
        <v>0</v>
      </c>
      <c r="I979" s="79">
        <f t="shared" si="219"/>
        <v>0</v>
      </c>
      <c r="J979" s="79">
        <f t="shared" si="220"/>
        <v>0</v>
      </c>
      <c r="K979" s="79">
        <f t="shared" si="221"/>
        <v>0</v>
      </c>
      <c r="L979" s="79">
        <f t="shared" si="222"/>
        <v>0</v>
      </c>
      <c r="M979" s="79">
        <f t="shared" ca="1" si="214"/>
        <v>-7.3295565784882452E-3</v>
      </c>
      <c r="N979" s="79">
        <f t="shared" ca="1" si="223"/>
        <v>0</v>
      </c>
      <c r="O979" s="126">
        <f t="shared" ca="1" si="224"/>
        <v>0</v>
      </c>
      <c r="P979" s="79">
        <f t="shared" ca="1" si="225"/>
        <v>0</v>
      </c>
      <c r="Q979" s="79">
        <f t="shared" ca="1" si="226"/>
        <v>0</v>
      </c>
      <c r="R979" s="53">
        <f t="shared" ca="1" si="215"/>
        <v>7.3295565784882452E-3</v>
      </c>
    </row>
    <row r="980" spans="3:18" x14ac:dyDescent="0.2">
      <c r="C980" s="86"/>
      <c r="D980" s="87">
        <f t="shared" si="216"/>
        <v>0</v>
      </c>
      <c r="E980" s="87">
        <f t="shared" si="216"/>
        <v>0</v>
      </c>
      <c r="F980" s="79">
        <f t="shared" si="217"/>
        <v>0</v>
      </c>
      <c r="G980" s="79">
        <f t="shared" si="217"/>
        <v>0</v>
      </c>
      <c r="H980" s="79">
        <f t="shared" si="218"/>
        <v>0</v>
      </c>
      <c r="I980" s="79">
        <f t="shared" si="219"/>
        <v>0</v>
      </c>
      <c r="J980" s="79">
        <f t="shared" si="220"/>
        <v>0</v>
      </c>
      <c r="K980" s="79">
        <f t="shared" si="221"/>
        <v>0</v>
      </c>
      <c r="L980" s="79">
        <f t="shared" si="222"/>
        <v>0</v>
      </c>
      <c r="M980" s="79">
        <f t="shared" ca="1" si="214"/>
        <v>-7.3295565784882452E-3</v>
      </c>
      <c r="N980" s="79">
        <f t="shared" ca="1" si="223"/>
        <v>0</v>
      </c>
      <c r="O980" s="126">
        <f t="shared" ca="1" si="224"/>
        <v>0</v>
      </c>
      <c r="P980" s="79">
        <f t="shared" ca="1" si="225"/>
        <v>0</v>
      </c>
      <c r="Q980" s="79">
        <f t="shared" ca="1" si="226"/>
        <v>0</v>
      </c>
      <c r="R980" s="53">
        <f t="shared" ca="1" si="215"/>
        <v>7.3295565784882452E-3</v>
      </c>
    </row>
    <row r="981" spans="3:18" x14ac:dyDescent="0.2">
      <c r="C981" s="86"/>
      <c r="D981" s="87">
        <f t="shared" si="216"/>
        <v>0</v>
      </c>
      <c r="E981" s="87">
        <f t="shared" si="216"/>
        <v>0</v>
      </c>
      <c r="F981" s="79">
        <f t="shared" si="217"/>
        <v>0</v>
      </c>
      <c r="G981" s="79">
        <f t="shared" si="217"/>
        <v>0</v>
      </c>
      <c r="H981" s="79">
        <f t="shared" si="218"/>
        <v>0</v>
      </c>
      <c r="I981" s="79">
        <f t="shared" si="219"/>
        <v>0</v>
      </c>
      <c r="J981" s="79">
        <f t="shared" si="220"/>
        <v>0</v>
      </c>
      <c r="K981" s="79">
        <f t="shared" si="221"/>
        <v>0</v>
      </c>
      <c r="L981" s="79">
        <f t="shared" si="222"/>
        <v>0</v>
      </c>
      <c r="M981" s="79">
        <f t="shared" ref="M981:M1044" ca="1" si="227">+E$4+E$5*D981+E$6*D981^2</f>
        <v>-7.3295565784882452E-3</v>
      </c>
      <c r="N981" s="79">
        <f t="shared" ca="1" si="223"/>
        <v>0</v>
      </c>
      <c r="O981" s="126">
        <f t="shared" ca="1" si="224"/>
        <v>0</v>
      </c>
      <c r="P981" s="79">
        <f t="shared" ca="1" si="225"/>
        <v>0</v>
      </c>
      <c r="Q981" s="79">
        <f t="shared" ca="1" si="226"/>
        <v>0</v>
      </c>
      <c r="R981" s="53">
        <f t="shared" ref="R981:R1044" ca="1" si="228">+E981-M981</f>
        <v>7.3295565784882452E-3</v>
      </c>
    </row>
    <row r="982" spans="3:18" x14ac:dyDescent="0.2">
      <c r="C982" s="86"/>
      <c r="D982" s="87">
        <f t="shared" si="216"/>
        <v>0</v>
      </c>
      <c r="E982" s="87">
        <f t="shared" si="216"/>
        <v>0</v>
      </c>
      <c r="F982" s="79">
        <f t="shared" si="217"/>
        <v>0</v>
      </c>
      <c r="G982" s="79">
        <f t="shared" si="217"/>
        <v>0</v>
      </c>
      <c r="H982" s="79">
        <f t="shared" si="218"/>
        <v>0</v>
      </c>
      <c r="I982" s="79">
        <f t="shared" si="219"/>
        <v>0</v>
      </c>
      <c r="J982" s="79">
        <f t="shared" si="220"/>
        <v>0</v>
      </c>
      <c r="K982" s="79">
        <f t="shared" si="221"/>
        <v>0</v>
      </c>
      <c r="L982" s="79">
        <f t="shared" si="222"/>
        <v>0</v>
      </c>
      <c r="M982" s="79">
        <f t="shared" ca="1" si="227"/>
        <v>-7.3295565784882452E-3</v>
      </c>
      <c r="N982" s="79">
        <f t="shared" ca="1" si="223"/>
        <v>0</v>
      </c>
      <c r="O982" s="126">
        <f t="shared" ca="1" si="224"/>
        <v>0</v>
      </c>
      <c r="P982" s="79">
        <f t="shared" ca="1" si="225"/>
        <v>0</v>
      </c>
      <c r="Q982" s="79">
        <f t="shared" ca="1" si="226"/>
        <v>0</v>
      </c>
      <c r="R982" s="53">
        <f t="shared" ca="1" si="228"/>
        <v>7.3295565784882452E-3</v>
      </c>
    </row>
    <row r="983" spans="3:18" x14ac:dyDescent="0.2">
      <c r="C983" s="86"/>
      <c r="D983" s="87">
        <f t="shared" si="216"/>
        <v>0</v>
      </c>
      <c r="E983" s="87">
        <f t="shared" si="216"/>
        <v>0</v>
      </c>
      <c r="F983" s="79">
        <f t="shared" si="217"/>
        <v>0</v>
      </c>
      <c r="G983" s="79">
        <f t="shared" si="217"/>
        <v>0</v>
      </c>
      <c r="H983" s="79">
        <f t="shared" si="218"/>
        <v>0</v>
      </c>
      <c r="I983" s="79">
        <f t="shared" si="219"/>
        <v>0</v>
      </c>
      <c r="J983" s="79">
        <f t="shared" si="220"/>
        <v>0</v>
      </c>
      <c r="K983" s="79">
        <f t="shared" si="221"/>
        <v>0</v>
      </c>
      <c r="L983" s="79">
        <f t="shared" si="222"/>
        <v>0</v>
      </c>
      <c r="M983" s="79">
        <f t="shared" ca="1" si="227"/>
        <v>-7.3295565784882452E-3</v>
      </c>
      <c r="N983" s="79">
        <f t="shared" ca="1" si="223"/>
        <v>0</v>
      </c>
      <c r="O983" s="126">
        <f t="shared" ca="1" si="224"/>
        <v>0</v>
      </c>
      <c r="P983" s="79">
        <f t="shared" ca="1" si="225"/>
        <v>0</v>
      </c>
      <c r="Q983" s="79">
        <f t="shared" ca="1" si="226"/>
        <v>0</v>
      </c>
      <c r="R983" s="53">
        <f t="shared" ca="1" si="228"/>
        <v>7.3295565784882452E-3</v>
      </c>
    </row>
    <row r="984" spans="3:18" x14ac:dyDescent="0.2">
      <c r="C984" s="86"/>
      <c r="D984" s="87">
        <f t="shared" si="216"/>
        <v>0</v>
      </c>
      <c r="E984" s="87">
        <f t="shared" si="216"/>
        <v>0</v>
      </c>
      <c r="F984" s="79">
        <f t="shared" si="217"/>
        <v>0</v>
      </c>
      <c r="G984" s="79">
        <f t="shared" si="217"/>
        <v>0</v>
      </c>
      <c r="H984" s="79">
        <f t="shared" si="218"/>
        <v>0</v>
      </c>
      <c r="I984" s="79">
        <f t="shared" si="219"/>
        <v>0</v>
      </c>
      <c r="J984" s="79">
        <f t="shared" si="220"/>
        <v>0</v>
      </c>
      <c r="K984" s="79">
        <f t="shared" si="221"/>
        <v>0</v>
      </c>
      <c r="L984" s="79">
        <f t="shared" si="222"/>
        <v>0</v>
      </c>
      <c r="M984" s="79">
        <f t="shared" ca="1" si="227"/>
        <v>-7.3295565784882452E-3</v>
      </c>
      <c r="N984" s="79">
        <f t="shared" ca="1" si="223"/>
        <v>0</v>
      </c>
      <c r="O984" s="126">
        <f t="shared" ca="1" si="224"/>
        <v>0</v>
      </c>
      <c r="P984" s="79">
        <f t="shared" ca="1" si="225"/>
        <v>0</v>
      </c>
      <c r="Q984" s="79">
        <f t="shared" ca="1" si="226"/>
        <v>0</v>
      </c>
      <c r="R984" s="53">
        <f t="shared" ca="1" si="228"/>
        <v>7.3295565784882452E-3</v>
      </c>
    </row>
    <row r="985" spans="3:18" x14ac:dyDescent="0.2">
      <c r="C985" s="86"/>
      <c r="D985" s="87">
        <f t="shared" si="216"/>
        <v>0</v>
      </c>
      <c r="E985" s="87">
        <f t="shared" si="216"/>
        <v>0</v>
      </c>
      <c r="F985" s="79">
        <f t="shared" si="217"/>
        <v>0</v>
      </c>
      <c r="G985" s="79">
        <f t="shared" si="217"/>
        <v>0</v>
      </c>
      <c r="H985" s="79">
        <f t="shared" si="218"/>
        <v>0</v>
      </c>
      <c r="I985" s="79">
        <f t="shared" si="219"/>
        <v>0</v>
      </c>
      <c r="J985" s="79">
        <f t="shared" si="220"/>
        <v>0</v>
      </c>
      <c r="K985" s="79">
        <f t="shared" si="221"/>
        <v>0</v>
      </c>
      <c r="L985" s="79">
        <f t="shared" si="222"/>
        <v>0</v>
      </c>
      <c r="M985" s="79">
        <f t="shared" ca="1" si="227"/>
        <v>-7.3295565784882452E-3</v>
      </c>
      <c r="N985" s="79">
        <f t="shared" ca="1" si="223"/>
        <v>0</v>
      </c>
      <c r="O985" s="126">
        <f t="shared" ca="1" si="224"/>
        <v>0</v>
      </c>
      <c r="P985" s="79">
        <f t="shared" ca="1" si="225"/>
        <v>0</v>
      </c>
      <c r="Q985" s="79">
        <f t="shared" ca="1" si="226"/>
        <v>0</v>
      </c>
      <c r="R985" s="53">
        <f t="shared" ca="1" si="228"/>
        <v>7.3295565784882452E-3</v>
      </c>
    </row>
    <row r="986" spans="3:18" x14ac:dyDescent="0.2">
      <c r="C986" s="86"/>
      <c r="D986" s="87">
        <f t="shared" si="216"/>
        <v>0</v>
      </c>
      <c r="E986" s="87">
        <f t="shared" si="216"/>
        <v>0</v>
      </c>
      <c r="F986" s="79">
        <f t="shared" si="217"/>
        <v>0</v>
      </c>
      <c r="G986" s="79">
        <f t="shared" si="217"/>
        <v>0</v>
      </c>
      <c r="H986" s="79">
        <f t="shared" si="218"/>
        <v>0</v>
      </c>
      <c r="I986" s="79">
        <f t="shared" si="219"/>
        <v>0</v>
      </c>
      <c r="J986" s="79">
        <f t="shared" si="220"/>
        <v>0</v>
      </c>
      <c r="K986" s="79">
        <f t="shared" si="221"/>
        <v>0</v>
      </c>
      <c r="L986" s="79">
        <f t="shared" si="222"/>
        <v>0</v>
      </c>
      <c r="M986" s="79">
        <f t="shared" ca="1" si="227"/>
        <v>-7.3295565784882452E-3</v>
      </c>
      <c r="N986" s="79">
        <f t="shared" ca="1" si="223"/>
        <v>0</v>
      </c>
      <c r="O986" s="126">
        <f t="shared" ca="1" si="224"/>
        <v>0</v>
      </c>
      <c r="P986" s="79">
        <f t="shared" ca="1" si="225"/>
        <v>0</v>
      </c>
      <c r="Q986" s="79">
        <f t="shared" ca="1" si="226"/>
        <v>0</v>
      </c>
      <c r="R986" s="53">
        <f t="shared" ca="1" si="228"/>
        <v>7.3295565784882452E-3</v>
      </c>
    </row>
    <row r="987" spans="3:18" x14ac:dyDescent="0.2">
      <c r="C987" s="86"/>
      <c r="D987" s="87">
        <f t="shared" si="216"/>
        <v>0</v>
      </c>
      <c r="E987" s="87">
        <f t="shared" si="216"/>
        <v>0</v>
      </c>
      <c r="F987" s="79">
        <f t="shared" si="217"/>
        <v>0</v>
      </c>
      <c r="G987" s="79">
        <f t="shared" si="217"/>
        <v>0</v>
      </c>
      <c r="H987" s="79">
        <f t="shared" si="218"/>
        <v>0</v>
      </c>
      <c r="I987" s="79">
        <f t="shared" si="219"/>
        <v>0</v>
      </c>
      <c r="J987" s="79">
        <f t="shared" si="220"/>
        <v>0</v>
      </c>
      <c r="K987" s="79">
        <f t="shared" si="221"/>
        <v>0</v>
      </c>
      <c r="L987" s="79">
        <f t="shared" si="222"/>
        <v>0</v>
      </c>
      <c r="M987" s="79">
        <f t="shared" ca="1" si="227"/>
        <v>-7.3295565784882452E-3</v>
      </c>
      <c r="N987" s="79">
        <f t="shared" ca="1" si="223"/>
        <v>0</v>
      </c>
      <c r="O987" s="126">
        <f t="shared" ca="1" si="224"/>
        <v>0</v>
      </c>
      <c r="P987" s="79">
        <f t="shared" ca="1" si="225"/>
        <v>0</v>
      </c>
      <c r="Q987" s="79">
        <f t="shared" ca="1" si="226"/>
        <v>0</v>
      </c>
      <c r="R987" s="53">
        <f t="shared" ca="1" si="228"/>
        <v>7.3295565784882452E-3</v>
      </c>
    </row>
    <row r="988" spans="3:18" x14ac:dyDescent="0.2">
      <c r="C988" s="86"/>
      <c r="D988" s="87">
        <f t="shared" si="216"/>
        <v>0</v>
      </c>
      <c r="E988" s="87">
        <f t="shared" si="216"/>
        <v>0</v>
      </c>
      <c r="F988" s="79">
        <f t="shared" si="217"/>
        <v>0</v>
      </c>
      <c r="G988" s="79">
        <f t="shared" si="217"/>
        <v>0</v>
      </c>
      <c r="H988" s="79">
        <f t="shared" si="218"/>
        <v>0</v>
      </c>
      <c r="I988" s="79">
        <f t="shared" si="219"/>
        <v>0</v>
      </c>
      <c r="J988" s="79">
        <f t="shared" si="220"/>
        <v>0</v>
      </c>
      <c r="K988" s="79">
        <f t="shared" si="221"/>
        <v>0</v>
      </c>
      <c r="L988" s="79">
        <f t="shared" si="222"/>
        <v>0</v>
      </c>
      <c r="M988" s="79">
        <f t="shared" ca="1" si="227"/>
        <v>-7.3295565784882452E-3</v>
      </c>
      <c r="N988" s="79">
        <f t="shared" ca="1" si="223"/>
        <v>0</v>
      </c>
      <c r="O988" s="126">
        <f t="shared" ca="1" si="224"/>
        <v>0</v>
      </c>
      <c r="P988" s="79">
        <f t="shared" ca="1" si="225"/>
        <v>0</v>
      </c>
      <c r="Q988" s="79">
        <f t="shared" ca="1" si="226"/>
        <v>0</v>
      </c>
      <c r="R988" s="53">
        <f t="shared" ca="1" si="228"/>
        <v>7.3295565784882452E-3</v>
      </c>
    </row>
    <row r="989" spans="3:18" x14ac:dyDescent="0.2">
      <c r="C989" s="86"/>
      <c r="D989" s="87">
        <f t="shared" si="216"/>
        <v>0</v>
      </c>
      <c r="E989" s="87">
        <f t="shared" si="216"/>
        <v>0</v>
      </c>
      <c r="F989" s="79">
        <f t="shared" si="217"/>
        <v>0</v>
      </c>
      <c r="G989" s="79">
        <f t="shared" si="217"/>
        <v>0</v>
      </c>
      <c r="H989" s="79">
        <f t="shared" si="218"/>
        <v>0</v>
      </c>
      <c r="I989" s="79">
        <f t="shared" si="219"/>
        <v>0</v>
      </c>
      <c r="J989" s="79">
        <f t="shared" si="220"/>
        <v>0</v>
      </c>
      <c r="K989" s="79">
        <f t="shared" si="221"/>
        <v>0</v>
      </c>
      <c r="L989" s="79">
        <f t="shared" si="222"/>
        <v>0</v>
      </c>
      <c r="M989" s="79">
        <f t="shared" ca="1" si="227"/>
        <v>-7.3295565784882452E-3</v>
      </c>
      <c r="N989" s="79">
        <f t="shared" ca="1" si="223"/>
        <v>0</v>
      </c>
      <c r="O989" s="126">
        <f t="shared" ca="1" si="224"/>
        <v>0</v>
      </c>
      <c r="P989" s="79">
        <f t="shared" ca="1" si="225"/>
        <v>0</v>
      </c>
      <c r="Q989" s="79">
        <f t="shared" ca="1" si="226"/>
        <v>0</v>
      </c>
      <c r="R989" s="53">
        <f t="shared" ca="1" si="228"/>
        <v>7.3295565784882452E-3</v>
      </c>
    </row>
    <row r="990" spans="3:18" x14ac:dyDescent="0.2">
      <c r="C990" s="86"/>
      <c r="D990" s="87">
        <f t="shared" si="216"/>
        <v>0</v>
      </c>
      <c r="E990" s="87">
        <f t="shared" si="216"/>
        <v>0</v>
      </c>
      <c r="F990" s="79">
        <f t="shared" si="217"/>
        <v>0</v>
      </c>
      <c r="G990" s="79">
        <f t="shared" si="217"/>
        <v>0</v>
      </c>
      <c r="H990" s="79">
        <f t="shared" si="218"/>
        <v>0</v>
      </c>
      <c r="I990" s="79">
        <f t="shared" si="219"/>
        <v>0</v>
      </c>
      <c r="J990" s="79">
        <f t="shared" si="220"/>
        <v>0</v>
      </c>
      <c r="K990" s="79">
        <f t="shared" si="221"/>
        <v>0</v>
      </c>
      <c r="L990" s="79">
        <f t="shared" si="222"/>
        <v>0</v>
      </c>
      <c r="M990" s="79">
        <f t="shared" ca="1" si="227"/>
        <v>-7.3295565784882452E-3</v>
      </c>
      <c r="N990" s="79">
        <f t="shared" ca="1" si="223"/>
        <v>0</v>
      </c>
      <c r="O990" s="126">
        <f t="shared" ca="1" si="224"/>
        <v>0</v>
      </c>
      <c r="P990" s="79">
        <f t="shared" ca="1" si="225"/>
        <v>0</v>
      </c>
      <c r="Q990" s="79">
        <f t="shared" ca="1" si="226"/>
        <v>0</v>
      </c>
      <c r="R990" s="53">
        <f t="shared" ca="1" si="228"/>
        <v>7.3295565784882452E-3</v>
      </c>
    </row>
    <row r="991" spans="3:18" x14ac:dyDescent="0.2">
      <c r="C991" s="86"/>
      <c r="D991" s="87">
        <f t="shared" si="216"/>
        <v>0</v>
      </c>
      <c r="E991" s="87">
        <f t="shared" si="216"/>
        <v>0</v>
      </c>
      <c r="F991" s="79">
        <f t="shared" si="217"/>
        <v>0</v>
      </c>
      <c r="G991" s="79">
        <f t="shared" si="217"/>
        <v>0</v>
      </c>
      <c r="H991" s="79">
        <f t="shared" si="218"/>
        <v>0</v>
      </c>
      <c r="I991" s="79">
        <f t="shared" si="219"/>
        <v>0</v>
      </c>
      <c r="J991" s="79">
        <f t="shared" si="220"/>
        <v>0</v>
      </c>
      <c r="K991" s="79">
        <f t="shared" si="221"/>
        <v>0</v>
      </c>
      <c r="L991" s="79">
        <f t="shared" si="222"/>
        <v>0</v>
      </c>
      <c r="M991" s="79">
        <f t="shared" ca="1" si="227"/>
        <v>-7.3295565784882452E-3</v>
      </c>
      <c r="N991" s="79">
        <f t="shared" ca="1" si="223"/>
        <v>0</v>
      </c>
      <c r="O991" s="126">
        <f t="shared" ca="1" si="224"/>
        <v>0</v>
      </c>
      <c r="P991" s="79">
        <f t="shared" ca="1" si="225"/>
        <v>0</v>
      </c>
      <c r="Q991" s="79">
        <f t="shared" ca="1" si="226"/>
        <v>0</v>
      </c>
      <c r="R991" s="53">
        <f t="shared" ca="1" si="228"/>
        <v>7.3295565784882452E-3</v>
      </c>
    </row>
    <row r="992" spans="3:18" x14ac:dyDescent="0.2">
      <c r="C992" s="86"/>
      <c r="D992" s="87">
        <f t="shared" si="216"/>
        <v>0</v>
      </c>
      <c r="E992" s="87">
        <f t="shared" si="216"/>
        <v>0</v>
      </c>
      <c r="F992" s="79">
        <f t="shared" si="217"/>
        <v>0</v>
      </c>
      <c r="G992" s="79">
        <f t="shared" si="217"/>
        <v>0</v>
      </c>
      <c r="H992" s="79">
        <f t="shared" si="218"/>
        <v>0</v>
      </c>
      <c r="I992" s="79">
        <f t="shared" si="219"/>
        <v>0</v>
      </c>
      <c r="J992" s="79">
        <f t="shared" si="220"/>
        <v>0</v>
      </c>
      <c r="K992" s="79">
        <f t="shared" si="221"/>
        <v>0</v>
      </c>
      <c r="L992" s="79">
        <f t="shared" si="222"/>
        <v>0</v>
      </c>
      <c r="M992" s="79">
        <f t="shared" ca="1" si="227"/>
        <v>-7.3295565784882452E-3</v>
      </c>
      <c r="N992" s="79">
        <f t="shared" ca="1" si="223"/>
        <v>0</v>
      </c>
      <c r="O992" s="126">
        <f t="shared" ca="1" si="224"/>
        <v>0</v>
      </c>
      <c r="P992" s="79">
        <f t="shared" ca="1" si="225"/>
        <v>0</v>
      </c>
      <c r="Q992" s="79">
        <f t="shared" ca="1" si="226"/>
        <v>0</v>
      </c>
      <c r="R992" s="53">
        <f t="shared" ca="1" si="228"/>
        <v>7.3295565784882452E-3</v>
      </c>
    </row>
    <row r="993" spans="3:18" x14ac:dyDescent="0.2">
      <c r="C993" s="86"/>
      <c r="D993" s="87">
        <f t="shared" si="216"/>
        <v>0</v>
      </c>
      <c r="E993" s="87">
        <f t="shared" si="216"/>
        <v>0</v>
      </c>
      <c r="F993" s="79">
        <f t="shared" si="217"/>
        <v>0</v>
      </c>
      <c r="G993" s="79">
        <f t="shared" si="217"/>
        <v>0</v>
      </c>
      <c r="H993" s="79">
        <f t="shared" si="218"/>
        <v>0</v>
      </c>
      <c r="I993" s="79">
        <f t="shared" si="219"/>
        <v>0</v>
      </c>
      <c r="J993" s="79">
        <f t="shared" si="220"/>
        <v>0</v>
      </c>
      <c r="K993" s="79">
        <f t="shared" si="221"/>
        <v>0</v>
      </c>
      <c r="L993" s="79">
        <f t="shared" si="222"/>
        <v>0</v>
      </c>
      <c r="M993" s="79">
        <f t="shared" ca="1" si="227"/>
        <v>-7.3295565784882452E-3</v>
      </c>
      <c r="N993" s="79">
        <f t="shared" ca="1" si="223"/>
        <v>0</v>
      </c>
      <c r="O993" s="126">
        <f t="shared" ca="1" si="224"/>
        <v>0</v>
      </c>
      <c r="P993" s="79">
        <f t="shared" ca="1" si="225"/>
        <v>0</v>
      </c>
      <c r="Q993" s="79">
        <f t="shared" ca="1" si="226"/>
        <v>0</v>
      </c>
      <c r="R993" s="53">
        <f t="shared" ca="1" si="228"/>
        <v>7.3295565784882452E-3</v>
      </c>
    </row>
    <row r="994" spans="3:18" x14ac:dyDescent="0.2">
      <c r="C994" s="86"/>
      <c r="D994" s="87">
        <f t="shared" si="216"/>
        <v>0</v>
      </c>
      <c r="E994" s="87">
        <f t="shared" si="216"/>
        <v>0</v>
      </c>
      <c r="F994" s="79">
        <f t="shared" si="217"/>
        <v>0</v>
      </c>
      <c r="G994" s="79">
        <f t="shared" si="217"/>
        <v>0</v>
      </c>
      <c r="H994" s="79">
        <f t="shared" si="218"/>
        <v>0</v>
      </c>
      <c r="I994" s="79">
        <f t="shared" si="219"/>
        <v>0</v>
      </c>
      <c r="J994" s="79">
        <f t="shared" si="220"/>
        <v>0</v>
      </c>
      <c r="K994" s="79">
        <f t="shared" si="221"/>
        <v>0</v>
      </c>
      <c r="L994" s="79">
        <f t="shared" si="222"/>
        <v>0</v>
      </c>
      <c r="M994" s="79">
        <f t="shared" ca="1" si="227"/>
        <v>-7.3295565784882452E-3</v>
      </c>
      <c r="N994" s="79">
        <f t="shared" ca="1" si="223"/>
        <v>0</v>
      </c>
      <c r="O994" s="126">
        <f t="shared" ca="1" si="224"/>
        <v>0</v>
      </c>
      <c r="P994" s="79">
        <f t="shared" ca="1" si="225"/>
        <v>0</v>
      </c>
      <c r="Q994" s="79">
        <f t="shared" ca="1" si="226"/>
        <v>0</v>
      </c>
      <c r="R994" s="53">
        <f t="shared" ca="1" si="228"/>
        <v>7.3295565784882452E-3</v>
      </c>
    </row>
    <row r="995" spans="3:18" x14ac:dyDescent="0.2">
      <c r="C995" s="86"/>
      <c r="D995" s="87">
        <f t="shared" si="216"/>
        <v>0</v>
      </c>
      <c r="E995" s="87">
        <f t="shared" si="216"/>
        <v>0</v>
      </c>
      <c r="F995" s="79">
        <f t="shared" si="217"/>
        <v>0</v>
      </c>
      <c r="G995" s="79">
        <f t="shared" si="217"/>
        <v>0</v>
      </c>
      <c r="H995" s="79">
        <f t="shared" si="218"/>
        <v>0</v>
      </c>
      <c r="I995" s="79">
        <f t="shared" si="219"/>
        <v>0</v>
      </c>
      <c r="J995" s="79">
        <f t="shared" si="220"/>
        <v>0</v>
      </c>
      <c r="K995" s="79">
        <f t="shared" si="221"/>
        <v>0</v>
      </c>
      <c r="L995" s="79">
        <f t="shared" si="222"/>
        <v>0</v>
      </c>
      <c r="M995" s="79">
        <f t="shared" ca="1" si="227"/>
        <v>-7.3295565784882452E-3</v>
      </c>
      <c r="N995" s="79">
        <f t="shared" ca="1" si="223"/>
        <v>0</v>
      </c>
      <c r="O995" s="126">
        <f t="shared" ca="1" si="224"/>
        <v>0</v>
      </c>
      <c r="P995" s="79">
        <f t="shared" ca="1" si="225"/>
        <v>0</v>
      </c>
      <c r="Q995" s="79">
        <f t="shared" ca="1" si="226"/>
        <v>0</v>
      </c>
      <c r="R995" s="53">
        <f t="shared" ca="1" si="228"/>
        <v>7.3295565784882452E-3</v>
      </c>
    </row>
    <row r="996" spans="3:18" x14ac:dyDescent="0.2">
      <c r="C996" s="86"/>
      <c r="D996" s="87">
        <f t="shared" si="216"/>
        <v>0</v>
      </c>
      <c r="E996" s="87">
        <f t="shared" si="216"/>
        <v>0</v>
      </c>
      <c r="F996" s="79">
        <f t="shared" si="217"/>
        <v>0</v>
      </c>
      <c r="G996" s="79">
        <f t="shared" si="217"/>
        <v>0</v>
      </c>
      <c r="H996" s="79">
        <f t="shared" si="218"/>
        <v>0</v>
      </c>
      <c r="I996" s="79">
        <f t="shared" si="219"/>
        <v>0</v>
      </c>
      <c r="J996" s="79">
        <f t="shared" si="220"/>
        <v>0</v>
      </c>
      <c r="K996" s="79">
        <f t="shared" si="221"/>
        <v>0</v>
      </c>
      <c r="L996" s="79">
        <f t="shared" si="222"/>
        <v>0</v>
      </c>
      <c r="M996" s="79">
        <f t="shared" ca="1" si="227"/>
        <v>-7.3295565784882452E-3</v>
      </c>
      <c r="N996" s="79">
        <f t="shared" ca="1" si="223"/>
        <v>0</v>
      </c>
      <c r="O996" s="126">
        <f t="shared" ca="1" si="224"/>
        <v>0</v>
      </c>
      <c r="P996" s="79">
        <f t="shared" ca="1" si="225"/>
        <v>0</v>
      </c>
      <c r="Q996" s="79">
        <f t="shared" ca="1" si="226"/>
        <v>0</v>
      </c>
      <c r="R996" s="53">
        <f t="shared" ca="1" si="228"/>
        <v>7.3295565784882452E-3</v>
      </c>
    </row>
    <row r="997" spans="3:18" x14ac:dyDescent="0.2">
      <c r="C997" s="86"/>
      <c r="D997" s="87">
        <f t="shared" si="216"/>
        <v>0</v>
      </c>
      <c r="E997" s="87">
        <f t="shared" si="216"/>
        <v>0</v>
      </c>
      <c r="F997" s="79">
        <f t="shared" si="217"/>
        <v>0</v>
      </c>
      <c r="G997" s="79">
        <f t="shared" si="217"/>
        <v>0</v>
      </c>
      <c r="H997" s="79">
        <f t="shared" si="218"/>
        <v>0</v>
      </c>
      <c r="I997" s="79">
        <f t="shared" si="219"/>
        <v>0</v>
      </c>
      <c r="J997" s="79">
        <f t="shared" si="220"/>
        <v>0</v>
      </c>
      <c r="K997" s="79">
        <f t="shared" si="221"/>
        <v>0</v>
      </c>
      <c r="L997" s="79">
        <f t="shared" si="222"/>
        <v>0</v>
      </c>
      <c r="M997" s="79">
        <f t="shared" ca="1" si="227"/>
        <v>-7.3295565784882452E-3</v>
      </c>
      <c r="N997" s="79">
        <f t="shared" ca="1" si="223"/>
        <v>0</v>
      </c>
      <c r="O997" s="126">
        <f t="shared" ca="1" si="224"/>
        <v>0</v>
      </c>
      <c r="P997" s="79">
        <f t="shared" ca="1" si="225"/>
        <v>0</v>
      </c>
      <c r="Q997" s="79">
        <f t="shared" ca="1" si="226"/>
        <v>0</v>
      </c>
      <c r="R997" s="53">
        <f t="shared" ca="1" si="228"/>
        <v>7.3295565784882452E-3</v>
      </c>
    </row>
    <row r="998" spans="3:18" x14ac:dyDescent="0.2">
      <c r="C998" s="86"/>
      <c r="D998" s="87">
        <f t="shared" si="216"/>
        <v>0</v>
      </c>
      <c r="E998" s="87">
        <f t="shared" si="216"/>
        <v>0</v>
      </c>
      <c r="F998" s="79">
        <f t="shared" si="217"/>
        <v>0</v>
      </c>
      <c r="G998" s="79">
        <f t="shared" si="217"/>
        <v>0</v>
      </c>
      <c r="H998" s="79">
        <f t="shared" si="218"/>
        <v>0</v>
      </c>
      <c r="I998" s="79">
        <f t="shared" si="219"/>
        <v>0</v>
      </c>
      <c r="J998" s="79">
        <f t="shared" si="220"/>
        <v>0</v>
      </c>
      <c r="K998" s="79">
        <f t="shared" si="221"/>
        <v>0</v>
      </c>
      <c r="L998" s="79">
        <f t="shared" si="222"/>
        <v>0</v>
      </c>
      <c r="M998" s="79">
        <f t="shared" ca="1" si="227"/>
        <v>-7.3295565784882452E-3</v>
      </c>
      <c r="N998" s="79">
        <f t="shared" ca="1" si="223"/>
        <v>0</v>
      </c>
      <c r="O998" s="126">
        <f t="shared" ca="1" si="224"/>
        <v>0</v>
      </c>
      <c r="P998" s="79">
        <f t="shared" ca="1" si="225"/>
        <v>0</v>
      </c>
      <c r="Q998" s="79">
        <f t="shared" ca="1" si="226"/>
        <v>0</v>
      </c>
      <c r="R998" s="53">
        <f t="shared" ca="1" si="228"/>
        <v>7.3295565784882452E-3</v>
      </c>
    </row>
    <row r="999" spans="3:18" x14ac:dyDescent="0.2">
      <c r="C999" s="86"/>
      <c r="D999" s="87">
        <f t="shared" si="216"/>
        <v>0</v>
      </c>
      <c r="E999" s="87">
        <f t="shared" si="216"/>
        <v>0</v>
      </c>
      <c r="F999" s="79">
        <f t="shared" si="217"/>
        <v>0</v>
      </c>
      <c r="G999" s="79">
        <f t="shared" si="217"/>
        <v>0</v>
      </c>
      <c r="H999" s="79">
        <f t="shared" si="218"/>
        <v>0</v>
      </c>
      <c r="I999" s="79">
        <f t="shared" si="219"/>
        <v>0</v>
      </c>
      <c r="J999" s="79">
        <f t="shared" si="220"/>
        <v>0</v>
      </c>
      <c r="K999" s="79">
        <f t="shared" si="221"/>
        <v>0</v>
      </c>
      <c r="L999" s="79">
        <f t="shared" si="222"/>
        <v>0</v>
      </c>
      <c r="M999" s="79">
        <f t="shared" ca="1" si="227"/>
        <v>-7.3295565784882452E-3</v>
      </c>
      <c r="N999" s="79">
        <f t="shared" ca="1" si="223"/>
        <v>0</v>
      </c>
      <c r="O999" s="126">
        <f t="shared" ca="1" si="224"/>
        <v>0</v>
      </c>
      <c r="P999" s="79">
        <f t="shared" ca="1" si="225"/>
        <v>0</v>
      </c>
      <c r="Q999" s="79">
        <f t="shared" ca="1" si="226"/>
        <v>0</v>
      </c>
      <c r="R999" s="53">
        <f t="shared" ca="1" si="228"/>
        <v>7.3295565784882452E-3</v>
      </c>
    </row>
    <row r="1000" spans="3:18" x14ac:dyDescent="0.2">
      <c r="C1000" s="86"/>
      <c r="D1000" s="87">
        <f t="shared" si="216"/>
        <v>0</v>
      </c>
      <c r="E1000" s="87">
        <f t="shared" si="216"/>
        <v>0</v>
      </c>
      <c r="F1000" s="79">
        <f t="shared" si="217"/>
        <v>0</v>
      </c>
      <c r="G1000" s="79">
        <f t="shared" si="217"/>
        <v>0</v>
      </c>
      <c r="H1000" s="79">
        <f t="shared" si="218"/>
        <v>0</v>
      </c>
      <c r="I1000" s="79">
        <f t="shared" si="219"/>
        <v>0</v>
      </c>
      <c r="J1000" s="79">
        <f t="shared" si="220"/>
        <v>0</v>
      </c>
      <c r="K1000" s="79">
        <f t="shared" si="221"/>
        <v>0</v>
      </c>
      <c r="L1000" s="79">
        <f t="shared" si="222"/>
        <v>0</v>
      </c>
      <c r="M1000" s="79">
        <f t="shared" ca="1" si="227"/>
        <v>-7.3295565784882452E-3</v>
      </c>
      <c r="N1000" s="79">
        <f t="shared" ca="1" si="223"/>
        <v>0</v>
      </c>
      <c r="O1000" s="126">
        <f t="shared" ca="1" si="224"/>
        <v>0</v>
      </c>
      <c r="P1000" s="79">
        <f t="shared" ca="1" si="225"/>
        <v>0</v>
      </c>
      <c r="Q1000" s="79">
        <f t="shared" ca="1" si="226"/>
        <v>0</v>
      </c>
      <c r="R1000" s="53">
        <f t="shared" ca="1" si="228"/>
        <v>7.3295565784882452E-3</v>
      </c>
    </row>
    <row r="1001" spans="3:18" x14ac:dyDescent="0.2">
      <c r="C1001" s="86"/>
      <c r="D1001" s="87">
        <f t="shared" si="216"/>
        <v>0</v>
      </c>
      <c r="E1001" s="87">
        <f t="shared" si="216"/>
        <v>0</v>
      </c>
      <c r="F1001" s="79">
        <f t="shared" si="217"/>
        <v>0</v>
      </c>
      <c r="G1001" s="79">
        <f t="shared" si="217"/>
        <v>0</v>
      </c>
      <c r="H1001" s="79">
        <f t="shared" si="218"/>
        <v>0</v>
      </c>
      <c r="I1001" s="79">
        <f t="shared" si="219"/>
        <v>0</v>
      </c>
      <c r="J1001" s="79">
        <f t="shared" si="220"/>
        <v>0</v>
      </c>
      <c r="K1001" s="79">
        <f t="shared" si="221"/>
        <v>0</v>
      </c>
      <c r="L1001" s="79">
        <f t="shared" si="222"/>
        <v>0</v>
      </c>
      <c r="M1001" s="79">
        <f t="shared" ca="1" si="227"/>
        <v>-7.3295565784882452E-3</v>
      </c>
      <c r="N1001" s="79">
        <f t="shared" ca="1" si="223"/>
        <v>0</v>
      </c>
      <c r="O1001" s="126">
        <f t="shared" ca="1" si="224"/>
        <v>0</v>
      </c>
      <c r="P1001" s="79">
        <f t="shared" ca="1" si="225"/>
        <v>0</v>
      </c>
      <c r="Q1001" s="79">
        <f t="shared" ca="1" si="226"/>
        <v>0</v>
      </c>
      <c r="R1001" s="53">
        <f t="shared" ca="1" si="228"/>
        <v>7.3295565784882452E-3</v>
      </c>
    </row>
    <row r="1002" spans="3:18" x14ac:dyDescent="0.2">
      <c r="C1002" s="86"/>
      <c r="D1002" s="87">
        <f t="shared" si="216"/>
        <v>0</v>
      </c>
      <c r="E1002" s="87">
        <f t="shared" si="216"/>
        <v>0</v>
      </c>
      <c r="F1002" s="79">
        <f t="shared" si="217"/>
        <v>0</v>
      </c>
      <c r="G1002" s="79">
        <f t="shared" si="217"/>
        <v>0</v>
      </c>
      <c r="H1002" s="79">
        <f t="shared" si="218"/>
        <v>0</v>
      </c>
      <c r="I1002" s="79">
        <f t="shared" si="219"/>
        <v>0</v>
      </c>
      <c r="J1002" s="79">
        <f t="shared" si="220"/>
        <v>0</v>
      </c>
      <c r="K1002" s="79">
        <f t="shared" si="221"/>
        <v>0</v>
      </c>
      <c r="L1002" s="79">
        <f t="shared" si="222"/>
        <v>0</v>
      </c>
      <c r="M1002" s="79">
        <f t="shared" ca="1" si="227"/>
        <v>-7.3295565784882452E-3</v>
      </c>
      <c r="N1002" s="79">
        <f t="shared" ca="1" si="223"/>
        <v>0</v>
      </c>
      <c r="O1002" s="126">
        <f t="shared" ca="1" si="224"/>
        <v>0</v>
      </c>
      <c r="P1002" s="79">
        <f t="shared" ca="1" si="225"/>
        <v>0</v>
      </c>
      <c r="Q1002" s="79">
        <f t="shared" ca="1" si="226"/>
        <v>0</v>
      </c>
      <c r="R1002" s="53">
        <f t="shared" ca="1" si="228"/>
        <v>7.3295565784882452E-3</v>
      </c>
    </row>
    <row r="1003" spans="3:18" x14ac:dyDescent="0.2">
      <c r="C1003" s="86"/>
      <c r="D1003" s="87">
        <f t="shared" si="216"/>
        <v>0</v>
      </c>
      <c r="E1003" s="87">
        <f t="shared" si="216"/>
        <v>0</v>
      </c>
      <c r="F1003" s="79">
        <f t="shared" si="217"/>
        <v>0</v>
      </c>
      <c r="G1003" s="79">
        <f t="shared" si="217"/>
        <v>0</v>
      </c>
      <c r="H1003" s="79">
        <f t="shared" si="218"/>
        <v>0</v>
      </c>
      <c r="I1003" s="79">
        <f t="shared" si="219"/>
        <v>0</v>
      </c>
      <c r="J1003" s="79">
        <f t="shared" si="220"/>
        <v>0</v>
      </c>
      <c r="K1003" s="79">
        <f t="shared" si="221"/>
        <v>0</v>
      </c>
      <c r="L1003" s="79">
        <f t="shared" si="222"/>
        <v>0</v>
      </c>
      <c r="M1003" s="79">
        <f t="shared" ca="1" si="227"/>
        <v>-7.3295565784882452E-3</v>
      </c>
      <c r="N1003" s="79">
        <f t="shared" ca="1" si="223"/>
        <v>0</v>
      </c>
      <c r="O1003" s="126">
        <f t="shared" ca="1" si="224"/>
        <v>0</v>
      </c>
      <c r="P1003" s="79">
        <f t="shared" ca="1" si="225"/>
        <v>0</v>
      </c>
      <c r="Q1003" s="79">
        <f t="shared" ca="1" si="226"/>
        <v>0</v>
      </c>
      <c r="R1003" s="53">
        <f t="shared" ca="1" si="228"/>
        <v>7.3295565784882452E-3</v>
      </c>
    </row>
    <row r="1004" spans="3:18" x14ac:dyDescent="0.2">
      <c r="C1004" s="86"/>
      <c r="D1004" s="87">
        <f t="shared" si="216"/>
        <v>0</v>
      </c>
      <c r="E1004" s="87">
        <f t="shared" si="216"/>
        <v>0</v>
      </c>
      <c r="F1004" s="79">
        <f t="shared" si="217"/>
        <v>0</v>
      </c>
      <c r="G1004" s="79">
        <f t="shared" si="217"/>
        <v>0</v>
      </c>
      <c r="H1004" s="79">
        <f t="shared" si="218"/>
        <v>0</v>
      </c>
      <c r="I1004" s="79">
        <f t="shared" si="219"/>
        <v>0</v>
      </c>
      <c r="J1004" s="79">
        <f t="shared" si="220"/>
        <v>0</v>
      </c>
      <c r="K1004" s="79">
        <f t="shared" si="221"/>
        <v>0</v>
      </c>
      <c r="L1004" s="79">
        <f t="shared" si="222"/>
        <v>0</v>
      </c>
      <c r="M1004" s="79">
        <f t="shared" ca="1" si="227"/>
        <v>-7.3295565784882452E-3</v>
      </c>
      <c r="N1004" s="79">
        <f t="shared" ca="1" si="223"/>
        <v>0</v>
      </c>
      <c r="O1004" s="126">
        <f t="shared" ca="1" si="224"/>
        <v>0</v>
      </c>
      <c r="P1004" s="79">
        <f t="shared" ca="1" si="225"/>
        <v>0</v>
      </c>
      <c r="Q1004" s="79">
        <f t="shared" ca="1" si="226"/>
        <v>0</v>
      </c>
      <c r="R1004" s="53">
        <f t="shared" ca="1" si="228"/>
        <v>7.3295565784882452E-3</v>
      </c>
    </row>
    <row r="1005" spans="3:18" x14ac:dyDescent="0.2">
      <c r="C1005" s="86"/>
      <c r="D1005" s="87">
        <f t="shared" si="216"/>
        <v>0</v>
      </c>
      <c r="E1005" s="87">
        <f t="shared" si="216"/>
        <v>0</v>
      </c>
      <c r="F1005" s="79">
        <f t="shared" si="217"/>
        <v>0</v>
      </c>
      <c r="G1005" s="79">
        <f t="shared" si="217"/>
        <v>0</v>
      </c>
      <c r="H1005" s="79">
        <f t="shared" si="218"/>
        <v>0</v>
      </c>
      <c r="I1005" s="79">
        <f t="shared" si="219"/>
        <v>0</v>
      </c>
      <c r="J1005" s="79">
        <f t="shared" si="220"/>
        <v>0</v>
      </c>
      <c r="K1005" s="79">
        <f t="shared" si="221"/>
        <v>0</v>
      </c>
      <c r="L1005" s="79">
        <f t="shared" si="222"/>
        <v>0</v>
      </c>
      <c r="M1005" s="79">
        <f t="shared" ca="1" si="227"/>
        <v>-7.3295565784882452E-3</v>
      </c>
      <c r="N1005" s="79">
        <f t="shared" ca="1" si="223"/>
        <v>0</v>
      </c>
      <c r="O1005" s="126">
        <f t="shared" ca="1" si="224"/>
        <v>0</v>
      </c>
      <c r="P1005" s="79">
        <f t="shared" ca="1" si="225"/>
        <v>0</v>
      </c>
      <c r="Q1005" s="79">
        <f t="shared" ca="1" si="226"/>
        <v>0</v>
      </c>
      <c r="R1005" s="53">
        <f t="shared" ca="1" si="228"/>
        <v>7.3295565784882452E-3</v>
      </c>
    </row>
    <row r="1006" spans="3:18" x14ac:dyDescent="0.2">
      <c r="C1006" s="86"/>
      <c r="D1006" s="87">
        <f t="shared" si="216"/>
        <v>0</v>
      </c>
      <c r="E1006" s="87">
        <f t="shared" si="216"/>
        <v>0</v>
      </c>
      <c r="F1006" s="79">
        <f t="shared" si="217"/>
        <v>0</v>
      </c>
      <c r="G1006" s="79">
        <f t="shared" si="217"/>
        <v>0</v>
      </c>
      <c r="H1006" s="79">
        <f t="shared" si="218"/>
        <v>0</v>
      </c>
      <c r="I1006" s="79">
        <f t="shared" si="219"/>
        <v>0</v>
      </c>
      <c r="J1006" s="79">
        <f t="shared" si="220"/>
        <v>0</v>
      </c>
      <c r="K1006" s="79">
        <f t="shared" si="221"/>
        <v>0</v>
      </c>
      <c r="L1006" s="79">
        <f t="shared" si="222"/>
        <v>0</v>
      </c>
      <c r="M1006" s="79">
        <f t="shared" ca="1" si="227"/>
        <v>-7.3295565784882452E-3</v>
      </c>
      <c r="N1006" s="79">
        <f t="shared" ca="1" si="223"/>
        <v>0</v>
      </c>
      <c r="O1006" s="126">
        <f t="shared" ca="1" si="224"/>
        <v>0</v>
      </c>
      <c r="P1006" s="79">
        <f t="shared" ca="1" si="225"/>
        <v>0</v>
      </c>
      <c r="Q1006" s="79">
        <f t="shared" ca="1" si="226"/>
        <v>0</v>
      </c>
      <c r="R1006" s="53">
        <f t="shared" ca="1" si="228"/>
        <v>7.3295565784882452E-3</v>
      </c>
    </row>
    <row r="1007" spans="3:18" x14ac:dyDescent="0.2">
      <c r="C1007" s="86"/>
      <c r="D1007" s="87">
        <f t="shared" si="216"/>
        <v>0</v>
      </c>
      <c r="E1007" s="87">
        <f t="shared" si="216"/>
        <v>0</v>
      </c>
      <c r="F1007" s="79">
        <f t="shared" si="217"/>
        <v>0</v>
      </c>
      <c r="G1007" s="79">
        <f t="shared" si="217"/>
        <v>0</v>
      </c>
      <c r="H1007" s="79">
        <f t="shared" si="218"/>
        <v>0</v>
      </c>
      <c r="I1007" s="79">
        <f t="shared" si="219"/>
        <v>0</v>
      </c>
      <c r="J1007" s="79">
        <f t="shared" si="220"/>
        <v>0</v>
      </c>
      <c r="K1007" s="79">
        <f t="shared" si="221"/>
        <v>0</v>
      </c>
      <c r="L1007" s="79">
        <f t="shared" si="222"/>
        <v>0</v>
      </c>
      <c r="M1007" s="79">
        <f t="shared" ca="1" si="227"/>
        <v>-7.3295565784882452E-3</v>
      </c>
      <c r="N1007" s="79">
        <f t="shared" ca="1" si="223"/>
        <v>0</v>
      </c>
      <c r="O1007" s="126">
        <f t="shared" ca="1" si="224"/>
        <v>0</v>
      </c>
      <c r="P1007" s="79">
        <f t="shared" ca="1" si="225"/>
        <v>0</v>
      </c>
      <c r="Q1007" s="79">
        <f t="shared" ca="1" si="226"/>
        <v>0</v>
      </c>
      <c r="R1007" s="53">
        <f t="shared" ca="1" si="228"/>
        <v>7.3295565784882452E-3</v>
      </c>
    </row>
    <row r="1008" spans="3:18" x14ac:dyDescent="0.2">
      <c r="C1008" s="86"/>
      <c r="D1008" s="87">
        <f t="shared" si="216"/>
        <v>0</v>
      </c>
      <c r="E1008" s="87">
        <f t="shared" si="216"/>
        <v>0</v>
      </c>
      <c r="F1008" s="79">
        <f t="shared" si="217"/>
        <v>0</v>
      </c>
      <c r="G1008" s="79">
        <f t="shared" si="217"/>
        <v>0</v>
      </c>
      <c r="H1008" s="79">
        <f t="shared" si="218"/>
        <v>0</v>
      </c>
      <c r="I1008" s="79">
        <f t="shared" si="219"/>
        <v>0</v>
      </c>
      <c r="J1008" s="79">
        <f t="shared" si="220"/>
        <v>0</v>
      </c>
      <c r="K1008" s="79">
        <f t="shared" si="221"/>
        <v>0</v>
      </c>
      <c r="L1008" s="79">
        <f t="shared" si="222"/>
        <v>0</v>
      </c>
      <c r="M1008" s="79">
        <f t="shared" ca="1" si="227"/>
        <v>-7.3295565784882452E-3</v>
      </c>
      <c r="N1008" s="79">
        <f t="shared" ca="1" si="223"/>
        <v>0</v>
      </c>
      <c r="O1008" s="126">
        <f t="shared" ca="1" si="224"/>
        <v>0</v>
      </c>
      <c r="P1008" s="79">
        <f t="shared" ca="1" si="225"/>
        <v>0</v>
      </c>
      <c r="Q1008" s="79">
        <f t="shared" ca="1" si="226"/>
        <v>0</v>
      </c>
      <c r="R1008" s="53">
        <f t="shared" ca="1" si="228"/>
        <v>7.3295565784882452E-3</v>
      </c>
    </row>
    <row r="1009" spans="3:18" x14ac:dyDescent="0.2">
      <c r="C1009" s="86"/>
      <c r="D1009" s="87">
        <f t="shared" si="216"/>
        <v>0</v>
      </c>
      <c r="E1009" s="87">
        <f t="shared" si="216"/>
        <v>0</v>
      </c>
      <c r="F1009" s="79">
        <f t="shared" si="217"/>
        <v>0</v>
      </c>
      <c r="G1009" s="79">
        <f t="shared" si="217"/>
        <v>0</v>
      </c>
      <c r="H1009" s="79">
        <f t="shared" si="218"/>
        <v>0</v>
      </c>
      <c r="I1009" s="79">
        <f t="shared" si="219"/>
        <v>0</v>
      </c>
      <c r="J1009" s="79">
        <f t="shared" si="220"/>
        <v>0</v>
      </c>
      <c r="K1009" s="79">
        <f t="shared" si="221"/>
        <v>0</v>
      </c>
      <c r="L1009" s="79">
        <f t="shared" si="222"/>
        <v>0</v>
      </c>
      <c r="M1009" s="79">
        <f t="shared" ca="1" si="227"/>
        <v>-7.3295565784882452E-3</v>
      </c>
      <c r="N1009" s="79">
        <f t="shared" ca="1" si="223"/>
        <v>0</v>
      </c>
      <c r="O1009" s="126">
        <f t="shared" ca="1" si="224"/>
        <v>0</v>
      </c>
      <c r="P1009" s="79">
        <f t="shared" ca="1" si="225"/>
        <v>0</v>
      </c>
      <c r="Q1009" s="79">
        <f t="shared" ca="1" si="226"/>
        <v>0</v>
      </c>
      <c r="R1009" s="53">
        <f t="shared" ca="1" si="228"/>
        <v>7.3295565784882452E-3</v>
      </c>
    </row>
    <row r="1010" spans="3:18" x14ac:dyDescent="0.2">
      <c r="C1010" s="86"/>
      <c r="D1010" s="87">
        <f t="shared" si="216"/>
        <v>0</v>
      </c>
      <c r="E1010" s="87">
        <f t="shared" si="216"/>
        <v>0</v>
      </c>
      <c r="F1010" s="79">
        <f t="shared" si="217"/>
        <v>0</v>
      </c>
      <c r="G1010" s="79">
        <f t="shared" si="217"/>
        <v>0</v>
      </c>
      <c r="H1010" s="79">
        <f t="shared" si="218"/>
        <v>0</v>
      </c>
      <c r="I1010" s="79">
        <f t="shared" si="219"/>
        <v>0</v>
      </c>
      <c r="J1010" s="79">
        <f t="shared" si="220"/>
        <v>0</v>
      </c>
      <c r="K1010" s="79">
        <f t="shared" si="221"/>
        <v>0</v>
      </c>
      <c r="L1010" s="79">
        <f t="shared" si="222"/>
        <v>0</v>
      </c>
      <c r="M1010" s="79">
        <f t="shared" ca="1" si="227"/>
        <v>-7.3295565784882452E-3</v>
      </c>
      <c r="N1010" s="79">
        <f t="shared" ca="1" si="223"/>
        <v>0</v>
      </c>
      <c r="O1010" s="126">
        <f t="shared" ca="1" si="224"/>
        <v>0</v>
      </c>
      <c r="P1010" s="79">
        <f t="shared" ca="1" si="225"/>
        <v>0</v>
      </c>
      <c r="Q1010" s="79">
        <f t="shared" ca="1" si="226"/>
        <v>0</v>
      </c>
      <c r="R1010" s="53">
        <f t="shared" ca="1" si="228"/>
        <v>7.3295565784882452E-3</v>
      </c>
    </row>
    <row r="1011" spans="3:18" x14ac:dyDescent="0.2">
      <c r="C1011" s="86"/>
      <c r="D1011" s="87">
        <f t="shared" si="216"/>
        <v>0</v>
      </c>
      <c r="E1011" s="87">
        <f t="shared" si="216"/>
        <v>0</v>
      </c>
      <c r="F1011" s="79">
        <f t="shared" si="217"/>
        <v>0</v>
      </c>
      <c r="G1011" s="79">
        <f t="shared" si="217"/>
        <v>0</v>
      </c>
      <c r="H1011" s="79">
        <f t="shared" si="218"/>
        <v>0</v>
      </c>
      <c r="I1011" s="79">
        <f t="shared" si="219"/>
        <v>0</v>
      </c>
      <c r="J1011" s="79">
        <f t="shared" si="220"/>
        <v>0</v>
      </c>
      <c r="K1011" s="79">
        <f t="shared" si="221"/>
        <v>0</v>
      </c>
      <c r="L1011" s="79">
        <f t="shared" si="222"/>
        <v>0</v>
      </c>
      <c r="M1011" s="79">
        <f t="shared" ca="1" si="227"/>
        <v>-7.3295565784882452E-3</v>
      </c>
      <c r="N1011" s="79">
        <f t="shared" ca="1" si="223"/>
        <v>0</v>
      </c>
      <c r="O1011" s="126">
        <f t="shared" ca="1" si="224"/>
        <v>0</v>
      </c>
      <c r="P1011" s="79">
        <f t="shared" ca="1" si="225"/>
        <v>0</v>
      </c>
      <c r="Q1011" s="79">
        <f t="shared" ca="1" si="226"/>
        <v>0</v>
      </c>
      <c r="R1011" s="53">
        <f t="shared" ca="1" si="228"/>
        <v>7.3295565784882452E-3</v>
      </c>
    </row>
    <row r="1012" spans="3:18" x14ac:dyDescent="0.2">
      <c r="C1012" s="86"/>
      <c r="D1012" s="87">
        <f t="shared" si="216"/>
        <v>0</v>
      </c>
      <c r="E1012" s="87">
        <f t="shared" si="216"/>
        <v>0</v>
      </c>
      <c r="F1012" s="79">
        <f t="shared" si="217"/>
        <v>0</v>
      </c>
      <c r="G1012" s="79">
        <f t="shared" si="217"/>
        <v>0</v>
      </c>
      <c r="H1012" s="79">
        <f t="shared" si="218"/>
        <v>0</v>
      </c>
      <c r="I1012" s="79">
        <f t="shared" si="219"/>
        <v>0</v>
      </c>
      <c r="J1012" s="79">
        <f t="shared" si="220"/>
        <v>0</v>
      </c>
      <c r="K1012" s="79">
        <f t="shared" si="221"/>
        <v>0</v>
      </c>
      <c r="L1012" s="79">
        <f t="shared" si="222"/>
        <v>0</v>
      </c>
      <c r="M1012" s="79">
        <f t="shared" ca="1" si="227"/>
        <v>-7.3295565784882452E-3</v>
      </c>
      <c r="N1012" s="79">
        <f t="shared" ca="1" si="223"/>
        <v>0</v>
      </c>
      <c r="O1012" s="126">
        <f t="shared" ca="1" si="224"/>
        <v>0</v>
      </c>
      <c r="P1012" s="79">
        <f t="shared" ca="1" si="225"/>
        <v>0</v>
      </c>
      <c r="Q1012" s="79">
        <f t="shared" ca="1" si="226"/>
        <v>0</v>
      </c>
      <c r="R1012" s="53">
        <f t="shared" ca="1" si="228"/>
        <v>7.3295565784882452E-3</v>
      </c>
    </row>
    <row r="1013" spans="3:18" x14ac:dyDescent="0.2">
      <c r="C1013" s="86"/>
      <c r="D1013" s="87">
        <f t="shared" si="216"/>
        <v>0</v>
      </c>
      <c r="E1013" s="87">
        <f t="shared" si="216"/>
        <v>0</v>
      </c>
      <c r="F1013" s="79">
        <f t="shared" si="217"/>
        <v>0</v>
      </c>
      <c r="G1013" s="79">
        <f t="shared" si="217"/>
        <v>0</v>
      </c>
      <c r="H1013" s="79">
        <f t="shared" si="218"/>
        <v>0</v>
      </c>
      <c r="I1013" s="79">
        <f t="shared" si="219"/>
        <v>0</v>
      </c>
      <c r="J1013" s="79">
        <f t="shared" si="220"/>
        <v>0</v>
      </c>
      <c r="K1013" s="79">
        <f t="shared" si="221"/>
        <v>0</v>
      </c>
      <c r="L1013" s="79">
        <f t="shared" si="222"/>
        <v>0</v>
      </c>
      <c r="M1013" s="79">
        <f t="shared" ca="1" si="227"/>
        <v>-7.3295565784882452E-3</v>
      </c>
      <c r="N1013" s="79">
        <f t="shared" ca="1" si="223"/>
        <v>0</v>
      </c>
      <c r="O1013" s="126">
        <f t="shared" ca="1" si="224"/>
        <v>0</v>
      </c>
      <c r="P1013" s="79">
        <f t="shared" ca="1" si="225"/>
        <v>0</v>
      </c>
      <c r="Q1013" s="79">
        <f t="shared" ca="1" si="226"/>
        <v>0</v>
      </c>
      <c r="R1013" s="53">
        <f t="shared" ca="1" si="228"/>
        <v>7.3295565784882452E-3</v>
      </c>
    </row>
    <row r="1014" spans="3:18" x14ac:dyDescent="0.2">
      <c r="C1014" s="86"/>
      <c r="D1014" s="87">
        <f t="shared" si="216"/>
        <v>0</v>
      </c>
      <c r="E1014" s="87">
        <f t="shared" si="216"/>
        <v>0</v>
      </c>
      <c r="F1014" s="79">
        <f t="shared" si="217"/>
        <v>0</v>
      </c>
      <c r="G1014" s="79">
        <f t="shared" si="217"/>
        <v>0</v>
      </c>
      <c r="H1014" s="79">
        <f t="shared" si="218"/>
        <v>0</v>
      </c>
      <c r="I1014" s="79">
        <f t="shared" si="219"/>
        <v>0</v>
      </c>
      <c r="J1014" s="79">
        <f t="shared" si="220"/>
        <v>0</v>
      </c>
      <c r="K1014" s="79">
        <f t="shared" si="221"/>
        <v>0</v>
      </c>
      <c r="L1014" s="79">
        <f t="shared" si="222"/>
        <v>0</v>
      </c>
      <c r="M1014" s="79">
        <f t="shared" ca="1" si="227"/>
        <v>-7.3295565784882452E-3</v>
      </c>
      <c r="N1014" s="79">
        <f t="shared" ca="1" si="223"/>
        <v>0</v>
      </c>
      <c r="O1014" s="126">
        <f t="shared" ca="1" si="224"/>
        <v>0</v>
      </c>
      <c r="P1014" s="79">
        <f t="shared" ca="1" si="225"/>
        <v>0</v>
      </c>
      <c r="Q1014" s="79">
        <f t="shared" ca="1" si="226"/>
        <v>0</v>
      </c>
      <c r="R1014" s="53">
        <f t="shared" ca="1" si="228"/>
        <v>7.3295565784882452E-3</v>
      </c>
    </row>
    <row r="1015" spans="3:18" x14ac:dyDescent="0.2">
      <c r="C1015" s="86"/>
      <c r="D1015" s="87">
        <f t="shared" si="216"/>
        <v>0</v>
      </c>
      <c r="E1015" s="87">
        <f t="shared" si="216"/>
        <v>0</v>
      </c>
      <c r="F1015" s="79">
        <f t="shared" si="217"/>
        <v>0</v>
      </c>
      <c r="G1015" s="79">
        <f t="shared" si="217"/>
        <v>0</v>
      </c>
      <c r="H1015" s="79">
        <f t="shared" si="218"/>
        <v>0</v>
      </c>
      <c r="I1015" s="79">
        <f t="shared" si="219"/>
        <v>0</v>
      </c>
      <c r="J1015" s="79">
        <f t="shared" si="220"/>
        <v>0</v>
      </c>
      <c r="K1015" s="79">
        <f t="shared" si="221"/>
        <v>0</v>
      </c>
      <c r="L1015" s="79">
        <f t="shared" si="222"/>
        <v>0</v>
      </c>
      <c r="M1015" s="79">
        <f t="shared" ca="1" si="227"/>
        <v>-7.3295565784882452E-3</v>
      </c>
      <c r="N1015" s="79">
        <f t="shared" ca="1" si="223"/>
        <v>0</v>
      </c>
      <c r="O1015" s="126">
        <f t="shared" ca="1" si="224"/>
        <v>0</v>
      </c>
      <c r="P1015" s="79">
        <f t="shared" ca="1" si="225"/>
        <v>0</v>
      </c>
      <c r="Q1015" s="79">
        <f t="shared" ca="1" si="226"/>
        <v>0</v>
      </c>
      <c r="R1015" s="53">
        <f t="shared" ca="1" si="228"/>
        <v>7.3295565784882452E-3</v>
      </c>
    </row>
    <row r="1016" spans="3:18" x14ac:dyDescent="0.2">
      <c r="C1016" s="86"/>
      <c r="D1016" s="87">
        <f t="shared" si="216"/>
        <v>0</v>
      </c>
      <c r="E1016" s="87">
        <f t="shared" si="216"/>
        <v>0</v>
      </c>
      <c r="F1016" s="79">
        <f t="shared" si="217"/>
        <v>0</v>
      </c>
      <c r="G1016" s="79">
        <f t="shared" si="217"/>
        <v>0</v>
      </c>
      <c r="H1016" s="79">
        <f t="shared" si="218"/>
        <v>0</v>
      </c>
      <c r="I1016" s="79">
        <f t="shared" si="219"/>
        <v>0</v>
      </c>
      <c r="J1016" s="79">
        <f t="shared" si="220"/>
        <v>0</v>
      </c>
      <c r="K1016" s="79">
        <f t="shared" si="221"/>
        <v>0</v>
      </c>
      <c r="L1016" s="79">
        <f t="shared" si="222"/>
        <v>0</v>
      </c>
      <c r="M1016" s="79">
        <f t="shared" ca="1" si="227"/>
        <v>-7.3295565784882452E-3</v>
      </c>
      <c r="N1016" s="79">
        <f t="shared" ca="1" si="223"/>
        <v>0</v>
      </c>
      <c r="O1016" s="126">
        <f t="shared" ca="1" si="224"/>
        <v>0</v>
      </c>
      <c r="P1016" s="79">
        <f t="shared" ca="1" si="225"/>
        <v>0</v>
      </c>
      <c r="Q1016" s="79">
        <f t="shared" ca="1" si="226"/>
        <v>0</v>
      </c>
      <c r="R1016" s="53">
        <f t="shared" ca="1" si="228"/>
        <v>7.3295565784882452E-3</v>
      </c>
    </row>
    <row r="1017" spans="3:18" x14ac:dyDescent="0.2">
      <c r="C1017" s="86"/>
      <c r="D1017" s="87">
        <f t="shared" si="216"/>
        <v>0</v>
      </c>
      <c r="E1017" s="87">
        <f t="shared" si="216"/>
        <v>0</v>
      </c>
      <c r="F1017" s="79">
        <f t="shared" si="217"/>
        <v>0</v>
      </c>
      <c r="G1017" s="79">
        <f t="shared" si="217"/>
        <v>0</v>
      </c>
      <c r="H1017" s="79">
        <f t="shared" si="218"/>
        <v>0</v>
      </c>
      <c r="I1017" s="79">
        <f t="shared" si="219"/>
        <v>0</v>
      </c>
      <c r="J1017" s="79">
        <f t="shared" si="220"/>
        <v>0</v>
      </c>
      <c r="K1017" s="79">
        <f t="shared" si="221"/>
        <v>0</v>
      </c>
      <c r="L1017" s="79">
        <f t="shared" si="222"/>
        <v>0</v>
      </c>
      <c r="M1017" s="79">
        <f t="shared" ca="1" si="227"/>
        <v>-7.3295565784882452E-3</v>
      </c>
      <c r="N1017" s="79">
        <f t="shared" ca="1" si="223"/>
        <v>0</v>
      </c>
      <c r="O1017" s="126">
        <f t="shared" ca="1" si="224"/>
        <v>0</v>
      </c>
      <c r="P1017" s="79">
        <f t="shared" ca="1" si="225"/>
        <v>0</v>
      </c>
      <c r="Q1017" s="79">
        <f t="shared" ca="1" si="226"/>
        <v>0</v>
      </c>
      <c r="R1017" s="53">
        <f t="shared" ca="1" si="228"/>
        <v>7.3295565784882452E-3</v>
      </c>
    </row>
    <row r="1018" spans="3:18" x14ac:dyDescent="0.2">
      <c r="C1018" s="86"/>
      <c r="D1018" s="87">
        <f t="shared" si="216"/>
        <v>0</v>
      </c>
      <c r="E1018" s="87">
        <f t="shared" si="216"/>
        <v>0</v>
      </c>
      <c r="F1018" s="79">
        <f t="shared" si="217"/>
        <v>0</v>
      </c>
      <c r="G1018" s="79">
        <f t="shared" si="217"/>
        <v>0</v>
      </c>
      <c r="H1018" s="79">
        <f t="shared" si="218"/>
        <v>0</v>
      </c>
      <c r="I1018" s="79">
        <f t="shared" si="219"/>
        <v>0</v>
      </c>
      <c r="J1018" s="79">
        <f t="shared" si="220"/>
        <v>0</v>
      </c>
      <c r="K1018" s="79">
        <f t="shared" si="221"/>
        <v>0</v>
      </c>
      <c r="L1018" s="79">
        <f t="shared" si="222"/>
        <v>0</v>
      </c>
      <c r="M1018" s="79">
        <f t="shared" ca="1" si="227"/>
        <v>-7.3295565784882452E-3</v>
      </c>
      <c r="N1018" s="79">
        <f t="shared" ca="1" si="223"/>
        <v>0</v>
      </c>
      <c r="O1018" s="126">
        <f t="shared" ca="1" si="224"/>
        <v>0</v>
      </c>
      <c r="P1018" s="79">
        <f t="shared" ca="1" si="225"/>
        <v>0</v>
      </c>
      <c r="Q1018" s="79">
        <f t="shared" ca="1" si="226"/>
        <v>0</v>
      </c>
      <c r="R1018" s="53">
        <f t="shared" ca="1" si="228"/>
        <v>7.3295565784882452E-3</v>
      </c>
    </row>
    <row r="1019" spans="3:18" x14ac:dyDescent="0.2">
      <c r="C1019" s="86"/>
      <c r="D1019" s="87">
        <f t="shared" si="216"/>
        <v>0</v>
      </c>
      <c r="E1019" s="87">
        <f t="shared" si="216"/>
        <v>0</v>
      </c>
      <c r="F1019" s="79">
        <f t="shared" si="217"/>
        <v>0</v>
      </c>
      <c r="G1019" s="79">
        <f t="shared" si="217"/>
        <v>0</v>
      </c>
      <c r="H1019" s="79">
        <f t="shared" si="218"/>
        <v>0</v>
      </c>
      <c r="I1019" s="79">
        <f t="shared" si="219"/>
        <v>0</v>
      </c>
      <c r="J1019" s="79">
        <f t="shared" si="220"/>
        <v>0</v>
      </c>
      <c r="K1019" s="79">
        <f t="shared" si="221"/>
        <v>0</v>
      </c>
      <c r="L1019" s="79">
        <f t="shared" si="222"/>
        <v>0</v>
      </c>
      <c r="M1019" s="79">
        <f t="shared" ca="1" si="227"/>
        <v>-7.3295565784882452E-3</v>
      </c>
      <c r="N1019" s="79">
        <f t="shared" ca="1" si="223"/>
        <v>0</v>
      </c>
      <c r="O1019" s="126">
        <f t="shared" ca="1" si="224"/>
        <v>0</v>
      </c>
      <c r="P1019" s="79">
        <f t="shared" ca="1" si="225"/>
        <v>0</v>
      </c>
      <c r="Q1019" s="79">
        <f t="shared" ca="1" si="226"/>
        <v>0</v>
      </c>
      <c r="R1019" s="53">
        <f t="shared" ca="1" si="228"/>
        <v>7.3295565784882452E-3</v>
      </c>
    </row>
    <row r="1020" spans="3:18" x14ac:dyDescent="0.2">
      <c r="C1020" s="86"/>
      <c r="D1020" s="87">
        <f t="shared" si="216"/>
        <v>0</v>
      </c>
      <c r="E1020" s="87">
        <f t="shared" si="216"/>
        <v>0</v>
      </c>
      <c r="F1020" s="79">
        <f t="shared" si="217"/>
        <v>0</v>
      </c>
      <c r="G1020" s="79">
        <f t="shared" si="217"/>
        <v>0</v>
      </c>
      <c r="H1020" s="79">
        <f t="shared" si="218"/>
        <v>0</v>
      </c>
      <c r="I1020" s="79">
        <f t="shared" si="219"/>
        <v>0</v>
      </c>
      <c r="J1020" s="79">
        <f t="shared" si="220"/>
        <v>0</v>
      </c>
      <c r="K1020" s="79">
        <f t="shared" si="221"/>
        <v>0</v>
      </c>
      <c r="L1020" s="79">
        <f t="shared" si="222"/>
        <v>0</v>
      </c>
      <c r="M1020" s="79">
        <f t="shared" ca="1" si="227"/>
        <v>-7.3295565784882452E-3</v>
      </c>
      <c r="N1020" s="79">
        <f t="shared" ca="1" si="223"/>
        <v>0</v>
      </c>
      <c r="O1020" s="126">
        <f t="shared" ca="1" si="224"/>
        <v>0</v>
      </c>
      <c r="P1020" s="79">
        <f t="shared" ca="1" si="225"/>
        <v>0</v>
      </c>
      <c r="Q1020" s="79">
        <f t="shared" ca="1" si="226"/>
        <v>0</v>
      </c>
      <c r="R1020" s="53">
        <f t="shared" ca="1" si="228"/>
        <v>7.3295565784882452E-3</v>
      </c>
    </row>
    <row r="1021" spans="3:18" x14ac:dyDescent="0.2">
      <c r="C1021" s="86"/>
      <c r="D1021" s="87">
        <f t="shared" si="216"/>
        <v>0</v>
      </c>
      <c r="E1021" s="87">
        <f t="shared" si="216"/>
        <v>0</v>
      </c>
      <c r="F1021" s="79">
        <f t="shared" si="217"/>
        <v>0</v>
      </c>
      <c r="G1021" s="79">
        <f t="shared" si="217"/>
        <v>0</v>
      </c>
      <c r="H1021" s="79">
        <f t="shared" si="218"/>
        <v>0</v>
      </c>
      <c r="I1021" s="79">
        <f t="shared" si="219"/>
        <v>0</v>
      </c>
      <c r="J1021" s="79">
        <f t="shared" si="220"/>
        <v>0</v>
      </c>
      <c r="K1021" s="79">
        <f t="shared" si="221"/>
        <v>0</v>
      </c>
      <c r="L1021" s="79">
        <f t="shared" si="222"/>
        <v>0</v>
      </c>
      <c r="M1021" s="79">
        <f t="shared" ca="1" si="227"/>
        <v>-7.3295565784882452E-3</v>
      </c>
      <c r="N1021" s="79">
        <f t="shared" ca="1" si="223"/>
        <v>0</v>
      </c>
      <c r="O1021" s="126">
        <f t="shared" ca="1" si="224"/>
        <v>0</v>
      </c>
      <c r="P1021" s="79">
        <f t="shared" ca="1" si="225"/>
        <v>0</v>
      </c>
      <c r="Q1021" s="79">
        <f t="shared" ca="1" si="226"/>
        <v>0</v>
      </c>
      <c r="R1021" s="53">
        <f t="shared" ca="1" si="228"/>
        <v>7.3295565784882452E-3</v>
      </c>
    </row>
    <row r="1022" spans="3:18" x14ac:dyDescent="0.2">
      <c r="C1022" s="86"/>
      <c r="D1022" s="87">
        <f t="shared" si="216"/>
        <v>0</v>
      </c>
      <c r="E1022" s="87">
        <f t="shared" si="216"/>
        <v>0</v>
      </c>
      <c r="F1022" s="79">
        <f t="shared" si="217"/>
        <v>0</v>
      </c>
      <c r="G1022" s="79">
        <f t="shared" si="217"/>
        <v>0</v>
      </c>
      <c r="H1022" s="79">
        <f t="shared" si="218"/>
        <v>0</v>
      </c>
      <c r="I1022" s="79">
        <f t="shared" si="219"/>
        <v>0</v>
      </c>
      <c r="J1022" s="79">
        <f t="shared" si="220"/>
        <v>0</v>
      </c>
      <c r="K1022" s="79">
        <f t="shared" si="221"/>
        <v>0</v>
      </c>
      <c r="L1022" s="79">
        <f t="shared" si="222"/>
        <v>0</v>
      </c>
      <c r="M1022" s="79">
        <f t="shared" ca="1" si="227"/>
        <v>-7.3295565784882452E-3</v>
      </c>
      <c r="N1022" s="79">
        <f t="shared" ca="1" si="223"/>
        <v>0</v>
      </c>
      <c r="O1022" s="126">
        <f t="shared" ca="1" si="224"/>
        <v>0</v>
      </c>
      <c r="P1022" s="79">
        <f t="shared" ca="1" si="225"/>
        <v>0</v>
      </c>
      <c r="Q1022" s="79">
        <f t="shared" ca="1" si="226"/>
        <v>0</v>
      </c>
      <c r="R1022" s="53">
        <f t="shared" ca="1" si="228"/>
        <v>7.3295565784882452E-3</v>
      </c>
    </row>
    <row r="1023" spans="3:18" x14ac:dyDescent="0.2">
      <c r="C1023" s="86"/>
      <c r="D1023" s="87">
        <f t="shared" si="216"/>
        <v>0</v>
      </c>
      <c r="E1023" s="87">
        <f t="shared" si="216"/>
        <v>0</v>
      </c>
      <c r="F1023" s="79">
        <f t="shared" si="217"/>
        <v>0</v>
      </c>
      <c r="G1023" s="79">
        <f t="shared" si="217"/>
        <v>0</v>
      </c>
      <c r="H1023" s="79">
        <f t="shared" si="218"/>
        <v>0</v>
      </c>
      <c r="I1023" s="79">
        <f t="shared" si="219"/>
        <v>0</v>
      </c>
      <c r="J1023" s="79">
        <f t="shared" si="220"/>
        <v>0</v>
      </c>
      <c r="K1023" s="79">
        <f t="shared" si="221"/>
        <v>0</v>
      </c>
      <c r="L1023" s="79">
        <f t="shared" si="222"/>
        <v>0</v>
      </c>
      <c r="M1023" s="79">
        <f t="shared" ca="1" si="227"/>
        <v>-7.3295565784882452E-3</v>
      </c>
      <c r="N1023" s="79">
        <f t="shared" ca="1" si="223"/>
        <v>0</v>
      </c>
      <c r="O1023" s="126">
        <f t="shared" ca="1" si="224"/>
        <v>0</v>
      </c>
      <c r="P1023" s="79">
        <f t="shared" ca="1" si="225"/>
        <v>0</v>
      </c>
      <c r="Q1023" s="79">
        <f t="shared" ca="1" si="226"/>
        <v>0</v>
      </c>
      <c r="R1023" s="53">
        <f t="shared" ca="1" si="228"/>
        <v>7.3295565784882452E-3</v>
      </c>
    </row>
    <row r="1024" spans="3:18" x14ac:dyDescent="0.2">
      <c r="C1024" s="86"/>
      <c r="D1024" s="87">
        <f t="shared" si="216"/>
        <v>0</v>
      </c>
      <c r="E1024" s="87">
        <f t="shared" si="216"/>
        <v>0</v>
      </c>
      <c r="F1024" s="79">
        <f t="shared" si="217"/>
        <v>0</v>
      </c>
      <c r="G1024" s="79">
        <f t="shared" si="217"/>
        <v>0</v>
      </c>
      <c r="H1024" s="79">
        <f t="shared" si="218"/>
        <v>0</v>
      </c>
      <c r="I1024" s="79">
        <f t="shared" si="219"/>
        <v>0</v>
      </c>
      <c r="J1024" s="79">
        <f t="shared" si="220"/>
        <v>0</v>
      </c>
      <c r="K1024" s="79">
        <f t="shared" si="221"/>
        <v>0</v>
      </c>
      <c r="L1024" s="79">
        <f t="shared" si="222"/>
        <v>0</v>
      </c>
      <c r="M1024" s="79">
        <f t="shared" ca="1" si="227"/>
        <v>-7.3295565784882452E-3</v>
      </c>
      <c r="N1024" s="79">
        <f t="shared" ca="1" si="223"/>
        <v>0</v>
      </c>
      <c r="O1024" s="126">
        <f t="shared" ca="1" si="224"/>
        <v>0</v>
      </c>
      <c r="P1024" s="79">
        <f t="shared" ca="1" si="225"/>
        <v>0</v>
      </c>
      <c r="Q1024" s="79">
        <f t="shared" ca="1" si="226"/>
        <v>0</v>
      </c>
      <c r="R1024" s="53">
        <f t="shared" ca="1" si="228"/>
        <v>7.3295565784882452E-3</v>
      </c>
    </row>
    <row r="1025" spans="3:18" x14ac:dyDescent="0.2">
      <c r="C1025" s="86"/>
      <c r="D1025" s="87">
        <f t="shared" si="216"/>
        <v>0</v>
      </c>
      <c r="E1025" s="87">
        <f t="shared" si="216"/>
        <v>0</v>
      </c>
      <c r="F1025" s="79">
        <f t="shared" si="217"/>
        <v>0</v>
      </c>
      <c r="G1025" s="79">
        <f t="shared" si="217"/>
        <v>0</v>
      </c>
      <c r="H1025" s="79">
        <f t="shared" si="218"/>
        <v>0</v>
      </c>
      <c r="I1025" s="79">
        <f t="shared" si="219"/>
        <v>0</v>
      </c>
      <c r="J1025" s="79">
        <f t="shared" si="220"/>
        <v>0</v>
      </c>
      <c r="K1025" s="79">
        <f t="shared" si="221"/>
        <v>0</v>
      </c>
      <c r="L1025" s="79">
        <f t="shared" si="222"/>
        <v>0</v>
      </c>
      <c r="M1025" s="79">
        <f t="shared" ca="1" si="227"/>
        <v>-7.3295565784882452E-3</v>
      </c>
      <c r="N1025" s="79">
        <f t="shared" ca="1" si="223"/>
        <v>0</v>
      </c>
      <c r="O1025" s="126">
        <f t="shared" ca="1" si="224"/>
        <v>0</v>
      </c>
      <c r="P1025" s="79">
        <f t="shared" ca="1" si="225"/>
        <v>0</v>
      </c>
      <c r="Q1025" s="79">
        <f t="shared" ca="1" si="226"/>
        <v>0</v>
      </c>
      <c r="R1025" s="53">
        <f t="shared" ca="1" si="228"/>
        <v>7.3295565784882452E-3</v>
      </c>
    </row>
    <row r="1026" spans="3:18" x14ac:dyDescent="0.2">
      <c r="C1026" s="86"/>
      <c r="D1026" s="87">
        <f t="shared" si="216"/>
        <v>0</v>
      </c>
      <c r="E1026" s="87">
        <f t="shared" si="216"/>
        <v>0</v>
      </c>
      <c r="F1026" s="79">
        <f t="shared" si="217"/>
        <v>0</v>
      </c>
      <c r="G1026" s="79">
        <f t="shared" si="217"/>
        <v>0</v>
      </c>
      <c r="H1026" s="79">
        <f t="shared" si="218"/>
        <v>0</v>
      </c>
      <c r="I1026" s="79">
        <f t="shared" si="219"/>
        <v>0</v>
      </c>
      <c r="J1026" s="79">
        <f t="shared" si="220"/>
        <v>0</v>
      </c>
      <c r="K1026" s="79">
        <f t="shared" si="221"/>
        <v>0</v>
      </c>
      <c r="L1026" s="79">
        <f t="shared" si="222"/>
        <v>0</v>
      </c>
      <c r="M1026" s="79">
        <f t="shared" ca="1" si="227"/>
        <v>-7.3295565784882452E-3</v>
      </c>
      <c r="N1026" s="79">
        <f t="shared" ca="1" si="223"/>
        <v>0</v>
      </c>
      <c r="O1026" s="126">
        <f t="shared" ca="1" si="224"/>
        <v>0</v>
      </c>
      <c r="P1026" s="79">
        <f t="shared" ca="1" si="225"/>
        <v>0</v>
      </c>
      <c r="Q1026" s="79">
        <f t="shared" ca="1" si="226"/>
        <v>0</v>
      </c>
      <c r="R1026" s="53">
        <f t="shared" ca="1" si="228"/>
        <v>7.3295565784882452E-3</v>
      </c>
    </row>
    <row r="1027" spans="3:18" x14ac:dyDescent="0.2">
      <c r="C1027" s="86"/>
      <c r="D1027" s="87">
        <f t="shared" si="216"/>
        <v>0</v>
      </c>
      <c r="E1027" s="87">
        <f t="shared" si="216"/>
        <v>0</v>
      </c>
      <c r="F1027" s="79">
        <f t="shared" si="217"/>
        <v>0</v>
      </c>
      <c r="G1027" s="79">
        <f t="shared" si="217"/>
        <v>0</v>
      </c>
      <c r="H1027" s="79">
        <f t="shared" si="218"/>
        <v>0</v>
      </c>
      <c r="I1027" s="79">
        <f t="shared" si="219"/>
        <v>0</v>
      </c>
      <c r="J1027" s="79">
        <f t="shared" si="220"/>
        <v>0</v>
      </c>
      <c r="K1027" s="79">
        <f t="shared" si="221"/>
        <v>0</v>
      </c>
      <c r="L1027" s="79">
        <f t="shared" si="222"/>
        <v>0</v>
      </c>
      <c r="M1027" s="79">
        <f t="shared" ca="1" si="227"/>
        <v>-7.3295565784882452E-3</v>
      </c>
      <c r="N1027" s="79">
        <f t="shared" ca="1" si="223"/>
        <v>0</v>
      </c>
      <c r="O1027" s="126">
        <f t="shared" ca="1" si="224"/>
        <v>0</v>
      </c>
      <c r="P1027" s="79">
        <f t="shared" ca="1" si="225"/>
        <v>0</v>
      </c>
      <c r="Q1027" s="79">
        <f t="shared" ca="1" si="226"/>
        <v>0</v>
      </c>
      <c r="R1027" s="53">
        <f t="shared" ca="1" si="228"/>
        <v>7.3295565784882452E-3</v>
      </c>
    </row>
    <row r="1028" spans="3:18" x14ac:dyDescent="0.2">
      <c r="C1028" s="86"/>
      <c r="D1028" s="87">
        <f t="shared" si="216"/>
        <v>0</v>
      </c>
      <c r="E1028" s="87">
        <f t="shared" si="216"/>
        <v>0</v>
      </c>
      <c r="F1028" s="79">
        <f t="shared" si="217"/>
        <v>0</v>
      </c>
      <c r="G1028" s="79">
        <f t="shared" si="217"/>
        <v>0</v>
      </c>
      <c r="H1028" s="79">
        <f t="shared" si="218"/>
        <v>0</v>
      </c>
      <c r="I1028" s="79">
        <f t="shared" si="219"/>
        <v>0</v>
      </c>
      <c r="J1028" s="79">
        <f t="shared" si="220"/>
        <v>0</v>
      </c>
      <c r="K1028" s="79">
        <f t="shared" si="221"/>
        <v>0</v>
      </c>
      <c r="L1028" s="79">
        <f t="shared" si="222"/>
        <v>0</v>
      </c>
      <c r="M1028" s="79">
        <f t="shared" ca="1" si="227"/>
        <v>-7.3295565784882452E-3</v>
      </c>
      <c r="N1028" s="79">
        <f t="shared" ca="1" si="223"/>
        <v>0</v>
      </c>
      <c r="O1028" s="126">
        <f t="shared" ca="1" si="224"/>
        <v>0</v>
      </c>
      <c r="P1028" s="79">
        <f t="shared" ca="1" si="225"/>
        <v>0</v>
      </c>
      <c r="Q1028" s="79">
        <f t="shared" ca="1" si="226"/>
        <v>0</v>
      </c>
      <c r="R1028" s="53">
        <f t="shared" ca="1" si="228"/>
        <v>7.3295565784882452E-3</v>
      </c>
    </row>
    <row r="1029" spans="3:18" x14ac:dyDescent="0.2">
      <c r="C1029" s="86"/>
      <c r="D1029" s="87">
        <f t="shared" si="216"/>
        <v>0</v>
      </c>
      <c r="E1029" s="87">
        <f t="shared" si="216"/>
        <v>0</v>
      </c>
      <c r="F1029" s="79">
        <f t="shared" si="217"/>
        <v>0</v>
      </c>
      <c r="G1029" s="79">
        <f t="shared" si="217"/>
        <v>0</v>
      </c>
      <c r="H1029" s="79">
        <f t="shared" si="218"/>
        <v>0</v>
      </c>
      <c r="I1029" s="79">
        <f t="shared" si="219"/>
        <v>0</v>
      </c>
      <c r="J1029" s="79">
        <f t="shared" si="220"/>
        <v>0</v>
      </c>
      <c r="K1029" s="79">
        <f t="shared" si="221"/>
        <v>0</v>
      </c>
      <c r="L1029" s="79">
        <f t="shared" si="222"/>
        <v>0</v>
      </c>
      <c r="M1029" s="79">
        <f t="shared" ca="1" si="227"/>
        <v>-7.3295565784882452E-3</v>
      </c>
      <c r="N1029" s="79">
        <f t="shared" ca="1" si="223"/>
        <v>0</v>
      </c>
      <c r="O1029" s="126">
        <f t="shared" ca="1" si="224"/>
        <v>0</v>
      </c>
      <c r="P1029" s="79">
        <f t="shared" ca="1" si="225"/>
        <v>0</v>
      </c>
      <c r="Q1029" s="79">
        <f t="shared" ca="1" si="226"/>
        <v>0</v>
      </c>
      <c r="R1029" s="53">
        <f t="shared" ca="1" si="228"/>
        <v>7.3295565784882452E-3</v>
      </c>
    </row>
    <row r="1030" spans="3:18" x14ac:dyDescent="0.2">
      <c r="C1030" s="86"/>
      <c r="D1030" s="87">
        <f t="shared" si="216"/>
        <v>0</v>
      </c>
      <c r="E1030" s="87">
        <f t="shared" si="216"/>
        <v>0</v>
      </c>
      <c r="F1030" s="79">
        <f t="shared" si="217"/>
        <v>0</v>
      </c>
      <c r="G1030" s="79">
        <f t="shared" si="217"/>
        <v>0</v>
      </c>
      <c r="H1030" s="79">
        <f t="shared" si="218"/>
        <v>0</v>
      </c>
      <c r="I1030" s="79">
        <f t="shared" si="219"/>
        <v>0</v>
      </c>
      <c r="J1030" s="79">
        <f t="shared" si="220"/>
        <v>0</v>
      </c>
      <c r="K1030" s="79">
        <f t="shared" si="221"/>
        <v>0</v>
      </c>
      <c r="L1030" s="79">
        <f t="shared" si="222"/>
        <v>0</v>
      </c>
      <c r="M1030" s="79">
        <f t="shared" ca="1" si="227"/>
        <v>-7.3295565784882452E-3</v>
      </c>
      <c r="N1030" s="79">
        <f t="shared" ca="1" si="223"/>
        <v>0</v>
      </c>
      <c r="O1030" s="126">
        <f t="shared" ca="1" si="224"/>
        <v>0</v>
      </c>
      <c r="P1030" s="79">
        <f t="shared" ca="1" si="225"/>
        <v>0</v>
      </c>
      <c r="Q1030" s="79">
        <f t="shared" ca="1" si="226"/>
        <v>0</v>
      </c>
      <c r="R1030" s="53">
        <f t="shared" ca="1" si="228"/>
        <v>7.3295565784882452E-3</v>
      </c>
    </row>
    <row r="1031" spans="3:18" x14ac:dyDescent="0.2">
      <c r="C1031" s="86"/>
      <c r="D1031" s="87">
        <f t="shared" si="216"/>
        <v>0</v>
      </c>
      <c r="E1031" s="87">
        <f t="shared" si="216"/>
        <v>0</v>
      </c>
      <c r="F1031" s="79">
        <f t="shared" si="217"/>
        <v>0</v>
      </c>
      <c r="G1031" s="79">
        <f t="shared" si="217"/>
        <v>0</v>
      </c>
      <c r="H1031" s="79">
        <f t="shared" si="218"/>
        <v>0</v>
      </c>
      <c r="I1031" s="79">
        <f t="shared" si="219"/>
        <v>0</v>
      </c>
      <c r="J1031" s="79">
        <f t="shared" si="220"/>
        <v>0</v>
      </c>
      <c r="K1031" s="79">
        <f t="shared" si="221"/>
        <v>0</v>
      </c>
      <c r="L1031" s="79">
        <f t="shared" si="222"/>
        <v>0</v>
      </c>
      <c r="M1031" s="79">
        <f t="shared" ca="1" si="227"/>
        <v>-7.3295565784882452E-3</v>
      </c>
      <c r="N1031" s="79">
        <f t="shared" ca="1" si="223"/>
        <v>0</v>
      </c>
      <c r="O1031" s="126">
        <f t="shared" ca="1" si="224"/>
        <v>0</v>
      </c>
      <c r="P1031" s="79">
        <f t="shared" ca="1" si="225"/>
        <v>0</v>
      </c>
      <c r="Q1031" s="79">
        <f t="shared" ca="1" si="226"/>
        <v>0</v>
      </c>
      <c r="R1031" s="53">
        <f t="shared" ca="1" si="228"/>
        <v>7.3295565784882452E-3</v>
      </c>
    </row>
    <row r="1032" spans="3:18" x14ac:dyDescent="0.2">
      <c r="C1032" s="86"/>
      <c r="D1032" s="87">
        <f t="shared" si="216"/>
        <v>0</v>
      </c>
      <c r="E1032" s="87">
        <f t="shared" si="216"/>
        <v>0</v>
      </c>
      <c r="F1032" s="79">
        <f t="shared" si="217"/>
        <v>0</v>
      </c>
      <c r="G1032" s="79">
        <f t="shared" si="217"/>
        <v>0</v>
      </c>
      <c r="H1032" s="79">
        <f t="shared" si="218"/>
        <v>0</v>
      </c>
      <c r="I1032" s="79">
        <f t="shared" si="219"/>
        <v>0</v>
      </c>
      <c r="J1032" s="79">
        <f t="shared" si="220"/>
        <v>0</v>
      </c>
      <c r="K1032" s="79">
        <f t="shared" si="221"/>
        <v>0</v>
      </c>
      <c r="L1032" s="79">
        <f t="shared" si="222"/>
        <v>0</v>
      </c>
      <c r="M1032" s="79">
        <f t="shared" ca="1" si="227"/>
        <v>-7.3295565784882452E-3</v>
      </c>
      <c r="N1032" s="79">
        <f t="shared" ca="1" si="223"/>
        <v>0</v>
      </c>
      <c r="O1032" s="126">
        <f t="shared" ca="1" si="224"/>
        <v>0</v>
      </c>
      <c r="P1032" s="79">
        <f t="shared" ca="1" si="225"/>
        <v>0</v>
      </c>
      <c r="Q1032" s="79">
        <f t="shared" ca="1" si="226"/>
        <v>0</v>
      </c>
      <c r="R1032" s="53">
        <f t="shared" ca="1" si="228"/>
        <v>7.3295565784882452E-3</v>
      </c>
    </row>
    <row r="1033" spans="3:18" x14ac:dyDescent="0.2">
      <c r="C1033" s="86"/>
      <c r="D1033" s="87">
        <f t="shared" si="216"/>
        <v>0</v>
      </c>
      <c r="E1033" s="87">
        <f t="shared" si="216"/>
        <v>0</v>
      </c>
      <c r="F1033" s="79">
        <f t="shared" si="217"/>
        <v>0</v>
      </c>
      <c r="G1033" s="79">
        <f t="shared" si="217"/>
        <v>0</v>
      </c>
      <c r="H1033" s="79">
        <f t="shared" si="218"/>
        <v>0</v>
      </c>
      <c r="I1033" s="79">
        <f t="shared" si="219"/>
        <v>0</v>
      </c>
      <c r="J1033" s="79">
        <f t="shared" si="220"/>
        <v>0</v>
      </c>
      <c r="K1033" s="79">
        <f t="shared" si="221"/>
        <v>0</v>
      </c>
      <c r="L1033" s="79">
        <f t="shared" si="222"/>
        <v>0</v>
      </c>
      <c r="M1033" s="79">
        <f t="shared" ca="1" si="227"/>
        <v>-7.3295565784882452E-3</v>
      </c>
      <c r="N1033" s="79">
        <f t="shared" ca="1" si="223"/>
        <v>0</v>
      </c>
      <c r="O1033" s="126">
        <f t="shared" ca="1" si="224"/>
        <v>0</v>
      </c>
      <c r="P1033" s="79">
        <f t="shared" ca="1" si="225"/>
        <v>0</v>
      </c>
      <c r="Q1033" s="79">
        <f t="shared" ca="1" si="226"/>
        <v>0</v>
      </c>
      <c r="R1033" s="53">
        <f t="shared" ca="1" si="228"/>
        <v>7.3295565784882452E-3</v>
      </c>
    </row>
    <row r="1034" spans="3:18" x14ac:dyDescent="0.2">
      <c r="C1034" s="86"/>
      <c r="D1034" s="87">
        <f t="shared" si="216"/>
        <v>0</v>
      </c>
      <c r="E1034" s="87">
        <f t="shared" si="216"/>
        <v>0</v>
      </c>
      <c r="F1034" s="79">
        <f t="shared" si="217"/>
        <v>0</v>
      </c>
      <c r="G1034" s="79">
        <f t="shared" si="217"/>
        <v>0</v>
      </c>
      <c r="H1034" s="79">
        <f t="shared" si="218"/>
        <v>0</v>
      </c>
      <c r="I1034" s="79">
        <f t="shared" si="219"/>
        <v>0</v>
      </c>
      <c r="J1034" s="79">
        <f t="shared" si="220"/>
        <v>0</v>
      </c>
      <c r="K1034" s="79">
        <f t="shared" si="221"/>
        <v>0</v>
      </c>
      <c r="L1034" s="79">
        <f t="shared" si="222"/>
        <v>0</v>
      </c>
      <c r="M1034" s="79">
        <f t="shared" ca="1" si="227"/>
        <v>-7.3295565784882452E-3</v>
      </c>
      <c r="N1034" s="79">
        <f t="shared" ca="1" si="223"/>
        <v>0</v>
      </c>
      <c r="O1034" s="126">
        <f t="shared" ca="1" si="224"/>
        <v>0</v>
      </c>
      <c r="P1034" s="79">
        <f t="shared" ca="1" si="225"/>
        <v>0</v>
      </c>
      <c r="Q1034" s="79">
        <f t="shared" ca="1" si="226"/>
        <v>0</v>
      </c>
      <c r="R1034" s="53">
        <f t="shared" ca="1" si="228"/>
        <v>7.3295565784882452E-3</v>
      </c>
    </row>
    <row r="1035" spans="3:18" x14ac:dyDescent="0.2">
      <c r="C1035" s="86"/>
      <c r="D1035" s="87">
        <f t="shared" si="216"/>
        <v>0</v>
      </c>
      <c r="E1035" s="87">
        <f t="shared" si="216"/>
        <v>0</v>
      </c>
      <c r="F1035" s="79">
        <f t="shared" si="217"/>
        <v>0</v>
      </c>
      <c r="G1035" s="79">
        <f t="shared" si="217"/>
        <v>0</v>
      </c>
      <c r="H1035" s="79">
        <f t="shared" si="218"/>
        <v>0</v>
      </c>
      <c r="I1035" s="79">
        <f t="shared" si="219"/>
        <v>0</v>
      </c>
      <c r="J1035" s="79">
        <f t="shared" si="220"/>
        <v>0</v>
      </c>
      <c r="K1035" s="79">
        <f t="shared" si="221"/>
        <v>0</v>
      </c>
      <c r="L1035" s="79">
        <f t="shared" si="222"/>
        <v>0</v>
      </c>
      <c r="M1035" s="79">
        <f t="shared" ca="1" si="227"/>
        <v>-7.3295565784882452E-3</v>
      </c>
      <c r="N1035" s="79">
        <f t="shared" ca="1" si="223"/>
        <v>0</v>
      </c>
      <c r="O1035" s="126">
        <f t="shared" ca="1" si="224"/>
        <v>0</v>
      </c>
      <c r="P1035" s="79">
        <f t="shared" ca="1" si="225"/>
        <v>0</v>
      </c>
      <c r="Q1035" s="79">
        <f t="shared" ca="1" si="226"/>
        <v>0</v>
      </c>
      <c r="R1035" s="53">
        <f t="shared" ca="1" si="228"/>
        <v>7.3295565784882452E-3</v>
      </c>
    </row>
    <row r="1036" spans="3:18" x14ac:dyDescent="0.2">
      <c r="C1036" s="86"/>
      <c r="D1036" s="87">
        <f t="shared" si="216"/>
        <v>0</v>
      </c>
      <c r="E1036" s="87">
        <f t="shared" si="216"/>
        <v>0</v>
      </c>
      <c r="F1036" s="79">
        <f t="shared" si="217"/>
        <v>0</v>
      </c>
      <c r="G1036" s="79">
        <f t="shared" si="217"/>
        <v>0</v>
      </c>
      <c r="H1036" s="79">
        <f t="shared" si="218"/>
        <v>0</v>
      </c>
      <c r="I1036" s="79">
        <f t="shared" si="219"/>
        <v>0</v>
      </c>
      <c r="J1036" s="79">
        <f t="shared" si="220"/>
        <v>0</v>
      </c>
      <c r="K1036" s="79">
        <f t="shared" si="221"/>
        <v>0</v>
      </c>
      <c r="L1036" s="79">
        <f t="shared" si="222"/>
        <v>0</v>
      </c>
      <c r="M1036" s="79">
        <f t="shared" ca="1" si="227"/>
        <v>-7.3295565784882452E-3</v>
      </c>
      <c r="N1036" s="79">
        <f t="shared" ca="1" si="223"/>
        <v>0</v>
      </c>
      <c r="O1036" s="126">
        <f t="shared" ca="1" si="224"/>
        <v>0</v>
      </c>
      <c r="P1036" s="79">
        <f t="shared" ca="1" si="225"/>
        <v>0</v>
      </c>
      <c r="Q1036" s="79">
        <f t="shared" ca="1" si="226"/>
        <v>0</v>
      </c>
      <c r="R1036" s="53">
        <f t="shared" ca="1" si="228"/>
        <v>7.3295565784882452E-3</v>
      </c>
    </row>
    <row r="1037" spans="3:18" x14ac:dyDescent="0.2">
      <c r="C1037" s="86"/>
      <c r="D1037" s="87">
        <f t="shared" si="216"/>
        <v>0</v>
      </c>
      <c r="E1037" s="87">
        <f t="shared" si="216"/>
        <v>0</v>
      </c>
      <c r="F1037" s="79">
        <f t="shared" si="217"/>
        <v>0</v>
      </c>
      <c r="G1037" s="79">
        <f t="shared" si="217"/>
        <v>0</v>
      </c>
      <c r="H1037" s="79">
        <f t="shared" si="218"/>
        <v>0</v>
      </c>
      <c r="I1037" s="79">
        <f t="shared" si="219"/>
        <v>0</v>
      </c>
      <c r="J1037" s="79">
        <f t="shared" si="220"/>
        <v>0</v>
      </c>
      <c r="K1037" s="79">
        <f t="shared" si="221"/>
        <v>0</v>
      </c>
      <c r="L1037" s="79">
        <f t="shared" si="222"/>
        <v>0</v>
      </c>
      <c r="M1037" s="79">
        <f t="shared" ca="1" si="227"/>
        <v>-7.3295565784882452E-3</v>
      </c>
      <c r="N1037" s="79">
        <f t="shared" ca="1" si="223"/>
        <v>0</v>
      </c>
      <c r="O1037" s="126">
        <f t="shared" ca="1" si="224"/>
        <v>0</v>
      </c>
      <c r="P1037" s="79">
        <f t="shared" ca="1" si="225"/>
        <v>0</v>
      </c>
      <c r="Q1037" s="79">
        <f t="shared" ca="1" si="226"/>
        <v>0</v>
      </c>
      <c r="R1037" s="53">
        <f t="shared" ca="1" si="228"/>
        <v>7.3295565784882452E-3</v>
      </c>
    </row>
    <row r="1038" spans="3:18" x14ac:dyDescent="0.2">
      <c r="C1038" s="86"/>
      <c r="D1038" s="87">
        <f t="shared" si="216"/>
        <v>0</v>
      </c>
      <c r="E1038" s="87">
        <f t="shared" si="216"/>
        <v>0</v>
      </c>
      <c r="F1038" s="79">
        <f t="shared" si="217"/>
        <v>0</v>
      </c>
      <c r="G1038" s="79">
        <f t="shared" si="217"/>
        <v>0</v>
      </c>
      <c r="H1038" s="79">
        <f t="shared" si="218"/>
        <v>0</v>
      </c>
      <c r="I1038" s="79">
        <f t="shared" si="219"/>
        <v>0</v>
      </c>
      <c r="J1038" s="79">
        <f t="shared" si="220"/>
        <v>0</v>
      </c>
      <c r="K1038" s="79">
        <f t="shared" si="221"/>
        <v>0</v>
      </c>
      <c r="L1038" s="79">
        <f t="shared" si="222"/>
        <v>0</v>
      </c>
      <c r="M1038" s="79">
        <f t="shared" ca="1" si="227"/>
        <v>-7.3295565784882452E-3</v>
      </c>
      <c r="N1038" s="79">
        <f t="shared" ca="1" si="223"/>
        <v>0</v>
      </c>
      <c r="O1038" s="126">
        <f t="shared" ca="1" si="224"/>
        <v>0</v>
      </c>
      <c r="P1038" s="79">
        <f t="shared" ca="1" si="225"/>
        <v>0</v>
      </c>
      <c r="Q1038" s="79">
        <f t="shared" ca="1" si="226"/>
        <v>0</v>
      </c>
      <c r="R1038" s="53">
        <f t="shared" ca="1" si="228"/>
        <v>7.3295565784882452E-3</v>
      </c>
    </row>
    <row r="1039" spans="3:18" x14ac:dyDescent="0.2">
      <c r="C1039" s="86"/>
      <c r="D1039" s="87">
        <f t="shared" ref="D1039:E1102" si="229">A1039/A$18</f>
        <v>0</v>
      </c>
      <c r="E1039" s="87">
        <f t="shared" si="229"/>
        <v>0</v>
      </c>
      <c r="F1039" s="79">
        <f t="shared" ref="F1039:G1102" si="230">$C1039*D1039</f>
        <v>0</v>
      </c>
      <c r="G1039" s="79">
        <f t="shared" si="230"/>
        <v>0</v>
      </c>
      <c r="H1039" s="79">
        <f t="shared" si="218"/>
        <v>0</v>
      </c>
      <c r="I1039" s="79">
        <f t="shared" si="219"/>
        <v>0</v>
      </c>
      <c r="J1039" s="79">
        <f t="shared" si="220"/>
        <v>0</v>
      </c>
      <c r="K1039" s="79">
        <f t="shared" si="221"/>
        <v>0</v>
      </c>
      <c r="L1039" s="79">
        <f t="shared" si="222"/>
        <v>0</v>
      </c>
      <c r="M1039" s="79">
        <f t="shared" ca="1" si="227"/>
        <v>-7.3295565784882452E-3</v>
      </c>
      <c r="N1039" s="79">
        <f t="shared" ca="1" si="223"/>
        <v>0</v>
      </c>
      <c r="O1039" s="126">
        <f t="shared" ca="1" si="224"/>
        <v>0</v>
      </c>
      <c r="P1039" s="79">
        <f t="shared" ca="1" si="225"/>
        <v>0</v>
      </c>
      <c r="Q1039" s="79">
        <f t="shared" ca="1" si="226"/>
        <v>0</v>
      </c>
      <c r="R1039" s="53">
        <f t="shared" ca="1" si="228"/>
        <v>7.3295565784882452E-3</v>
      </c>
    </row>
    <row r="1040" spans="3:18" x14ac:dyDescent="0.2">
      <c r="C1040" s="86"/>
      <c r="D1040" s="87">
        <f t="shared" si="229"/>
        <v>0</v>
      </c>
      <c r="E1040" s="87">
        <f t="shared" si="229"/>
        <v>0</v>
      </c>
      <c r="F1040" s="79">
        <f t="shared" si="230"/>
        <v>0</v>
      </c>
      <c r="G1040" s="79">
        <f t="shared" si="230"/>
        <v>0</v>
      </c>
      <c r="H1040" s="79">
        <f t="shared" ref="H1040:H1103" si="231">C1040*D1040*D1040</f>
        <v>0</v>
      </c>
      <c r="I1040" s="79">
        <f t="shared" ref="I1040:I1103" si="232">C1040*D1040*D1040*D1040</f>
        <v>0</v>
      </c>
      <c r="J1040" s="79">
        <f t="shared" ref="J1040:J1103" si="233">C1040*D1040*D1040*D1040*D1040</f>
        <v>0</v>
      </c>
      <c r="K1040" s="79">
        <f t="shared" ref="K1040:K1103" si="234">C1040*E1040*D1040</f>
        <v>0</v>
      </c>
      <c r="L1040" s="79">
        <f t="shared" ref="L1040:L1103" si="235">C1040*E1040*D1040*D1040</f>
        <v>0</v>
      </c>
      <c r="M1040" s="79">
        <f t="shared" ca="1" si="227"/>
        <v>-7.3295565784882452E-3</v>
      </c>
      <c r="N1040" s="79">
        <f t="shared" ref="N1040:N1103" ca="1" si="236">C1040*(M1040-E1040)^2</f>
        <v>0</v>
      </c>
      <c r="O1040" s="126">
        <f t="shared" ref="O1040:O1103" ca="1" si="237">(C1040*O$1-O$2*F1040+O$3*H1040)^2</f>
        <v>0</v>
      </c>
      <c r="P1040" s="79">
        <f t="shared" ref="P1040:P1103" ca="1" si="238">(-C1040*O$2+O$4*F1040-O$5*H1040)^2</f>
        <v>0</v>
      </c>
      <c r="Q1040" s="79">
        <f t="shared" ref="Q1040:Q1103" ca="1" si="239">+(C1040*O$3-F1040*O$5+H1040*O$6)^2</f>
        <v>0</v>
      </c>
      <c r="R1040" s="53">
        <f t="shared" ca="1" si="228"/>
        <v>7.3295565784882452E-3</v>
      </c>
    </row>
    <row r="1041" spans="3:18" x14ac:dyDescent="0.2">
      <c r="C1041" s="86"/>
      <c r="D1041" s="87">
        <f t="shared" si="229"/>
        <v>0</v>
      </c>
      <c r="E1041" s="87">
        <f t="shared" si="229"/>
        <v>0</v>
      </c>
      <c r="F1041" s="79">
        <f t="shared" si="230"/>
        <v>0</v>
      </c>
      <c r="G1041" s="79">
        <f t="shared" si="230"/>
        <v>0</v>
      </c>
      <c r="H1041" s="79">
        <f t="shared" si="231"/>
        <v>0</v>
      </c>
      <c r="I1041" s="79">
        <f t="shared" si="232"/>
        <v>0</v>
      </c>
      <c r="J1041" s="79">
        <f t="shared" si="233"/>
        <v>0</v>
      </c>
      <c r="K1041" s="79">
        <f t="shared" si="234"/>
        <v>0</v>
      </c>
      <c r="L1041" s="79">
        <f t="shared" si="235"/>
        <v>0</v>
      </c>
      <c r="M1041" s="79">
        <f t="shared" ca="1" si="227"/>
        <v>-7.3295565784882452E-3</v>
      </c>
      <c r="N1041" s="79">
        <f t="shared" ca="1" si="236"/>
        <v>0</v>
      </c>
      <c r="O1041" s="126">
        <f t="shared" ca="1" si="237"/>
        <v>0</v>
      </c>
      <c r="P1041" s="79">
        <f t="shared" ca="1" si="238"/>
        <v>0</v>
      </c>
      <c r="Q1041" s="79">
        <f t="shared" ca="1" si="239"/>
        <v>0</v>
      </c>
      <c r="R1041" s="53">
        <f t="shared" ca="1" si="228"/>
        <v>7.3295565784882452E-3</v>
      </c>
    </row>
    <row r="1042" spans="3:18" x14ac:dyDescent="0.2">
      <c r="C1042" s="86"/>
      <c r="D1042" s="87">
        <f t="shared" si="229"/>
        <v>0</v>
      </c>
      <c r="E1042" s="87">
        <f t="shared" si="229"/>
        <v>0</v>
      </c>
      <c r="F1042" s="79">
        <f t="shared" si="230"/>
        <v>0</v>
      </c>
      <c r="G1042" s="79">
        <f t="shared" si="230"/>
        <v>0</v>
      </c>
      <c r="H1042" s="79">
        <f t="shared" si="231"/>
        <v>0</v>
      </c>
      <c r="I1042" s="79">
        <f t="shared" si="232"/>
        <v>0</v>
      </c>
      <c r="J1042" s="79">
        <f t="shared" si="233"/>
        <v>0</v>
      </c>
      <c r="K1042" s="79">
        <f t="shared" si="234"/>
        <v>0</v>
      </c>
      <c r="L1042" s="79">
        <f t="shared" si="235"/>
        <v>0</v>
      </c>
      <c r="M1042" s="79">
        <f t="shared" ca="1" si="227"/>
        <v>-7.3295565784882452E-3</v>
      </c>
      <c r="N1042" s="79">
        <f t="shared" ca="1" si="236"/>
        <v>0</v>
      </c>
      <c r="O1042" s="126">
        <f t="shared" ca="1" si="237"/>
        <v>0</v>
      </c>
      <c r="P1042" s="79">
        <f t="shared" ca="1" si="238"/>
        <v>0</v>
      </c>
      <c r="Q1042" s="79">
        <f t="shared" ca="1" si="239"/>
        <v>0</v>
      </c>
      <c r="R1042" s="53">
        <f t="shared" ca="1" si="228"/>
        <v>7.3295565784882452E-3</v>
      </c>
    </row>
    <row r="1043" spans="3:18" x14ac:dyDescent="0.2">
      <c r="C1043" s="86"/>
      <c r="D1043" s="87">
        <f t="shared" si="229"/>
        <v>0</v>
      </c>
      <c r="E1043" s="87">
        <f t="shared" si="229"/>
        <v>0</v>
      </c>
      <c r="F1043" s="79">
        <f t="shared" si="230"/>
        <v>0</v>
      </c>
      <c r="G1043" s="79">
        <f t="shared" si="230"/>
        <v>0</v>
      </c>
      <c r="H1043" s="79">
        <f t="shared" si="231"/>
        <v>0</v>
      </c>
      <c r="I1043" s="79">
        <f t="shared" si="232"/>
        <v>0</v>
      </c>
      <c r="J1043" s="79">
        <f t="shared" si="233"/>
        <v>0</v>
      </c>
      <c r="K1043" s="79">
        <f t="shared" si="234"/>
        <v>0</v>
      </c>
      <c r="L1043" s="79">
        <f t="shared" si="235"/>
        <v>0</v>
      </c>
      <c r="M1043" s="79">
        <f t="shared" ca="1" si="227"/>
        <v>-7.3295565784882452E-3</v>
      </c>
      <c r="N1043" s="79">
        <f t="shared" ca="1" si="236"/>
        <v>0</v>
      </c>
      <c r="O1043" s="126">
        <f t="shared" ca="1" si="237"/>
        <v>0</v>
      </c>
      <c r="P1043" s="79">
        <f t="shared" ca="1" si="238"/>
        <v>0</v>
      </c>
      <c r="Q1043" s="79">
        <f t="shared" ca="1" si="239"/>
        <v>0</v>
      </c>
      <c r="R1043" s="53">
        <f t="shared" ca="1" si="228"/>
        <v>7.3295565784882452E-3</v>
      </c>
    </row>
    <row r="1044" spans="3:18" x14ac:dyDescent="0.2">
      <c r="C1044" s="86"/>
      <c r="D1044" s="87">
        <f t="shared" si="229"/>
        <v>0</v>
      </c>
      <c r="E1044" s="87">
        <f t="shared" si="229"/>
        <v>0</v>
      </c>
      <c r="F1044" s="79">
        <f t="shared" si="230"/>
        <v>0</v>
      </c>
      <c r="G1044" s="79">
        <f t="shared" si="230"/>
        <v>0</v>
      </c>
      <c r="H1044" s="79">
        <f t="shared" si="231"/>
        <v>0</v>
      </c>
      <c r="I1044" s="79">
        <f t="shared" si="232"/>
        <v>0</v>
      </c>
      <c r="J1044" s="79">
        <f t="shared" si="233"/>
        <v>0</v>
      </c>
      <c r="K1044" s="79">
        <f t="shared" si="234"/>
        <v>0</v>
      </c>
      <c r="L1044" s="79">
        <f t="shared" si="235"/>
        <v>0</v>
      </c>
      <c r="M1044" s="79">
        <f t="shared" ca="1" si="227"/>
        <v>-7.3295565784882452E-3</v>
      </c>
      <c r="N1044" s="79">
        <f t="shared" ca="1" si="236"/>
        <v>0</v>
      </c>
      <c r="O1044" s="126">
        <f t="shared" ca="1" si="237"/>
        <v>0</v>
      </c>
      <c r="P1044" s="79">
        <f t="shared" ca="1" si="238"/>
        <v>0</v>
      </c>
      <c r="Q1044" s="79">
        <f t="shared" ca="1" si="239"/>
        <v>0</v>
      </c>
      <c r="R1044" s="53">
        <f t="shared" ca="1" si="228"/>
        <v>7.3295565784882452E-3</v>
      </c>
    </row>
    <row r="1045" spans="3:18" x14ac:dyDescent="0.2">
      <c r="C1045" s="86"/>
      <c r="D1045" s="87">
        <f t="shared" si="229"/>
        <v>0</v>
      </c>
      <c r="E1045" s="87">
        <f t="shared" si="229"/>
        <v>0</v>
      </c>
      <c r="F1045" s="79">
        <f t="shared" si="230"/>
        <v>0</v>
      </c>
      <c r="G1045" s="79">
        <f t="shared" si="230"/>
        <v>0</v>
      </c>
      <c r="H1045" s="79">
        <f t="shared" si="231"/>
        <v>0</v>
      </c>
      <c r="I1045" s="79">
        <f t="shared" si="232"/>
        <v>0</v>
      </c>
      <c r="J1045" s="79">
        <f t="shared" si="233"/>
        <v>0</v>
      </c>
      <c r="K1045" s="79">
        <f t="shared" si="234"/>
        <v>0</v>
      </c>
      <c r="L1045" s="79">
        <f t="shared" si="235"/>
        <v>0</v>
      </c>
      <c r="M1045" s="79">
        <f t="shared" ref="M1045:M1108" ca="1" si="240">+E$4+E$5*D1045+E$6*D1045^2</f>
        <v>-7.3295565784882452E-3</v>
      </c>
      <c r="N1045" s="79">
        <f t="shared" ca="1" si="236"/>
        <v>0</v>
      </c>
      <c r="O1045" s="126">
        <f t="shared" ca="1" si="237"/>
        <v>0</v>
      </c>
      <c r="P1045" s="79">
        <f t="shared" ca="1" si="238"/>
        <v>0</v>
      </c>
      <c r="Q1045" s="79">
        <f t="shared" ca="1" si="239"/>
        <v>0</v>
      </c>
      <c r="R1045" s="53">
        <f t="shared" ref="R1045:R1108" ca="1" si="241">+E1045-M1045</f>
        <v>7.3295565784882452E-3</v>
      </c>
    </row>
    <row r="1046" spans="3:18" x14ac:dyDescent="0.2">
      <c r="C1046" s="86"/>
      <c r="D1046" s="87">
        <f t="shared" si="229"/>
        <v>0</v>
      </c>
      <c r="E1046" s="87">
        <f t="shared" si="229"/>
        <v>0</v>
      </c>
      <c r="F1046" s="79">
        <f t="shared" si="230"/>
        <v>0</v>
      </c>
      <c r="G1046" s="79">
        <f t="shared" si="230"/>
        <v>0</v>
      </c>
      <c r="H1046" s="79">
        <f t="shared" si="231"/>
        <v>0</v>
      </c>
      <c r="I1046" s="79">
        <f t="shared" si="232"/>
        <v>0</v>
      </c>
      <c r="J1046" s="79">
        <f t="shared" si="233"/>
        <v>0</v>
      </c>
      <c r="K1046" s="79">
        <f t="shared" si="234"/>
        <v>0</v>
      </c>
      <c r="L1046" s="79">
        <f t="shared" si="235"/>
        <v>0</v>
      </c>
      <c r="M1046" s="79">
        <f t="shared" ca="1" si="240"/>
        <v>-7.3295565784882452E-3</v>
      </c>
      <c r="N1046" s="79">
        <f t="shared" ca="1" si="236"/>
        <v>0</v>
      </c>
      <c r="O1046" s="126">
        <f t="shared" ca="1" si="237"/>
        <v>0</v>
      </c>
      <c r="P1046" s="79">
        <f t="shared" ca="1" si="238"/>
        <v>0</v>
      </c>
      <c r="Q1046" s="79">
        <f t="shared" ca="1" si="239"/>
        <v>0</v>
      </c>
      <c r="R1046" s="53">
        <f t="shared" ca="1" si="241"/>
        <v>7.3295565784882452E-3</v>
      </c>
    </row>
    <row r="1047" spans="3:18" x14ac:dyDescent="0.2">
      <c r="C1047" s="86"/>
      <c r="D1047" s="87">
        <f t="shared" si="229"/>
        <v>0</v>
      </c>
      <c r="E1047" s="87">
        <f t="shared" si="229"/>
        <v>0</v>
      </c>
      <c r="F1047" s="79">
        <f t="shared" si="230"/>
        <v>0</v>
      </c>
      <c r="G1047" s="79">
        <f t="shared" si="230"/>
        <v>0</v>
      </c>
      <c r="H1047" s="79">
        <f t="shared" si="231"/>
        <v>0</v>
      </c>
      <c r="I1047" s="79">
        <f t="shared" si="232"/>
        <v>0</v>
      </c>
      <c r="J1047" s="79">
        <f t="shared" si="233"/>
        <v>0</v>
      </c>
      <c r="K1047" s="79">
        <f t="shared" si="234"/>
        <v>0</v>
      </c>
      <c r="L1047" s="79">
        <f t="shared" si="235"/>
        <v>0</v>
      </c>
      <c r="M1047" s="79">
        <f t="shared" ca="1" si="240"/>
        <v>-7.3295565784882452E-3</v>
      </c>
      <c r="N1047" s="79">
        <f t="shared" ca="1" si="236"/>
        <v>0</v>
      </c>
      <c r="O1047" s="126">
        <f t="shared" ca="1" si="237"/>
        <v>0</v>
      </c>
      <c r="P1047" s="79">
        <f t="shared" ca="1" si="238"/>
        <v>0</v>
      </c>
      <c r="Q1047" s="79">
        <f t="shared" ca="1" si="239"/>
        <v>0</v>
      </c>
      <c r="R1047" s="53">
        <f t="shared" ca="1" si="241"/>
        <v>7.3295565784882452E-3</v>
      </c>
    </row>
    <row r="1048" spans="3:18" x14ac:dyDescent="0.2">
      <c r="C1048" s="86"/>
      <c r="D1048" s="87">
        <f t="shared" si="229"/>
        <v>0</v>
      </c>
      <c r="E1048" s="87">
        <f t="shared" si="229"/>
        <v>0</v>
      </c>
      <c r="F1048" s="79">
        <f t="shared" si="230"/>
        <v>0</v>
      </c>
      <c r="G1048" s="79">
        <f t="shared" si="230"/>
        <v>0</v>
      </c>
      <c r="H1048" s="79">
        <f t="shared" si="231"/>
        <v>0</v>
      </c>
      <c r="I1048" s="79">
        <f t="shared" si="232"/>
        <v>0</v>
      </c>
      <c r="J1048" s="79">
        <f t="shared" si="233"/>
        <v>0</v>
      </c>
      <c r="K1048" s="79">
        <f t="shared" si="234"/>
        <v>0</v>
      </c>
      <c r="L1048" s="79">
        <f t="shared" si="235"/>
        <v>0</v>
      </c>
      <c r="M1048" s="79">
        <f t="shared" ca="1" si="240"/>
        <v>-7.3295565784882452E-3</v>
      </c>
      <c r="N1048" s="79">
        <f t="shared" ca="1" si="236"/>
        <v>0</v>
      </c>
      <c r="O1048" s="126">
        <f t="shared" ca="1" si="237"/>
        <v>0</v>
      </c>
      <c r="P1048" s="79">
        <f t="shared" ca="1" si="238"/>
        <v>0</v>
      </c>
      <c r="Q1048" s="79">
        <f t="shared" ca="1" si="239"/>
        <v>0</v>
      </c>
      <c r="R1048" s="53">
        <f t="shared" ca="1" si="241"/>
        <v>7.3295565784882452E-3</v>
      </c>
    </row>
    <row r="1049" spans="3:18" x14ac:dyDescent="0.2">
      <c r="C1049" s="86"/>
      <c r="D1049" s="87">
        <f t="shared" si="229"/>
        <v>0</v>
      </c>
      <c r="E1049" s="87">
        <f t="shared" si="229"/>
        <v>0</v>
      </c>
      <c r="F1049" s="79">
        <f t="shared" si="230"/>
        <v>0</v>
      </c>
      <c r="G1049" s="79">
        <f t="shared" si="230"/>
        <v>0</v>
      </c>
      <c r="H1049" s="79">
        <f t="shared" si="231"/>
        <v>0</v>
      </c>
      <c r="I1049" s="79">
        <f t="shared" si="232"/>
        <v>0</v>
      </c>
      <c r="J1049" s="79">
        <f t="shared" si="233"/>
        <v>0</v>
      </c>
      <c r="K1049" s="79">
        <f t="shared" si="234"/>
        <v>0</v>
      </c>
      <c r="L1049" s="79">
        <f t="shared" si="235"/>
        <v>0</v>
      </c>
      <c r="M1049" s="79">
        <f t="shared" ca="1" si="240"/>
        <v>-7.3295565784882452E-3</v>
      </c>
      <c r="N1049" s="79">
        <f t="shared" ca="1" si="236"/>
        <v>0</v>
      </c>
      <c r="O1049" s="126">
        <f t="shared" ca="1" si="237"/>
        <v>0</v>
      </c>
      <c r="P1049" s="79">
        <f t="shared" ca="1" si="238"/>
        <v>0</v>
      </c>
      <c r="Q1049" s="79">
        <f t="shared" ca="1" si="239"/>
        <v>0</v>
      </c>
      <c r="R1049" s="53">
        <f t="shared" ca="1" si="241"/>
        <v>7.3295565784882452E-3</v>
      </c>
    </row>
    <row r="1050" spans="3:18" x14ac:dyDescent="0.2">
      <c r="C1050" s="86"/>
      <c r="D1050" s="87">
        <f t="shared" si="229"/>
        <v>0</v>
      </c>
      <c r="E1050" s="87">
        <f t="shared" si="229"/>
        <v>0</v>
      </c>
      <c r="F1050" s="79">
        <f t="shared" si="230"/>
        <v>0</v>
      </c>
      <c r="G1050" s="79">
        <f t="shared" si="230"/>
        <v>0</v>
      </c>
      <c r="H1050" s="79">
        <f t="shared" si="231"/>
        <v>0</v>
      </c>
      <c r="I1050" s="79">
        <f t="shared" si="232"/>
        <v>0</v>
      </c>
      <c r="J1050" s="79">
        <f t="shared" si="233"/>
        <v>0</v>
      </c>
      <c r="K1050" s="79">
        <f t="shared" si="234"/>
        <v>0</v>
      </c>
      <c r="L1050" s="79">
        <f t="shared" si="235"/>
        <v>0</v>
      </c>
      <c r="M1050" s="79">
        <f t="shared" ca="1" si="240"/>
        <v>-7.3295565784882452E-3</v>
      </c>
      <c r="N1050" s="79">
        <f t="shared" ca="1" si="236"/>
        <v>0</v>
      </c>
      <c r="O1050" s="126">
        <f t="shared" ca="1" si="237"/>
        <v>0</v>
      </c>
      <c r="P1050" s="79">
        <f t="shared" ca="1" si="238"/>
        <v>0</v>
      </c>
      <c r="Q1050" s="79">
        <f t="shared" ca="1" si="239"/>
        <v>0</v>
      </c>
      <c r="R1050" s="53">
        <f t="shared" ca="1" si="241"/>
        <v>7.3295565784882452E-3</v>
      </c>
    </row>
    <row r="1051" spans="3:18" x14ac:dyDescent="0.2">
      <c r="C1051" s="86"/>
      <c r="D1051" s="87">
        <f t="shared" si="229"/>
        <v>0</v>
      </c>
      <c r="E1051" s="87">
        <f t="shared" si="229"/>
        <v>0</v>
      </c>
      <c r="F1051" s="79">
        <f t="shared" si="230"/>
        <v>0</v>
      </c>
      <c r="G1051" s="79">
        <f t="shared" si="230"/>
        <v>0</v>
      </c>
      <c r="H1051" s="79">
        <f t="shared" si="231"/>
        <v>0</v>
      </c>
      <c r="I1051" s="79">
        <f t="shared" si="232"/>
        <v>0</v>
      </c>
      <c r="J1051" s="79">
        <f t="shared" si="233"/>
        <v>0</v>
      </c>
      <c r="K1051" s="79">
        <f t="shared" si="234"/>
        <v>0</v>
      </c>
      <c r="L1051" s="79">
        <f t="shared" si="235"/>
        <v>0</v>
      </c>
      <c r="M1051" s="79">
        <f t="shared" ca="1" si="240"/>
        <v>-7.3295565784882452E-3</v>
      </c>
      <c r="N1051" s="79">
        <f t="shared" ca="1" si="236"/>
        <v>0</v>
      </c>
      <c r="O1051" s="126">
        <f t="shared" ca="1" si="237"/>
        <v>0</v>
      </c>
      <c r="P1051" s="79">
        <f t="shared" ca="1" si="238"/>
        <v>0</v>
      </c>
      <c r="Q1051" s="79">
        <f t="shared" ca="1" si="239"/>
        <v>0</v>
      </c>
      <c r="R1051" s="53">
        <f t="shared" ca="1" si="241"/>
        <v>7.3295565784882452E-3</v>
      </c>
    </row>
    <row r="1052" spans="3:18" x14ac:dyDescent="0.2">
      <c r="C1052" s="86"/>
      <c r="D1052" s="87">
        <f t="shared" si="229"/>
        <v>0</v>
      </c>
      <c r="E1052" s="87">
        <f t="shared" si="229"/>
        <v>0</v>
      </c>
      <c r="F1052" s="79">
        <f t="shared" si="230"/>
        <v>0</v>
      </c>
      <c r="G1052" s="79">
        <f t="shared" si="230"/>
        <v>0</v>
      </c>
      <c r="H1052" s="79">
        <f t="shared" si="231"/>
        <v>0</v>
      </c>
      <c r="I1052" s="79">
        <f t="shared" si="232"/>
        <v>0</v>
      </c>
      <c r="J1052" s="79">
        <f t="shared" si="233"/>
        <v>0</v>
      </c>
      <c r="K1052" s="79">
        <f t="shared" si="234"/>
        <v>0</v>
      </c>
      <c r="L1052" s="79">
        <f t="shared" si="235"/>
        <v>0</v>
      </c>
      <c r="M1052" s="79">
        <f t="shared" ca="1" si="240"/>
        <v>-7.3295565784882452E-3</v>
      </c>
      <c r="N1052" s="79">
        <f t="shared" ca="1" si="236"/>
        <v>0</v>
      </c>
      <c r="O1052" s="126">
        <f t="shared" ca="1" si="237"/>
        <v>0</v>
      </c>
      <c r="P1052" s="79">
        <f t="shared" ca="1" si="238"/>
        <v>0</v>
      </c>
      <c r="Q1052" s="79">
        <f t="shared" ca="1" si="239"/>
        <v>0</v>
      </c>
      <c r="R1052" s="53">
        <f t="shared" ca="1" si="241"/>
        <v>7.3295565784882452E-3</v>
      </c>
    </row>
    <row r="1053" spans="3:18" x14ac:dyDescent="0.2">
      <c r="C1053" s="86"/>
      <c r="D1053" s="87">
        <f t="shared" si="229"/>
        <v>0</v>
      </c>
      <c r="E1053" s="87">
        <f t="shared" si="229"/>
        <v>0</v>
      </c>
      <c r="F1053" s="79">
        <f t="shared" si="230"/>
        <v>0</v>
      </c>
      <c r="G1053" s="79">
        <f t="shared" si="230"/>
        <v>0</v>
      </c>
      <c r="H1053" s="79">
        <f t="shared" si="231"/>
        <v>0</v>
      </c>
      <c r="I1053" s="79">
        <f t="shared" si="232"/>
        <v>0</v>
      </c>
      <c r="J1053" s="79">
        <f t="shared" si="233"/>
        <v>0</v>
      </c>
      <c r="K1053" s="79">
        <f t="shared" si="234"/>
        <v>0</v>
      </c>
      <c r="L1053" s="79">
        <f t="shared" si="235"/>
        <v>0</v>
      </c>
      <c r="M1053" s="79">
        <f t="shared" ca="1" si="240"/>
        <v>-7.3295565784882452E-3</v>
      </c>
      <c r="N1053" s="79">
        <f t="shared" ca="1" si="236"/>
        <v>0</v>
      </c>
      <c r="O1053" s="126">
        <f t="shared" ca="1" si="237"/>
        <v>0</v>
      </c>
      <c r="P1053" s="79">
        <f t="shared" ca="1" si="238"/>
        <v>0</v>
      </c>
      <c r="Q1053" s="79">
        <f t="shared" ca="1" si="239"/>
        <v>0</v>
      </c>
      <c r="R1053" s="53">
        <f t="shared" ca="1" si="241"/>
        <v>7.3295565784882452E-3</v>
      </c>
    </row>
    <row r="1054" spans="3:18" x14ac:dyDescent="0.2">
      <c r="C1054" s="86"/>
      <c r="D1054" s="87">
        <f t="shared" si="229"/>
        <v>0</v>
      </c>
      <c r="E1054" s="87">
        <f t="shared" si="229"/>
        <v>0</v>
      </c>
      <c r="F1054" s="79">
        <f t="shared" si="230"/>
        <v>0</v>
      </c>
      <c r="G1054" s="79">
        <f t="shared" si="230"/>
        <v>0</v>
      </c>
      <c r="H1054" s="79">
        <f t="shared" si="231"/>
        <v>0</v>
      </c>
      <c r="I1054" s="79">
        <f t="shared" si="232"/>
        <v>0</v>
      </c>
      <c r="J1054" s="79">
        <f t="shared" si="233"/>
        <v>0</v>
      </c>
      <c r="K1054" s="79">
        <f t="shared" si="234"/>
        <v>0</v>
      </c>
      <c r="L1054" s="79">
        <f t="shared" si="235"/>
        <v>0</v>
      </c>
      <c r="M1054" s="79">
        <f t="shared" ca="1" si="240"/>
        <v>-7.3295565784882452E-3</v>
      </c>
      <c r="N1054" s="79">
        <f t="shared" ca="1" si="236"/>
        <v>0</v>
      </c>
      <c r="O1054" s="126">
        <f t="shared" ca="1" si="237"/>
        <v>0</v>
      </c>
      <c r="P1054" s="79">
        <f t="shared" ca="1" si="238"/>
        <v>0</v>
      </c>
      <c r="Q1054" s="79">
        <f t="shared" ca="1" si="239"/>
        <v>0</v>
      </c>
      <c r="R1054" s="53">
        <f t="shared" ca="1" si="241"/>
        <v>7.3295565784882452E-3</v>
      </c>
    </row>
    <row r="1055" spans="3:18" x14ac:dyDescent="0.2">
      <c r="C1055" s="86"/>
      <c r="D1055" s="87">
        <f t="shared" si="229"/>
        <v>0</v>
      </c>
      <c r="E1055" s="87">
        <f t="shared" si="229"/>
        <v>0</v>
      </c>
      <c r="F1055" s="79">
        <f t="shared" si="230"/>
        <v>0</v>
      </c>
      <c r="G1055" s="79">
        <f t="shared" si="230"/>
        <v>0</v>
      </c>
      <c r="H1055" s="79">
        <f t="shared" si="231"/>
        <v>0</v>
      </c>
      <c r="I1055" s="79">
        <f t="shared" si="232"/>
        <v>0</v>
      </c>
      <c r="J1055" s="79">
        <f t="shared" si="233"/>
        <v>0</v>
      </c>
      <c r="K1055" s="79">
        <f t="shared" si="234"/>
        <v>0</v>
      </c>
      <c r="L1055" s="79">
        <f t="shared" si="235"/>
        <v>0</v>
      </c>
      <c r="M1055" s="79">
        <f t="shared" ca="1" si="240"/>
        <v>-7.3295565784882452E-3</v>
      </c>
      <c r="N1055" s="79">
        <f t="shared" ca="1" si="236"/>
        <v>0</v>
      </c>
      <c r="O1055" s="126">
        <f t="shared" ca="1" si="237"/>
        <v>0</v>
      </c>
      <c r="P1055" s="79">
        <f t="shared" ca="1" si="238"/>
        <v>0</v>
      </c>
      <c r="Q1055" s="79">
        <f t="shared" ca="1" si="239"/>
        <v>0</v>
      </c>
      <c r="R1055" s="53">
        <f t="shared" ca="1" si="241"/>
        <v>7.3295565784882452E-3</v>
      </c>
    </row>
    <row r="1056" spans="3:18" x14ac:dyDescent="0.2">
      <c r="C1056" s="86"/>
      <c r="D1056" s="87">
        <f t="shared" si="229"/>
        <v>0</v>
      </c>
      <c r="E1056" s="87">
        <f t="shared" si="229"/>
        <v>0</v>
      </c>
      <c r="F1056" s="79">
        <f t="shared" si="230"/>
        <v>0</v>
      </c>
      <c r="G1056" s="79">
        <f t="shared" si="230"/>
        <v>0</v>
      </c>
      <c r="H1056" s="79">
        <f t="shared" si="231"/>
        <v>0</v>
      </c>
      <c r="I1056" s="79">
        <f t="shared" si="232"/>
        <v>0</v>
      </c>
      <c r="J1056" s="79">
        <f t="shared" si="233"/>
        <v>0</v>
      </c>
      <c r="K1056" s="79">
        <f t="shared" si="234"/>
        <v>0</v>
      </c>
      <c r="L1056" s="79">
        <f t="shared" si="235"/>
        <v>0</v>
      </c>
      <c r="M1056" s="79">
        <f t="shared" ca="1" si="240"/>
        <v>-7.3295565784882452E-3</v>
      </c>
      <c r="N1056" s="79">
        <f t="shared" ca="1" si="236"/>
        <v>0</v>
      </c>
      <c r="O1056" s="126">
        <f t="shared" ca="1" si="237"/>
        <v>0</v>
      </c>
      <c r="P1056" s="79">
        <f t="shared" ca="1" si="238"/>
        <v>0</v>
      </c>
      <c r="Q1056" s="79">
        <f t="shared" ca="1" si="239"/>
        <v>0</v>
      </c>
      <c r="R1056" s="53">
        <f t="shared" ca="1" si="241"/>
        <v>7.3295565784882452E-3</v>
      </c>
    </row>
    <row r="1057" spans="3:18" x14ac:dyDescent="0.2">
      <c r="C1057" s="86"/>
      <c r="D1057" s="87">
        <f t="shared" si="229"/>
        <v>0</v>
      </c>
      <c r="E1057" s="87">
        <f t="shared" si="229"/>
        <v>0</v>
      </c>
      <c r="F1057" s="79">
        <f t="shared" si="230"/>
        <v>0</v>
      </c>
      <c r="G1057" s="79">
        <f t="shared" si="230"/>
        <v>0</v>
      </c>
      <c r="H1057" s="79">
        <f t="shared" si="231"/>
        <v>0</v>
      </c>
      <c r="I1057" s="79">
        <f t="shared" si="232"/>
        <v>0</v>
      </c>
      <c r="J1057" s="79">
        <f t="shared" si="233"/>
        <v>0</v>
      </c>
      <c r="K1057" s="79">
        <f t="shared" si="234"/>
        <v>0</v>
      </c>
      <c r="L1057" s="79">
        <f t="shared" si="235"/>
        <v>0</v>
      </c>
      <c r="M1057" s="79">
        <f t="shared" ca="1" si="240"/>
        <v>-7.3295565784882452E-3</v>
      </c>
      <c r="N1057" s="79">
        <f t="shared" ca="1" si="236"/>
        <v>0</v>
      </c>
      <c r="O1057" s="126">
        <f t="shared" ca="1" si="237"/>
        <v>0</v>
      </c>
      <c r="P1057" s="79">
        <f t="shared" ca="1" si="238"/>
        <v>0</v>
      </c>
      <c r="Q1057" s="79">
        <f t="shared" ca="1" si="239"/>
        <v>0</v>
      </c>
      <c r="R1057" s="53">
        <f t="shared" ca="1" si="241"/>
        <v>7.3295565784882452E-3</v>
      </c>
    </row>
    <row r="1058" spans="3:18" x14ac:dyDescent="0.2">
      <c r="C1058" s="86"/>
      <c r="D1058" s="87">
        <f t="shared" si="229"/>
        <v>0</v>
      </c>
      <c r="E1058" s="87">
        <f t="shared" si="229"/>
        <v>0</v>
      </c>
      <c r="F1058" s="79">
        <f t="shared" si="230"/>
        <v>0</v>
      </c>
      <c r="G1058" s="79">
        <f t="shared" si="230"/>
        <v>0</v>
      </c>
      <c r="H1058" s="79">
        <f t="shared" si="231"/>
        <v>0</v>
      </c>
      <c r="I1058" s="79">
        <f t="shared" si="232"/>
        <v>0</v>
      </c>
      <c r="J1058" s="79">
        <f t="shared" si="233"/>
        <v>0</v>
      </c>
      <c r="K1058" s="79">
        <f t="shared" si="234"/>
        <v>0</v>
      </c>
      <c r="L1058" s="79">
        <f t="shared" si="235"/>
        <v>0</v>
      </c>
      <c r="M1058" s="79">
        <f t="shared" ca="1" si="240"/>
        <v>-7.3295565784882452E-3</v>
      </c>
      <c r="N1058" s="79">
        <f t="shared" ca="1" si="236"/>
        <v>0</v>
      </c>
      <c r="O1058" s="126">
        <f t="shared" ca="1" si="237"/>
        <v>0</v>
      </c>
      <c r="P1058" s="79">
        <f t="shared" ca="1" si="238"/>
        <v>0</v>
      </c>
      <c r="Q1058" s="79">
        <f t="shared" ca="1" si="239"/>
        <v>0</v>
      </c>
      <c r="R1058" s="53">
        <f t="shared" ca="1" si="241"/>
        <v>7.3295565784882452E-3</v>
      </c>
    </row>
    <row r="1059" spans="3:18" x14ac:dyDescent="0.2">
      <c r="C1059" s="86"/>
      <c r="D1059" s="87">
        <f t="shared" si="229"/>
        <v>0</v>
      </c>
      <c r="E1059" s="87">
        <f t="shared" si="229"/>
        <v>0</v>
      </c>
      <c r="F1059" s="79">
        <f t="shared" si="230"/>
        <v>0</v>
      </c>
      <c r="G1059" s="79">
        <f t="shared" si="230"/>
        <v>0</v>
      </c>
      <c r="H1059" s="79">
        <f t="shared" si="231"/>
        <v>0</v>
      </c>
      <c r="I1059" s="79">
        <f t="shared" si="232"/>
        <v>0</v>
      </c>
      <c r="J1059" s="79">
        <f t="shared" si="233"/>
        <v>0</v>
      </c>
      <c r="K1059" s="79">
        <f t="shared" si="234"/>
        <v>0</v>
      </c>
      <c r="L1059" s="79">
        <f t="shared" si="235"/>
        <v>0</v>
      </c>
      <c r="M1059" s="79">
        <f t="shared" ca="1" si="240"/>
        <v>-7.3295565784882452E-3</v>
      </c>
      <c r="N1059" s="79">
        <f t="shared" ca="1" si="236"/>
        <v>0</v>
      </c>
      <c r="O1059" s="126">
        <f t="shared" ca="1" si="237"/>
        <v>0</v>
      </c>
      <c r="P1059" s="79">
        <f t="shared" ca="1" si="238"/>
        <v>0</v>
      </c>
      <c r="Q1059" s="79">
        <f t="shared" ca="1" si="239"/>
        <v>0</v>
      </c>
      <c r="R1059" s="53">
        <f t="shared" ca="1" si="241"/>
        <v>7.3295565784882452E-3</v>
      </c>
    </row>
    <row r="1060" spans="3:18" x14ac:dyDescent="0.2">
      <c r="C1060" s="86"/>
      <c r="D1060" s="87">
        <f t="shared" si="229"/>
        <v>0</v>
      </c>
      <c r="E1060" s="87">
        <f t="shared" si="229"/>
        <v>0</v>
      </c>
      <c r="F1060" s="79">
        <f t="shared" si="230"/>
        <v>0</v>
      </c>
      <c r="G1060" s="79">
        <f t="shared" si="230"/>
        <v>0</v>
      </c>
      <c r="H1060" s="79">
        <f t="shared" si="231"/>
        <v>0</v>
      </c>
      <c r="I1060" s="79">
        <f t="shared" si="232"/>
        <v>0</v>
      </c>
      <c r="J1060" s="79">
        <f t="shared" si="233"/>
        <v>0</v>
      </c>
      <c r="K1060" s="79">
        <f t="shared" si="234"/>
        <v>0</v>
      </c>
      <c r="L1060" s="79">
        <f t="shared" si="235"/>
        <v>0</v>
      </c>
      <c r="M1060" s="79">
        <f t="shared" ca="1" si="240"/>
        <v>-7.3295565784882452E-3</v>
      </c>
      <c r="N1060" s="79">
        <f t="shared" ca="1" si="236"/>
        <v>0</v>
      </c>
      <c r="O1060" s="126">
        <f t="shared" ca="1" si="237"/>
        <v>0</v>
      </c>
      <c r="P1060" s="79">
        <f t="shared" ca="1" si="238"/>
        <v>0</v>
      </c>
      <c r="Q1060" s="79">
        <f t="shared" ca="1" si="239"/>
        <v>0</v>
      </c>
      <c r="R1060" s="53">
        <f t="shared" ca="1" si="241"/>
        <v>7.3295565784882452E-3</v>
      </c>
    </row>
    <row r="1061" spans="3:18" x14ac:dyDescent="0.2">
      <c r="C1061" s="86"/>
      <c r="D1061" s="87">
        <f t="shared" si="229"/>
        <v>0</v>
      </c>
      <c r="E1061" s="87">
        <f t="shared" si="229"/>
        <v>0</v>
      </c>
      <c r="F1061" s="79">
        <f t="shared" si="230"/>
        <v>0</v>
      </c>
      <c r="G1061" s="79">
        <f t="shared" si="230"/>
        <v>0</v>
      </c>
      <c r="H1061" s="79">
        <f t="shared" si="231"/>
        <v>0</v>
      </c>
      <c r="I1061" s="79">
        <f t="shared" si="232"/>
        <v>0</v>
      </c>
      <c r="J1061" s="79">
        <f t="shared" si="233"/>
        <v>0</v>
      </c>
      <c r="K1061" s="79">
        <f t="shared" si="234"/>
        <v>0</v>
      </c>
      <c r="L1061" s="79">
        <f t="shared" si="235"/>
        <v>0</v>
      </c>
      <c r="M1061" s="79">
        <f t="shared" ca="1" si="240"/>
        <v>-7.3295565784882452E-3</v>
      </c>
      <c r="N1061" s="79">
        <f t="shared" ca="1" si="236"/>
        <v>0</v>
      </c>
      <c r="O1061" s="126">
        <f t="shared" ca="1" si="237"/>
        <v>0</v>
      </c>
      <c r="P1061" s="79">
        <f t="shared" ca="1" si="238"/>
        <v>0</v>
      </c>
      <c r="Q1061" s="79">
        <f t="shared" ca="1" si="239"/>
        <v>0</v>
      </c>
      <c r="R1061" s="53">
        <f t="shared" ca="1" si="241"/>
        <v>7.3295565784882452E-3</v>
      </c>
    </row>
    <row r="1062" spans="3:18" x14ac:dyDescent="0.2">
      <c r="C1062" s="86"/>
      <c r="D1062" s="87">
        <f t="shared" si="229"/>
        <v>0</v>
      </c>
      <c r="E1062" s="87">
        <f t="shared" si="229"/>
        <v>0</v>
      </c>
      <c r="F1062" s="79">
        <f t="shared" si="230"/>
        <v>0</v>
      </c>
      <c r="G1062" s="79">
        <f t="shared" si="230"/>
        <v>0</v>
      </c>
      <c r="H1062" s="79">
        <f t="shared" si="231"/>
        <v>0</v>
      </c>
      <c r="I1062" s="79">
        <f t="shared" si="232"/>
        <v>0</v>
      </c>
      <c r="J1062" s="79">
        <f t="shared" si="233"/>
        <v>0</v>
      </c>
      <c r="K1062" s="79">
        <f t="shared" si="234"/>
        <v>0</v>
      </c>
      <c r="L1062" s="79">
        <f t="shared" si="235"/>
        <v>0</v>
      </c>
      <c r="M1062" s="79">
        <f t="shared" ca="1" si="240"/>
        <v>-7.3295565784882452E-3</v>
      </c>
      <c r="N1062" s="79">
        <f t="shared" ca="1" si="236"/>
        <v>0</v>
      </c>
      <c r="O1062" s="126">
        <f t="shared" ca="1" si="237"/>
        <v>0</v>
      </c>
      <c r="P1062" s="79">
        <f t="shared" ca="1" si="238"/>
        <v>0</v>
      </c>
      <c r="Q1062" s="79">
        <f t="shared" ca="1" si="239"/>
        <v>0</v>
      </c>
      <c r="R1062" s="53">
        <f t="shared" ca="1" si="241"/>
        <v>7.3295565784882452E-3</v>
      </c>
    </row>
    <row r="1063" spans="3:18" x14ac:dyDescent="0.2">
      <c r="C1063" s="86"/>
      <c r="D1063" s="87">
        <f t="shared" si="229"/>
        <v>0</v>
      </c>
      <c r="E1063" s="87">
        <f t="shared" si="229"/>
        <v>0</v>
      </c>
      <c r="F1063" s="79">
        <f t="shared" si="230"/>
        <v>0</v>
      </c>
      <c r="G1063" s="79">
        <f t="shared" si="230"/>
        <v>0</v>
      </c>
      <c r="H1063" s="79">
        <f t="shared" si="231"/>
        <v>0</v>
      </c>
      <c r="I1063" s="79">
        <f t="shared" si="232"/>
        <v>0</v>
      </c>
      <c r="J1063" s="79">
        <f t="shared" si="233"/>
        <v>0</v>
      </c>
      <c r="K1063" s="79">
        <f t="shared" si="234"/>
        <v>0</v>
      </c>
      <c r="L1063" s="79">
        <f t="shared" si="235"/>
        <v>0</v>
      </c>
      <c r="M1063" s="79">
        <f t="shared" ca="1" si="240"/>
        <v>-7.3295565784882452E-3</v>
      </c>
      <c r="N1063" s="79">
        <f t="shared" ca="1" si="236"/>
        <v>0</v>
      </c>
      <c r="O1063" s="126">
        <f t="shared" ca="1" si="237"/>
        <v>0</v>
      </c>
      <c r="P1063" s="79">
        <f t="shared" ca="1" si="238"/>
        <v>0</v>
      </c>
      <c r="Q1063" s="79">
        <f t="shared" ca="1" si="239"/>
        <v>0</v>
      </c>
      <c r="R1063" s="53">
        <f t="shared" ca="1" si="241"/>
        <v>7.3295565784882452E-3</v>
      </c>
    </row>
    <row r="1064" spans="3:18" x14ac:dyDescent="0.2">
      <c r="C1064" s="86"/>
      <c r="D1064" s="87">
        <f t="shared" si="229"/>
        <v>0</v>
      </c>
      <c r="E1064" s="87">
        <f t="shared" si="229"/>
        <v>0</v>
      </c>
      <c r="F1064" s="79">
        <f t="shared" si="230"/>
        <v>0</v>
      </c>
      <c r="G1064" s="79">
        <f t="shared" si="230"/>
        <v>0</v>
      </c>
      <c r="H1064" s="79">
        <f t="shared" si="231"/>
        <v>0</v>
      </c>
      <c r="I1064" s="79">
        <f t="shared" si="232"/>
        <v>0</v>
      </c>
      <c r="J1064" s="79">
        <f t="shared" si="233"/>
        <v>0</v>
      </c>
      <c r="K1064" s="79">
        <f t="shared" si="234"/>
        <v>0</v>
      </c>
      <c r="L1064" s="79">
        <f t="shared" si="235"/>
        <v>0</v>
      </c>
      <c r="M1064" s="79">
        <f t="shared" ca="1" si="240"/>
        <v>-7.3295565784882452E-3</v>
      </c>
      <c r="N1064" s="79">
        <f t="shared" ca="1" si="236"/>
        <v>0</v>
      </c>
      <c r="O1064" s="126">
        <f t="shared" ca="1" si="237"/>
        <v>0</v>
      </c>
      <c r="P1064" s="79">
        <f t="shared" ca="1" si="238"/>
        <v>0</v>
      </c>
      <c r="Q1064" s="79">
        <f t="shared" ca="1" si="239"/>
        <v>0</v>
      </c>
      <c r="R1064" s="53">
        <f t="shared" ca="1" si="241"/>
        <v>7.3295565784882452E-3</v>
      </c>
    </row>
    <row r="1065" spans="3:18" x14ac:dyDescent="0.2">
      <c r="C1065" s="86"/>
      <c r="D1065" s="87">
        <f t="shared" si="229"/>
        <v>0</v>
      </c>
      <c r="E1065" s="87">
        <f t="shared" si="229"/>
        <v>0</v>
      </c>
      <c r="F1065" s="79">
        <f t="shared" si="230"/>
        <v>0</v>
      </c>
      <c r="G1065" s="79">
        <f t="shared" si="230"/>
        <v>0</v>
      </c>
      <c r="H1065" s="79">
        <f t="shared" si="231"/>
        <v>0</v>
      </c>
      <c r="I1065" s="79">
        <f t="shared" si="232"/>
        <v>0</v>
      </c>
      <c r="J1065" s="79">
        <f t="shared" si="233"/>
        <v>0</v>
      </c>
      <c r="K1065" s="79">
        <f t="shared" si="234"/>
        <v>0</v>
      </c>
      <c r="L1065" s="79">
        <f t="shared" si="235"/>
        <v>0</v>
      </c>
      <c r="M1065" s="79">
        <f t="shared" ca="1" si="240"/>
        <v>-7.3295565784882452E-3</v>
      </c>
      <c r="N1065" s="79">
        <f t="shared" ca="1" si="236"/>
        <v>0</v>
      </c>
      <c r="O1065" s="126">
        <f t="shared" ca="1" si="237"/>
        <v>0</v>
      </c>
      <c r="P1065" s="79">
        <f t="shared" ca="1" si="238"/>
        <v>0</v>
      </c>
      <c r="Q1065" s="79">
        <f t="shared" ca="1" si="239"/>
        <v>0</v>
      </c>
      <c r="R1065" s="53">
        <f t="shared" ca="1" si="241"/>
        <v>7.3295565784882452E-3</v>
      </c>
    </row>
    <row r="1066" spans="3:18" x14ac:dyDescent="0.2">
      <c r="C1066" s="86"/>
      <c r="D1066" s="87">
        <f t="shared" si="229"/>
        <v>0</v>
      </c>
      <c r="E1066" s="87">
        <f t="shared" si="229"/>
        <v>0</v>
      </c>
      <c r="F1066" s="79">
        <f t="shared" si="230"/>
        <v>0</v>
      </c>
      <c r="G1066" s="79">
        <f t="shared" si="230"/>
        <v>0</v>
      </c>
      <c r="H1066" s="79">
        <f t="shared" si="231"/>
        <v>0</v>
      </c>
      <c r="I1066" s="79">
        <f t="shared" si="232"/>
        <v>0</v>
      </c>
      <c r="J1066" s="79">
        <f t="shared" si="233"/>
        <v>0</v>
      </c>
      <c r="K1066" s="79">
        <f t="shared" si="234"/>
        <v>0</v>
      </c>
      <c r="L1066" s="79">
        <f t="shared" si="235"/>
        <v>0</v>
      </c>
      <c r="M1066" s="79">
        <f t="shared" ca="1" si="240"/>
        <v>-7.3295565784882452E-3</v>
      </c>
      <c r="N1066" s="79">
        <f t="shared" ca="1" si="236"/>
        <v>0</v>
      </c>
      <c r="O1066" s="126">
        <f t="shared" ca="1" si="237"/>
        <v>0</v>
      </c>
      <c r="P1066" s="79">
        <f t="shared" ca="1" si="238"/>
        <v>0</v>
      </c>
      <c r="Q1066" s="79">
        <f t="shared" ca="1" si="239"/>
        <v>0</v>
      </c>
      <c r="R1066" s="53">
        <f t="shared" ca="1" si="241"/>
        <v>7.3295565784882452E-3</v>
      </c>
    </row>
    <row r="1067" spans="3:18" x14ac:dyDescent="0.2">
      <c r="C1067" s="86"/>
      <c r="D1067" s="87">
        <f t="shared" si="229"/>
        <v>0</v>
      </c>
      <c r="E1067" s="87">
        <f t="shared" si="229"/>
        <v>0</v>
      </c>
      <c r="F1067" s="79">
        <f t="shared" si="230"/>
        <v>0</v>
      </c>
      <c r="G1067" s="79">
        <f t="shared" si="230"/>
        <v>0</v>
      </c>
      <c r="H1067" s="79">
        <f t="shared" si="231"/>
        <v>0</v>
      </c>
      <c r="I1067" s="79">
        <f t="shared" si="232"/>
        <v>0</v>
      </c>
      <c r="J1067" s="79">
        <f t="shared" si="233"/>
        <v>0</v>
      </c>
      <c r="K1067" s="79">
        <f t="shared" si="234"/>
        <v>0</v>
      </c>
      <c r="L1067" s="79">
        <f t="shared" si="235"/>
        <v>0</v>
      </c>
      <c r="M1067" s="79">
        <f t="shared" ca="1" si="240"/>
        <v>-7.3295565784882452E-3</v>
      </c>
      <c r="N1067" s="79">
        <f t="shared" ca="1" si="236"/>
        <v>0</v>
      </c>
      <c r="O1067" s="126">
        <f t="shared" ca="1" si="237"/>
        <v>0</v>
      </c>
      <c r="P1067" s="79">
        <f t="shared" ca="1" si="238"/>
        <v>0</v>
      </c>
      <c r="Q1067" s="79">
        <f t="shared" ca="1" si="239"/>
        <v>0</v>
      </c>
      <c r="R1067" s="53">
        <f t="shared" ca="1" si="241"/>
        <v>7.3295565784882452E-3</v>
      </c>
    </row>
    <row r="1068" spans="3:18" x14ac:dyDescent="0.2">
      <c r="C1068" s="86"/>
      <c r="D1068" s="87">
        <f t="shared" si="229"/>
        <v>0</v>
      </c>
      <c r="E1068" s="87">
        <f t="shared" si="229"/>
        <v>0</v>
      </c>
      <c r="F1068" s="79">
        <f t="shared" si="230"/>
        <v>0</v>
      </c>
      <c r="G1068" s="79">
        <f t="shared" si="230"/>
        <v>0</v>
      </c>
      <c r="H1068" s="79">
        <f t="shared" si="231"/>
        <v>0</v>
      </c>
      <c r="I1068" s="79">
        <f t="shared" si="232"/>
        <v>0</v>
      </c>
      <c r="J1068" s="79">
        <f t="shared" si="233"/>
        <v>0</v>
      </c>
      <c r="K1068" s="79">
        <f t="shared" si="234"/>
        <v>0</v>
      </c>
      <c r="L1068" s="79">
        <f t="shared" si="235"/>
        <v>0</v>
      </c>
      <c r="M1068" s="79">
        <f t="shared" ca="1" si="240"/>
        <v>-7.3295565784882452E-3</v>
      </c>
      <c r="N1068" s="79">
        <f t="shared" ca="1" si="236"/>
        <v>0</v>
      </c>
      <c r="O1068" s="126">
        <f t="shared" ca="1" si="237"/>
        <v>0</v>
      </c>
      <c r="P1068" s="79">
        <f t="shared" ca="1" si="238"/>
        <v>0</v>
      </c>
      <c r="Q1068" s="79">
        <f t="shared" ca="1" si="239"/>
        <v>0</v>
      </c>
      <c r="R1068" s="53">
        <f t="shared" ca="1" si="241"/>
        <v>7.3295565784882452E-3</v>
      </c>
    </row>
    <row r="1069" spans="3:18" x14ac:dyDescent="0.2">
      <c r="C1069" s="86"/>
      <c r="D1069" s="87">
        <f t="shared" si="229"/>
        <v>0</v>
      </c>
      <c r="E1069" s="87">
        <f t="shared" si="229"/>
        <v>0</v>
      </c>
      <c r="F1069" s="79">
        <f t="shared" si="230"/>
        <v>0</v>
      </c>
      <c r="G1069" s="79">
        <f t="shared" si="230"/>
        <v>0</v>
      </c>
      <c r="H1069" s="79">
        <f t="shared" si="231"/>
        <v>0</v>
      </c>
      <c r="I1069" s="79">
        <f t="shared" si="232"/>
        <v>0</v>
      </c>
      <c r="J1069" s="79">
        <f t="shared" si="233"/>
        <v>0</v>
      </c>
      <c r="K1069" s="79">
        <f t="shared" si="234"/>
        <v>0</v>
      </c>
      <c r="L1069" s="79">
        <f t="shared" si="235"/>
        <v>0</v>
      </c>
      <c r="M1069" s="79">
        <f t="shared" ca="1" si="240"/>
        <v>-7.3295565784882452E-3</v>
      </c>
      <c r="N1069" s="79">
        <f t="shared" ca="1" si="236"/>
        <v>0</v>
      </c>
      <c r="O1069" s="126">
        <f t="shared" ca="1" si="237"/>
        <v>0</v>
      </c>
      <c r="P1069" s="79">
        <f t="shared" ca="1" si="238"/>
        <v>0</v>
      </c>
      <c r="Q1069" s="79">
        <f t="shared" ca="1" si="239"/>
        <v>0</v>
      </c>
      <c r="R1069" s="53">
        <f t="shared" ca="1" si="241"/>
        <v>7.3295565784882452E-3</v>
      </c>
    </row>
    <row r="1070" spans="3:18" x14ac:dyDescent="0.2">
      <c r="C1070" s="86"/>
      <c r="D1070" s="87">
        <f t="shared" si="229"/>
        <v>0</v>
      </c>
      <c r="E1070" s="87">
        <f t="shared" si="229"/>
        <v>0</v>
      </c>
      <c r="F1070" s="79">
        <f t="shared" si="230"/>
        <v>0</v>
      </c>
      <c r="G1070" s="79">
        <f t="shared" si="230"/>
        <v>0</v>
      </c>
      <c r="H1070" s="79">
        <f t="shared" si="231"/>
        <v>0</v>
      </c>
      <c r="I1070" s="79">
        <f t="shared" si="232"/>
        <v>0</v>
      </c>
      <c r="J1070" s="79">
        <f t="shared" si="233"/>
        <v>0</v>
      </c>
      <c r="K1070" s="79">
        <f t="shared" si="234"/>
        <v>0</v>
      </c>
      <c r="L1070" s="79">
        <f t="shared" si="235"/>
        <v>0</v>
      </c>
      <c r="M1070" s="79">
        <f t="shared" ca="1" si="240"/>
        <v>-7.3295565784882452E-3</v>
      </c>
      <c r="N1070" s="79">
        <f t="shared" ca="1" si="236"/>
        <v>0</v>
      </c>
      <c r="O1070" s="126">
        <f t="shared" ca="1" si="237"/>
        <v>0</v>
      </c>
      <c r="P1070" s="79">
        <f t="shared" ca="1" si="238"/>
        <v>0</v>
      </c>
      <c r="Q1070" s="79">
        <f t="shared" ca="1" si="239"/>
        <v>0</v>
      </c>
      <c r="R1070" s="53">
        <f t="shared" ca="1" si="241"/>
        <v>7.3295565784882452E-3</v>
      </c>
    </row>
    <row r="1071" spans="3:18" x14ac:dyDescent="0.2">
      <c r="C1071" s="86"/>
      <c r="D1071" s="87">
        <f t="shared" si="229"/>
        <v>0</v>
      </c>
      <c r="E1071" s="87">
        <f t="shared" si="229"/>
        <v>0</v>
      </c>
      <c r="F1071" s="79">
        <f t="shared" si="230"/>
        <v>0</v>
      </c>
      <c r="G1071" s="79">
        <f t="shared" si="230"/>
        <v>0</v>
      </c>
      <c r="H1071" s="79">
        <f t="shared" si="231"/>
        <v>0</v>
      </c>
      <c r="I1071" s="79">
        <f t="shared" si="232"/>
        <v>0</v>
      </c>
      <c r="J1071" s="79">
        <f t="shared" si="233"/>
        <v>0</v>
      </c>
      <c r="K1071" s="79">
        <f t="shared" si="234"/>
        <v>0</v>
      </c>
      <c r="L1071" s="79">
        <f t="shared" si="235"/>
        <v>0</v>
      </c>
      <c r="M1071" s="79">
        <f t="shared" ca="1" si="240"/>
        <v>-7.3295565784882452E-3</v>
      </c>
      <c r="N1071" s="79">
        <f t="shared" ca="1" si="236"/>
        <v>0</v>
      </c>
      <c r="O1071" s="126">
        <f t="shared" ca="1" si="237"/>
        <v>0</v>
      </c>
      <c r="P1071" s="79">
        <f t="shared" ca="1" si="238"/>
        <v>0</v>
      </c>
      <c r="Q1071" s="79">
        <f t="shared" ca="1" si="239"/>
        <v>0</v>
      </c>
      <c r="R1071" s="53">
        <f t="shared" ca="1" si="241"/>
        <v>7.3295565784882452E-3</v>
      </c>
    </row>
    <row r="1072" spans="3:18" x14ac:dyDescent="0.2">
      <c r="C1072" s="86"/>
      <c r="D1072" s="87">
        <f t="shared" si="229"/>
        <v>0</v>
      </c>
      <c r="E1072" s="87">
        <f t="shared" si="229"/>
        <v>0</v>
      </c>
      <c r="F1072" s="79">
        <f t="shared" si="230"/>
        <v>0</v>
      </c>
      <c r="G1072" s="79">
        <f t="shared" si="230"/>
        <v>0</v>
      </c>
      <c r="H1072" s="79">
        <f t="shared" si="231"/>
        <v>0</v>
      </c>
      <c r="I1072" s="79">
        <f t="shared" si="232"/>
        <v>0</v>
      </c>
      <c r="J1072" s="79">
        <f t="shared" si="233"/>
        <v>0</v>
      </c>
      <c r="K1072" s="79">
        <f t="shared" si="234"/>
        <v>0</v>
      </c>
      <c r="L1072" s="79">
        <f t="shared" si="235"/>
        <v>0</v>
      </c>
      <c r="M1072" s="79">
        <f t="shared" ca="1" si="240"/>
        <v>-7.3295565784882452E-3</v>
      </c>
      <c r="N1072" s="79">
        <f t="shared" ca="1" si="236"/>
        <v>0</v>
      </c>
      <c r="O1072" s="126">
        <f t="shared" ca="1" si="237"/>
        <v>0</v>
      </c>
      <c r="P1072" s="79">
        <f t="shared" ca="1" si="238"/>
        <v>0</v>
      </c>
      <c r="Q1072" s="79">
        <f t="shared" ca="1" si="239"/>
        <v>0</v>
      </c>
      <c r="R1072" s="53">
        <f t="shared" ca="1" si="241"/>
        <v>7.3295565784882452E-3</v>
      </c>
    </row>
    <row r="1073" spans="3:18" x14ac:dyDescent="0.2">
      <c r="C1073" s="86"/>
      <c r="D1073" s="87">
        <f t="shared" si="229"/>
        <v>0</v>
      </c>
      <c r="E1073" s="87">
        <f t="shared" si="229"/>
        <v>0</v>
      </c>
      <c r="F1073" s="79">
        <f t="shared" si="230"/>
        <v>0</v>
      </c>
      <c r="G1073" s="79">
        <f t="shared" si="230"/>
        <v>0</v>
      </c>
      <c r="H1073" s="79">
        <f t="shared" si="231"/>
        <v>0</v>
      </c>
      <c r="I1073" s="79">
        <f t="shared" si="232"/>
        <v>0</v>
      </c>
      <c r="J1073" s="79">
        <f t="shared" si="233"/>
        <v>0</v>
      </c>
      <c r="K1073" s="79">
        <f t="shared" si="234"/>
        <v>0</v>
      </c>
      <c r="L1073" s="79">
        <f t="shared" si="235"/>
        <v>0</v>
      </c>
      <c r="M1073" s="79">
        <f t="shared" ca="1" si="240"/>
        <v>-7.3295565784882452E-3</v>
      </c>
      <c r="N1073" s="79">
        <f t="shared" ca="1" si="236"/>
        <v>0</v>
      </c>
      <c r="O1073" s="126">
        <f t="shared" ca="1" si="237"/>
        <v>0</v>
      </c>
      <c r="P1073" s="79">
        <f t="shared" ca="1" si="238"/>
        <v>0</v>
      </c>
      <c r="Q1073" s="79">
        <f t="shared" ca="1" si="239"/>
        <v>0</v>
      </c>
      <c r="R1073" s="53">
        <f t="shared" ca="1" si="241"/>
        <v>7.3295565784882452E-3</v>
      </c>
    </row>
    <row r="1074" spans="3:18" x14ac:dyDescent="0.2">
      <c r="C1074" s="86"/>
      <c r="D1074" s="87">
        <f t="shared" si="229"/>
        <v>0</v>
      </c>
      <c r="E1074" s="87">
        <f t="shared" si="229"/>
        <v>0</v>
      </c>
      <c r="F1074" s="79">
        <f t="shared" si="230"/>
        <v>0</v>
      </c>
      <c r="G1074" s="79">
        <f t="shared" si="230"/>
        <v>0</v>
      </c>
      <c r="H1074" s="79">
        <f t="shared" si="231"/>
        <v>0</v>
      </c>
      <c r="I1074" s="79">
        <f t="shared" si="232"/>
        <v>0</v>
      </c>
      <c r="J1074" s="79">
        <f t="shared" si="233"/>
        <v>0</v>
      </c>
      <c r="K1074" s="79">
        <f t="shared" si="234"/>
        <v>0</v>
      </c>
      <c r="L1074" s="79">
        <f t="shared" si="235"/>
        <v>0</v>
      </c>
      <c r="M1074" s="79">
        <f t="shared" ca="1" si="240"/>
        <v>-7.3295565784882452E-3</v>
      </c>
      <c r="N1074" s="79">
        <f t="shared" ca="1" si="236"/>
        <v>0</v>
      </c>
      <c r="O1074" s="126">
        <f t="shared" ca="1" si="237"/>
        <v>0</v>
      </c>
      <c r="P1074" s="79">
        <f t="shared" ca="1" si="238"/>
        <v>0</v>
      </c>
      <c r="Q1074" s="79">
        <f t="shared" ca="1" si="239"/>
        <v>0</v>
      </c>
      <c r="R1074" s="53">
        <f t="shared" ca="1" si="241"/>
        <v>7.3295565784882452E-3</v>
      </c>
    </row>
    <row r="1075" spans="3:18" x14ac:dyDescent="0.2">
      <c r="C1075" s="86"/>
      <c r="D1075" s="87">
        <f t="shared" si="229"/>
        <v>0</v>
      </c>
      <c r="E1075" s="87">
        <f t="shared" si="229"/>
        <v>0</v>
      </c>
      <c r="F1075" s="79">
        <f t="shared" si="230"/>
        <v>0</v>
      </c>
      <c r="G1075" s="79">
        <f t="shared" si="230"/>
        <v>0</v>
      </c>
      <c r="H1075" s="79">
        <f t="shared" si="231"/>
        <v>0</v>
      </c>
      <c r="I1075" s="79">
        <f t="shared" si="232"/>
        <v>0</v>
      </c>
      <c r="J1075" s="79">
        <f t="shared" si="233"/>
        <v>0</v>
      </c>
      <c r="K1075" s="79">
        <f t="shared" si="234"/>
        <v>0</v>
      </c>
      <c r="L1075" s="79">
        <f t="shared" si="235"/>
        <v>0</v>
      </c>
      <c r="M1075" s="79">
        <f t="shared" ca="1" si="240"/>
        <v>-7.3295565784882452E-3</v>
      </c>
      <c r="N1075" s="79">
        <f t="shared" ca="1" si="236"/>
        <v>0</v>
      </c>
      <c r="O1075" s="126">
        <f t="shared" ca="1" si="237"/>
        <v>0</v>
      </c>
      <c r="P1075" s="79">
        <f t="shared" ca="1" si="238"/>
        <v>0</v>
      </c>
      <c r="Q1075" s="79">
        <f t="shared" ca="1" si="239"/>
        <v>0</v>
      </c>
      <c r="R1075" s="53">
        <f t="shared" ca="1" si="241"/>
        <v>7.3295565784882452E-3</v>
      </c>
    </row>
    <row r="1076" spans="3:18" x14ac:dyDescent="0.2">
      <c r="C1076" s="86"/>
      <c r="D1076" s="87">
        <f t="shared" si="229"/>
        <v>0</v>
      </c>
      <c r="E1076" s="87">
        <f t="shared" si="229"/>
        <v>0</v>
      </c>
      <c r="F1076" s="79">
        <f t="shared" si="230"/>
        <v>0</v>
      </c>
      <c r="G1076" s="79">
        <f t="shared" si="230"/>
        <v>0</v>
      </c>
      <c r="H1076" s="79">
        <f t="shared" si="231"/>
        <v>0</v>
      </c>
      <c r="I1076" s="79">
        <f t="shared" si="232"/>
        <v>0</v>
      </c>
      <c r="J1076" s="79">
        <f t="shared" si="233"/>
        <v>0</v>
      </c>
      <c r="K1076" s="79">
        <f t="shared" si="234"/>
        <v>0</v>
      </c>
      <c r="L1076" s="79">
        <f t="shared" si="235"/>
        <v>0</v>
      </c>
      <c r="M1076" s="79">
        <f t="shared" ca="1" si="240"/>
        <v>-7.3295565784882452E-3</v>
      </c>
      <c r="N1076" s="79">
        <f t="shared" ca="1" si="236"/>
        <v>0</v>
      </c>
      <c r="O1076" s="126">
        <f t="shared" ca="1" si="237"/>
        <v>0</v>
      </c>
      <c r="P1076" s="79">
        <f t="shared" ca="1" si="238"/>
        <v>0</v>
      </c>
      <c r="Q1076" s="79">
        <f t="shared" ca="1" si="239"/>
        <v>0</v>
      </c>
      <c r="R1076" s="53">
        <f t="shared" ca="1" si="241"/>
        <v>7.3295565784882452E-3</v>
      </c>
    </row>
    <row r="1077" spans="3:18" x14ac:dyDescent="0.2">
      <c r="C1077" s="86"/>
      <c r="D1077" s="87">
        <f t="shared" si="229"/>
        <v>0</v>
      </c>
      <c r="E1077" s="87">
        <f t="shared" si="229"/>
        <v>0</v>
      </c>
      <c r="F1077" s="79">
        <f t="shared" si="230"/>
        <v>0</v>
      </c>
      <c r="G1077" s="79">
        <f t="shared" si="230"/>
        <v>0</v>
      </c>
      <c r="H1077" s="79">
        <f t="shared" si="231"/>
        <v>0</v>
      </c>
      <c r="I1077" s="79">
        <f t="shared" si="232"/>
        <v>0</v>
      </c>
      <c r="J1077" s="79">
        <f t="shared" si="233"/>
        <v>0</v>
      </c>
      <c r="K1077" s="79">
        <f t="shared" si="234"/>
        <v>0</v>
      </c>
      <c r="L1077" s="79">
        <f t="shared" si="235"/>
        <v>0</v>
      </c>
      <c r="M1077" s="79">
        <f t="shared" ca="1" si="240"/>
        <v>-7.3295565784882452E-3</v>
      </c>
      <c r="N1077" s="79">
        <f t="shared" ca="1" si="236"/>
        <v>0</v>
      </c>
      <c r="O1077" s="126">
        <f t="shared" ca="1" si="237"/>
        <v>0</v>
      </c>
      <c r="P1077" s="79">
        <f t="shared" ca="1" si="238"/>
        <v>0</v>
      </c>
      <c r="Q1077" s="79">
        <f t="shared" ca="1" si="239"/>
        <v>0</v>
      </c>
      <c r="R1077" s="53">
        <f t="shared" ca="1" si="241"/>
        <v>7.3295565784882452E-3</v>
      </c>
    </row>
    <row r="1078" spans="3:18" x14ac:dyDescent="0.2">
      <c r="C1078" s="86"/>
      <c r="D1078" s="87">
        <f t="shared" si="229"/>
        <v>0</v>
      </c>
      <c r="E1078" s="87">
        <f t="shared" si="229"/>
        <v>0</v>
      </c>
      <c r="F1078" s="79">
        <f t="shared" si="230"/>
        <v>0</v>
      </c>
      <c r="G1078" s="79">
        <f t="shared" si="230"/>
        <v>0</v>
      </c>
      <c r="H1078" s="79">
        <f t="shared" si="231"/>
        <v>0</v>
      </c>
      <c r="I1078" s="79">
        <f t="shared" si="232"/>
        <v>0</v>
      </c>
      <c r="J1078" s="79">
        <f t="shared" si="233"/>
        <v>0</v>
      </c>
      <c r="K1078" s="79">
        <f t="shared" si="234"/>
        <v>0</v>
      </c>
      <c r="L1078" s="79">
        <f t="shared" si="235"/>
        <v>0</v>
      </c>
      <c r="M1078" s="79">
        <f t="shared" ca="1" si="240"/>
        <v>-7.3295565784882452E-3</v>
      </c>
      <c r="N1078" s="79">
        <f t="shared" ca="1" si="236"/>
        <v>0</v>
      </c>
      <c r="O1078" s="126">
        <f t="shared" ca="1" si="237"/>
        <v>0</v>
      </c>
      <c r="P1078" s="79">
        <f t="shared" ca="1" si="238"/>
        <v>0</v>
      </c>
      <c r="Q1078" s="79">
        <f t="shared" ca="1" si="239"/>
        <v>0</v>
      </c>
      <c r="R1078" s="53">
        <f t="shared" ca="1" si="241"/>
        <v>7.3295565784882452E-3</v>
      </c>
    </row>
    <row r="1079" spans="3:18" x14ac:dyDescent="0.2">
      <c r="C1079" s="86"/>
      <c r="D1079" s="87">
        <f t="shared" si="229"/>
        <v>0</v>
      </c>
      <c r="E1079" s="87">
        <f t="shared" si="229"/>
        <v>0</v>
      </c>
      <c r="F1079" s="79">
        <f t="shared" si="230"/>
        <v>0</v>
      </c>
      <c r="G1079" s="79">
        <f t="shared" si="230"/>
        <v>0</v>
      </c>
      <c r="H1079" s="79">
        <f t="shared" si="231"/>
        <v>0</v>
      </c>
      <c r="I1079" s="79">
        <f t="shared" si="232"/>
        <v>0</v>
      </c>
      <c r="J1079" s="79">
        <f t="shared" si="233"/>
        <v>0</v>
      </c>
      <c r="K1079" s="79">
        <f t="shared" si="234"/>
        <v>0</v>
      </c>
      <c r="L1079" s="79">
        <f t="shared" si="235"/>
        <v>0</v>
      </c>
      <c r="M1079" s="79">
        <f t="shared" ca="1" si="240"/>
        <v>-7.3295565784882452E-3</v>
      </c>
      <c r="N1079" s="79">
        <f t="shared" ca="1" si="236"/>
        <v>0</v>
      </c>
      <c r="O1079" s="126">
        <f t="shared" ca="1" si="237"/>
        <v>0</v>
      </c>
      <c r="P1079" s="79">
        <f t="shared" ca="1" si="238"/>
        <v>0</v>
      </c>
      <c r="Q1079" s="79">
        <f t="shared" ca="1" si="239"/>
        <v>0</v>
      </c>
      <c r="R1079" s="53">
        <f t="shared" ca="1" si="241"/>
        <v>7.3295565784882452E-3</v>
      </c>
    </row>
    <row r="1080" spans="3:18" x14ac:dyDescent="0.2">
      <c r="C1080" s="86"/>
      <c r="D1080" s="87">
        <f t="shared" si="229"/>
        <v>0</v>
      </c>
      <c r="E1080" s="87">
        <f t="shared" si="229"/>
        <v>0</v>
      </c>
      <c r="F1080" s="79">
        <f t="shared" si="230"/>
        <v>0</v>
      </c>
      <c r="G1080" s="79">
        <f t="shared" si="230"/>
        <v>0</v>
      </c>
      <c r="H1080" s="79">
        <f t="shared" si="231"/>
        <v>0</v>
      </c>
      <c r="I1080" s="79">
        <f t="shared" si="232"/>
        <v>0</v>
      </c>
      <c r="J1080" s="79">
        <f t="shared" si="233"/>
        <v>0</v>
      </c>
      <c r="K1080" s="79">
        <f t="shared" si="234"/>
        <v>0</v>
      </c>
      <c r="L1080" s="79">
        <f t="shared" si="235"/>
        <v>0</v>
      </c>
      <c r="M1080" s="79">
        <f t="shared" ca="1" si="240"/>
        <v>-7.3295565784882452E-3</v>
      </c>
      <c r="N1080" s="79">
        <f t="shared" ca="1" si="236"/>
        <v>0</v>
      </c>
      <c r="O1080" s="126">
        <f t="shared" ca="1" si="237"/>
        <v>0</v>
      </c>
      <c r="P1080" s="79">
        <f t="shared" ca="1" si="238"/>
        <v>0</v>
      </c>
      <c r="Q1080" s="79">
        <f t="shared" ca="1" si="239"/>
        <v>0</v>
      </c>
      <c r="R1080" s="53">
        <f t="shared" ca="1" si="241"/>
        <v>7.3295565784882452E-3</v>
      </c>
    </row>
    <row r="1081" spans="3:18" x14ac:dyDescent="0.2">
      <c r="C1081" s="86"/>
      <c r="D1081" s="87">
        <f t="shared" si="229"/>
        <v>0</v>
      </c>
      <c r="E1081" s="87">
        <f t="shared" si="229"/>
        <v>0</v>
      </c>
      <c r="F1081" s="79">
        <f t="shared" si="230"/>
        <v>0</v>
      </c>
      <c r="G1081" s="79">
        <f t="shared" si="230"/>
        <v>0</v>
      </c>
      <c r="H1081" s="79">
        <f t="shared" si="231"/>
        <v>0</v>
      </c>
      <c r="I1081" s="79">
        <f t="shared" si="232"/>
        <v>0</v>
      </c>
      <c r="J1081" s="79">
        <f t="shared" si="233"/>
        <v>0</v>
      </c>
      <c r="K1081" s="79">
        <f t="shared" si="234"/>
        <v>0</v>
      </c>
      <c r="L1081" s="79">
        <f t="shared" si="235"/>
        <v>0</v>
      </c>
      <c r="M1081" s="79">
        <f t="shared" ca="1" si="240"/>
        <v>-7.3295565784882452E-3</v>
      </c>
      <c r="N1081" s="79">
        <f t="shared" ca="1" si="236"/>
        <v>0</v>
      </c>
      <c r="O1081" s="126">
        <f t="shared" ca="1" si="237"/>
        <v>0</v>
      </c>
      <c r="P1081" s="79">
        <f t="shared" ca="1" si="238"/>
        <v>0</v>
      </c>
      <c r="Q1081" s="79">
        <f t="shared" ca="1" si="239"/>
        <v>0</v>
      </c>
      <c r="R1081" s="53">
        <f t="shared" ca="1" si="241"/>
        <v>7.3295565784882452E-3</v>
      </c>
    </row>
    <row r="1082" spans="3:18" x14ac:dyDescent="0.2">
      <c r="C1082" s="86"/>
      <c r="D1082" s="87">
        <f t="shared" si="229"/>
        <v>0</v>
      </c>
      <c r="E1082" s="87">
        <f t="shared" si="229"/>
        <v>0</v>
      </c>
      <c r="F1082" s="79">
        <f t="shared" si="230"/>
        <v>0</v>
      </c>
      <c r="G1082" s="79">
        <f t="shared" si="230"/>
        <v>0</v>
      </c>
      <c r="H1082" s="79">
        <f t="shared" si="231"/>
        <v>0</v>
      </c>
      <c r="I1082" s="79">
        <f t="shared" si="232"/>
        <v>0</v>
      </c>
      <c r="J1082" s="79">
        <f t="shared" si="233"/>
        <v>0</v>
      </c>
      <c r="K1082" s="79">
        <f t="shared" si="234"/>
        <v>0</v>
      </c>
      <c r="L1082" s="79">
        <f t="shared" si="235"/>
        <v>0</v>
      </c>
      <c r="M1082" s="79">
        <f t="shared" ca="1" si="240"/>
        <v>-7.3295565784882452E-3</v>
      </c>
      <c r="N1082" s="79">
        <f t="shared" ca="1" si="236"/>
        <v>0</v>
      </c>
      <c r="O1082" s="126">
        <f t="shared" ca="1" si="237"/>
        <v>0</v>
      </c>
      <c r="P1082" s="79">
        <f t="shared" ca="1" si="238"/>
        <v>0</v>
      </c>
      <c r="Q1082" s="79">
        <f t="shared" ca="1" si="239"/>
        <v>0</v>
      </c>
      <c r="R1082" s="53">
        <f t="shared" ca="1" si="241"/>
        <v>7.3295565784882452E-3</v>
      </c>
    </row>
    <row r="1083" spans="3:18" x14ac:dyDescent="0.2">
      <c r="C1083" s="86"/>
      <c r="D1083" s="87">
        <f t="shared" si="229"/>
        <v>0</v>
      </c>
      <c r="E1083" s="87">
        <f t="shared" si="229"/>
        <v>0</v>
      </c>
      <c r="F1083" s="79">
        <f t="shared" si="230"/>
        <v>0</v>
      </c>
      <c r="G1083" s="79">
        <f t="shared" si="230"/>
        <v>0</v>
      </c>
      <c r="H1083" s="79">
        <f t="shared" si="231"/>
        <v>0</v>
      </c>
      <c r="I1083" s="79">
        <f t="shared" si="232"/>
        <v>0</v>
      </c>
      <c r="J1083" s="79">
        <f t="shared" si="233"/>
        <v>0</v>
      </c>
      <c r="K1083" s="79">
        <f t="shared" si="234"/>
        <v>0</v>
      </c>
      <c r="L1083" s="79">
        <f t="shared" si="235"/>
        <v>0</v>
      </c>
      <c r="M1083" s="79">
        <f t="shared" ca="1" si="240"/>
        <v>-7.3295565784882452E-3</v>
      </c>
      <c r="N1083" s="79">
        <f t="shared" ca="1" si="236"/>
        <v>0</v>
      </c>
      <c r="O1083" s="126">
        <f t="shared" ca="1" si="237"/>
        <v>0</v>
      </c>
      <c r="P1083" s="79">
        <f t="shared" ca="1" si="238"/>
        <v>0</v>
      </c>
      <c r="Q1083" s="79">
        <f t="shared" ca="1" si="239"/>
        <v>0</v>
      </c>
      <c r="R1083" s="53">
        <f t="shared" ca="1" si="241"/>
        <v>7.3295565784882452E-3</v>
      </c>
    </row>
    <row r="1084" spans="3:18" x14ac:dyDescent="0.2">
      <c r="C1084" s="86"/>
      <c r="D1084" s="87">
        <f t="shared" si="229"/>
        <v>0</v>
      </c>
      <c r="E1084" s="87">
        <f t="shared" si="229"/>
        <v>0</v>
      </c>
      <c r="F1084" s="79">
        <f t="shared" si="230"/>
        <v>0</v>
      </c>
      <c r="G1084" s="79">
        <f t="shared" si="230"/>
        <v>0</v>
      </c>
      <c r="H1084" s="79">
        <f t="shared" si="231"/>
        <v>0</v>
      </c>
      <c r="I1084" s="79">
        <f t="shared" si="232"/>
        <v>0</v>
      </c>
      <c r="J1084" s="79">
        <f t="shared" si="233"/>
        <v>0</v>
      </c>
      <c r="K1084" s="79">
        <f t="shared" si="234"/>
        <v>0</v>
      </c>
      <c r="L1084" s="79">
        <f t="shared" si="235"/>
        <v>0</v>
      </c>
      <c r="M1084" s="79">
        <f t="shared" ca="1" si="240"/>
        <v>-7.3295565784882452E-3</v>
      </c>
      <c r="N1084" s="79">
        <f t="shared" ca="1" si="236"/>
        <v>0</v>
      </c>
      <c r="O1084" s="126">
        <f t="shared" ca="1" si="237"/>
        <v>0</v>
      </c>
      <c r="P1084" s="79">
        <f t="shared" ca="1" si="238"/>
        <v>0</v>
      </c>
      <c r="Q1084" s="79">
        <f t="shared" ca="1" si="239"/>
        <v>0</v>
      </c>
      <c r="R1084" s="53">
        <f t="shared" ca="1" si="241"/>
        <v>7.3295565784882452E-3</v>
      </c>
    </row>
    <row r="1085" spans="3:18" x14ac:dyDescent="0.2">
      <c r="C1085" s="86"/>
      <c r="D1085" s="87">
        <f t="shared" si="229"/>
        <v>0</v>
      </c>
      <c r="E1085" s="87">
        <f t="shared" si="229"/>
        <v>0</v>
      </c>
      <c r="F1085" s="79">
        <f t="shared" si="230"/>
        <v>0</v>
      </c>
      <c r="G1085" s="79">
        <f t="shared" si="230"/>
        <v>0</v>
      </c>
      <c r="H1085" s="79">
        <f t="shared" si="231"/>
        <v>0</v>
      </c>
      <c r="I1085" s="79">
        <f t="shared" si="232"/>
        <v>0</v>
      </c>
      <c r="J1085" s="79">
        <f t="shared" si="233"/>
        <v>0</v>
      </c>
      <c r="K1085" s="79">
        <f t="shared" si="234"/>
        <v>0</v>
      </c>
      <c r="L1085" s="79">
        <f t="shared" si="235"/>
        <v>0</v>
      </c>
      <c r="M1085" s="79">
        <f t="shared" ca="1" si="240"/>
        <v>-7.3295565784882452E-3</v>
      </c>
      <c r="N1085" s="79">
        <f t="shared" ca="1" si="236"/>
        <v>0</v>
      </c>
      <c r="O1085" s="126">
        <f t="shared" ca="1" si="237"/>
        <v>0</v>
      </c>
      <c r="P1085" s="79">
        <f t="shared" ca="1" si="238"/>
        <v>0</v>
      </c>
      <c r="Q1085" s="79">
        <f t="shared" ca="1" si="239"/>
        <v>0</v>
      </c>
      <c r="R1085" s="53">
        <f t="shared" ca="1" si="241"/>
        <v>7.3295565784882452E-3</v>
      </c>
    </row>
    <row r="1086" spans="3:18" x14ac:dyDescent="0.2">
      <c r="C1086" s="86"/>
      <c r="D1086" s="87">
        <f t="shared" si="229"/>
        <v>0</v>
      </c>
      <c r="E1086" s="87">
        <f t="shared" si="229"/>
        <v>0</v>
      </c>
      <c r="F1086" s="79">
        <f t="shared" si="230"/>
        <v>0</v>
      </c>
      <c r="G1086" s="79">
        <f t="shared" si="230"/>
        <v>0</v>
      </c>
      <c r="H1086" s="79">
        <f t="shared" si="231"/>
        <v>0</v>
      </c>
      <c r="I1086" s="79">
        <f t="shared" si="232"/>
        <v>0</v>
      </c>
      <c r="J1086" s="79">
        <f t="shared" si="233"/>
        <v>0</v>
      </c>
      <c r="K1086" s="79">
        <f t="shared" si="234"/>
        <v>0</v>
      </c>
      <c r="L1086" s="79">
        <f t="shared" si="235"/>
        <v>0</v>
      </c>
      <c r="M1086" s="79">
        <f t="shared" ca="1" si="240"/>
        <v>-7.3295565784882452E-3</v>
      </c>
      <c r="N1086" s="79">
        <f t="shared" ca="1" si="236"/>
        <v>0</v>
      </c>
      <c r="O1086" s="126">
        <f t="shared" ca="1" si="237"/>
        <v>0</v>
      </c>
      <c r="P1086" s="79">
        <f t="shared" ca="1" si="238"/>
        <v>0</v>
      </c>
      <c r="Q1086" s="79">
        <f t="shared" ca="1" si="239"/>
        <v>0</v>
      </c>
      <c r="R1086" s="53">
        <f t="shared" ca="1" si="241"/>
        <v>7.3295565784882452E-3</v>
      </c>
    </row>
    <row r="1087" spans="3:18" x14ac:dyDescent="0.2">
      <c r="C1087" s="86"/>
      <c r="D1087" s="87">
        <f t="shared" si="229"/>
        <v>0</v>
      </c>
      <c r="E1087" s="87">
        <f t="shared" si="229"/>
        <v>0</v>
      </c>
      <c r="F1087" s="79">
        <f t="shared" si="230"/>
        <v>0</v>
      </c>
      <c r="G1087" s="79">
        <f t="shared" si="230"/>
        <v>0</v>
      </c>
      <c r="H1087" s="79">
        <f t="shared" si="231"/>
        <v>0</v>
      </c>
      <c r="I1087" s="79">
        <f t="shared" si="232"/>
        <v>0</v>
      </c>
      <c r="J1087" s="79">
        <f t="shared" si="233"/>
        <v>0</v>
      </c>
      <c r="K1087" s="79">
        <f t="shared" si="234"/>
        <v>0</v>
      </c>
      <c r="L1087" s="79">
        <f t="shared" si="235"/>
        <v>0</v>
      </c>
      <c r="M1087" s="79">
        <f t="shared" ca="1" si="240"/>
        <v>-7.3295565784882452E-3</v>
      </c>
      <c r="N1087" s="79">
        <f t="shared" ca="1" si="236"/>
        <v>0</v>
      </c>
      <c r="O1087" s="126">
        <f t="shared" ca="1" si="237"/>
        <v>0</v>
      </c>
      <c r="P1087" s="79">
        <f t="shared" ca="1" si="238"/>
        <v>0</v>
      </c>
      <c r="Q1087" s="79">
        <f t="shared" ca="1" si="239"/>
        <v>0</v>
      </c>
      <c r="R1087" s="53">
        <f t="shared" ca="1" si="241"/>
        <v>7.3295565784882452E-3</v>
      </c>
    </row>
    <row r="1088" spans="3:18" x14ac:dyDescent="0.2">
      <c r="C1088" s="86"/>
      <c r="D1088" s="87">
        <f t="shared" si="229"/>
        <v>0</v>
      </c>
      <c r="E1088" s="87">
        <f t="shared" si="229"/>
        <v>0</v>
      </c>
      <c r="F1088" s="79">
        <f t="shared" si="230"/>
        <v>0</v>
      </c>
      <c r="G1088" s="79">
        <f t="shared" si="230"/>
        <v>0</v>
      </c>
      <c r="H1088" s="79">
        <f t="shared" si="231"/>
        <v>0</v>
      </c>
      <c r="I1088" s="79">
        <f t="shared" si="232"/>
        <v>0</v>
      </c>
      <c r="J1088" s="79">
        <f t="shared" si="233"/>
        <v>0</v>
      </c>
      <c r="K1088" s="79">
        <f t="shared" si="234"/>
        <v>0</v>
      </c>
      <c r="L1088" s="79">
        <f t="shared" si="235"/>
        <v>0</v>
      </c>
      <c r="M1088" s="79">
        <f t="shared" ca="1" si="240"/>
        <v>-7.3295565784882452E-3</v>
      </c>
      <c r="N1088" s="79">
        <f t="shared" ca="1" si="236"/>
        <v>0</v>
      </c>
      <c r="O1088" s="126">
        <f t="shared" ca="1" si="237"/>
        <v>0</v>
      </c>
      <c r="P1088" s="79">
        <f t="shared" ca="1" si="238"/>
        <v>0</v>
      </c>
      <c r="Q1088" s="79">
        <f t="shared" ca="1" si="239"/>
        <v>0</v>
      </c>
      <c r="R1088" s="53">
        <f t="shared" ca="1" si="241"/>
        <v>7.3295565784882452E-3</v>
      </c>
    </row>
    <row r="1089" spans="3:18" x14ac:dyDescent="0.2">
      <c r="C1089" s="86"/>
      <c r="D1089" s="87">
        <f t="shared" si="229"/>
        <v>0</v>
      </c>
      <c r="E1089" s="87">
        <f t="shared" si="229"/>
        <v>0</v>
      </c>
      <c r="F1089" s="79">
        <f t="shared" si="230"/>
        <v>0</v>
      </c>
      <c r="G1089" s="79">
        <f t="shared" si="230"/>
        <v>0</v>
      </c>
      <c r="H1089" s="79">
        <f t="shared" si="231"/>
        <v>0</v>
      </c>
      <c r="I1089" s="79">
        <f t="shared" si="232"/>
        <v>0</v>
      </c>
      <c r="J1089" s="79">
        <f t="shared" si="233"/>
        <v>0</v>
      </c>
      <c r="K1089" s="79">
        <f t="shared" si="234"/>
        <v>0</v>
      </c>
      <c r="L1089" s="79">
        <f t="shared" si="235"/>
        <v>0</v>
      </c>
      <c r="M1089" s="79">
        <f t="shared" ca="1" si="240"/>
        <v>-7.3295565784882452E-3</v>
      </c>
      <c r="N1089" s="79">
        <f t="shared" ca="1" si="236"/>
        <v>0</v>
      </c>
      <c r="O1089" s="126">
        <f t="shared" ca="1" si="237"/>
        <v>0</v>
      </c>
      <c r="P1089" s="79">
        <f t="shared" ca="1" si="238"/>
        <v>0</v>
      </c>
      <c r="Q1089" s="79">
        <f t="shared" ca="1" si="239"/>
        <v>0</v>
      </c>
      <c r="R1089" s="53">
        <f t="shared" ca="1" si="241"/>
        <v>7.3295565784882452E-3</v>
      </c>
    </row>
    <row r="1090" spans="3:18" x14ac:dyDescent="0.2">
      <c r="C1090" s="86"/>
      <c r="D1090" s="87">
        <f t="shared" si="229"/>
        <v>0</v>
      </c>
      <c r="E1090" s="87">
        <f t="shared" si="229"/>
        <v>0</v>
      </c>
      <c r="F1090" s="79">
        <f t="shared" si="230"/>
        <v>0</v>
      </c>
      <c r="G1090" s="79">
        <f t="shared" si="230"/>
        <v>0</v>
      </c>
      <c r="H1090" s="79">
        <f t="shared" si="231"/>
        <v>0</v>
      </c>
      <c r="I1090" s="79">
        <f t="shared" si="232"/>
        <v>0</v>
      </c>
      <c r="J1090" s="79">
        <f t="shared" si="233"/>
        <v>0</v>
      </c>
      <c r="K1090" s="79">
        <f t="shared" si="234"/>
        <v>0</v>
      </c>
      <c r="L1090" s="79">
        <f t="shared" si="235"/>
        <v>0</v>
      </c>
      <c r="M1090" s="79">
        <f t="shared" ca="1" si="240"/>
        <v>-7.3295565784882452E-3</v>
      </c>
      <c r="N1090" s="79">
        <f t="shared" ca="1" si="236"/>
        <v>0</v>
      </c>
      <c r="O1090" s="126">
        <f t="shared" ca="1" si="237"/>
        <v>0</v>
      </c>
      <c r="P1090" s="79">
        <f t="shared" ca="1" si="238"/>
        <v>0</v>
      </c>
      <c r="Q1090" s="79">
        <f t="shared" ca="1" si="239"/>
        <v>0</v>
      </c>
      <c r="R1090" s="53">
        <f t="shared" ca="1" si="241"/>
        <v>7.3295565784882452E-3</v>
      </c>
    </row>
    <row r="1091" spans="3:18" x14ac:dyDescent="0.2">
      <c r="C1091" s="86"/>
      <c r="D1091" s="87">
        <f t="shared" si="229"/>
        <v>0</v>
      </c>
      <c r="E1091" s="87">
        <f t="shared" si="229"/>
        <v>0</v>
      </c>
      <c r="F1091" s="79">
        <f t="shared" si="230"/>
        <v>0</v>
      </c>
      <c r="G1091" s="79">
        <f t="shared" si="230"/>
        <v>0</v>
      </c>
      <c r="H1091" s="79">
        <f t="shared" si="231"/>
        <v>0</v>
      </c>
      <c r="I1091" s="79">
        <f t="shared" si="232"/>
        <v>0</v>
      </c>
      <c r="J1091" s="79">
        <f t="shared" si="233"/>
        <v>0</v>
      </c>
      <c r="K1091" s="79">
        <f t="shared" si="234"/>
        <v>0</v>
      </c>
      <c r="L1091" s="79">
        <f t="shared" si="235"/>
        <v>0</v>
      </c>
      <c r="M1091" s="79">
        <f t="shared" ca="1" si="240"/>
        <v>-7.3295565784882452E-3</v>
      </c>
      <c r="N1091" s="79">
        <f t="shared" ca="1" si="236"/>
        <v>0</v>
      </c>
      <c r="O1091" s="126">
        <f t="shared" ca="1" si="237"/>
        <v>0</v>
      </c>
      <c r="P1091" s="79">
        <f t="shared" ca="1" si="238"/>
        <v>0</v>
      </c>
      <c r="Q1091" s="79">
        <f t="shared" ca="1" si="239"/>
        <v>0</v>
      </c>
      <c r="R1091" s="53">
        <f t="shared" ca="1" si="241"/>
        <v>7.3295565784882452E-3</v>
      </c>
    </row>
    <row r="1092" spans="3:18" x14ac:dyDescent="0.2">
      <c r="C1092" s="86"/>
      <c r="D1092" s="87">
        <f t="shared" si="229"/>
        <v>0</v>
      </c>
      <c r="E1092" s="87">
        <f t="shared" si="229"/>
        <v>0</v>
      </c>
      <c r="F1092" s="79">
        <f t="shared" si="230"/>
        <v>0</v>
      </c>
      <c r="G1092" s="79">
        <f t="shared" si="230"/>
        <v>0</v>
      </c>
      <c r="H1092" s="79">
        <f t="shared" si="231"/>
        <v>0</v>
      </c>
      <c r="I1092" s="79">
        <f t="shared" si="232"/>
        <v>0</v>
      </c>
      <c r="J1092" s="79">
        <f t="shared" si="233"/>
        <v>0</v>
      </c>
      <c r="K1092" s="79">
        <f t="shared" si="234"/>
        <v>0</v>
      </c>
      <c r="L1092" s="79">
        <f t="shared" si="235"/>
        <v>0</v>
      </c>
      <c r="M1092" s="79">
        <f t="shared" ca="1" si="240"/>
        <v>-7.3295565784882452E-3</v>
      </c>
      <c r="N1092" s="79">
        <f t="shared" ca="1" si="236"/>
        <v>0</v>
      </c>
      <c r="O1092" s="126">
        <f t="shared" ca="1" si="237"/>
        <v>0</v>
      </c>
      <c r="P1092" s="79">
        <f t="shared" ca="1" si="238"/>
        <v>0</v>
      </c>
      <c r="Q1092" s="79">
        <f t="shared" ca="1" si="239"/>
        <v>0</v>
      </c>
      <c r="R1092" s="53">
        <f t="shared" ca="1" si="241"/>
        <v>7.3295565784882452E-3</v>
      </c>
    </row>
    <row r="1093" spans="3:18" x14ac:dyDescent="0.2">
      <c r="C1093" s="86"/>
      <c r="D1093" s="87">
        <f t="shared" si="229"/>
        <v>0</v>
      </c>
      <c r="E1093" s="87">
        <f t="shared" si="229"/>
        <v>0</v>
      </c>
      <c r="F1093" s="79">
        <f t="shared" si="230"/>
        <v>0</v>
      </c>
      <c r="G1093" s="79">
        <f t="shared" si="230"/>
        <v>0</v>
      </c>
      <c r="H1093" s="79">
        <f t="shared" si="231"/>
        <v>0</v>
      </c>
      <c r="I1093" s="79">
        <f t="shared" si="232"/>
        <v>0</v>
      </c>
      <c r="J1093" s="79">
        <f t="shared" si="233"/>
        <v>0</v>
      </c>
      <c r="K1093" s="79">
        <f t="shared" si="234"/>
        <v>0</v>
      </c>
      <c r="L1093" s="79">
        <f t="shared" si="235"/>
        <v>0</v>
      </c>
      <c r="M1093" s="79">
        <f t="shared" ca="1" si="240"/>
        <v>-7.3295565784882452E-3</v>
      </c>
      <c r="N1093" s="79">
        <f t="shared" ca="1" si="236"/>
        <v>0</v>
      </c>
      <c r="O1093" s="126">
        <f t="shared" ca="1" si="237"/>
        <v>0</v>
      </c>
      <c r="P1093" s="79">
        <f t="shared" ca="1" si="238"/>
        <v>0</v>
      </c>
      <c r="Q1093" s="79">
        <f t="shared" ca="1" si="239"/>
        <v>0</v>
      </c>
      <c r="R1093" s="53">
        <f t="shared" ca="1" si="241"/>
        <v>7.3295565784882452E-3</v>
      </c>
    </row>
    <row r="1094" spans="3:18" x14ac:dyDescent="0.2">
      <c r="C1094" s="86"/>
      <c r="D1094" s="87">
        <f t="shared" si="229"/>
        <v>0</v>
      </c>
      <c r="E1094" s="87">
        <f t="shared" si="229"/>
        <v>0</v>
      </c>
      <c r="F1094" s="79">
        <f t="shared" si="230"/>
        <v>0</v>
      </c>
      <c r="G1094" s="79">
        <f t="shared" si="230"/>
        <v>0</v>
      </c>
      <c r="H1094" s="79">
        <f t="shared" si="231"/>
        <v>0</v>
      </c>
      <c r="I1094" s="79">
        <f t="shared" si="232"/>
        <v>0</v>
      </c>
      <c r="J1094" s="79">
        <f t="shared" si="233"/>
        <v>0</v>
      </c>
      <c r="K1094" s="79">
        <f t="shared" si="234"/>
        <v>0</v>
      </c>
      <c r="L1094" s="79">
        <f t="shared" si="235"/>
        <v>0</v>
      </c>
      <c r="M1094" s="79">
        <f t="shared" ca="1" si="240"/>
        <v>-7.3295565784882452E-3</v>
      </c>
      <c r="N1094" s="79">
        <f t="shared" ca="1" si="236"/>
        <v>0</v>
      </c>
      <c r="O1094" s="126">
        <f t="shared" ca="1" si="237"/>
        <v>0</v>
      </c>
      <c r="P1094" s="79">
        <f t="shared" ca="1" si="238"/>
        <v>0</v>
      </c>
      <c r="Q1094" s="79">
        <f t="shared" ca="1" si="239"/>
        <v>0</v>
      </c>
      <c r="R1094" s="53">
        <f t="shared" ca="1" si="241"/>
        <v>7.3295565784882452E-3</v>
      </c>
    </row>
    <row r="1095" spans="3:18" x14ac:dyDescent="0.2">
      <c r="C1095" s="86"/>
      <c r="D1095" s="87">
        <f t="shared" si="229"/>
        <v>0</v>
      </c>
      <c r="E1095" s="87">
        <f t="shared" si="229"/>
        <v>0</v>
      </c>
      <c r="F1095" s="79">
        <f t="shared" si="230"/>
        <v>0</v>
      </c>
      <c r="G1095" s="79">
        <f t="shared" si="230"/>
        <v>0</v>
      </c>
      <c r="H1095" s="79">
        <f t="shared" si="231"/>
        <v>0</v>
      </c>
      <c r="I1095" s="79">
        <f t="shared" si="232"/>
        <v>0</v>
      </c>
      <c r="J1095" s="79">
        <f t="shared" si="233"/>
        <v>0</v>
      </c>
      <c r="K1095" s="79">
        <f t="shared" si="234"/>
        <v>0</v>
      </c>
      <c r="L1095" s="79">
        <f t="shared" si="235"/>
        <v>0</v>
      </c>
      <c r="M1095" s="79">
        <f t="shared" ca="1" si="240"/>
        <v>-7.3295565784882452E-3</v>
      </c>
      <c r="N1095" s="79">
        <f t="shared" ca="1" si="236"/>
        <v>0</v>
      </c>
      <c r="O1095" s="126">
        <f t="shared" ca="1" si="237"/>
        <v>0</v>
      </c>
      <c r="P1095" s="79">
        <f t="shared" ca="1" si="238"/>
        <v>0</v>
      </c>
      <c r="Q1095" s="79">
        <f t="shared" ca="1" si="239"/>
        <v>0</v>
      </c>
      <c r="R1095" s="53">
        <f t="shared" ca="1" si="241"/>
        <v>7.3295565784882452E-3</v>
      </c>
    </row>
    <row r="1096" spans="3:18" x14ac:dyDescent="0.2">
      <c r="C1096" s="86"/>
      <c r="D1096" s="87">
        <f t="shared" si="229"/>
        <v>0</v>
      </c>
      <c r="E1096" s="87">
        <f t="shared" si="229"/>
        <v>0</v>
      </c>
      <c r="F1096" s="79">
        <f t="shared" si="230"/>
        <v>0</v>
      </c>
      <c r="G1096" s="79">
        <f t="shared" si="230"/>
        <v>0</v>
      </c>
      <c r="H1096" s="79">
        <f t="shared" si="231"/>
        <v>0</v>
      </c>
      <c r="I1096" s="79">
        <f t="shared" si="232"/>
        <v>0</v>
      </c>
      <c r="J1096" s="79">
        <f t="shared" si="233"/>
        <v>0</v>
      </c>
      <c r="K1096" s="79">
        <f t="shared" si="234"/>
        <v>0</v>
      </c>
      <c r="L1096" s="79">
        <f t="shared" si="235"/>
        <v>0</v>
      </c>
      <c r="M1096" s="79">
        <f t="shared" ca="1" si="240"/>
        <v>-7.3295565784882452E-3</v>
      </c>
      <c r="N1096" s="79">
        <f t="shared" ca="1" si="236"/>
        <v>0</v>
      </c>
      <c r="O1096" s="126">
        <f t="shared" ca="1" si="237"/>
        <v>0</v>
      </c>
      <c r="P1096" s="79">
        <f t="shared" ca="1" si="238"/>
        <v>0</v>
      </c>
      <c r="Q1096" s="79">
        <f t="shared" ca="1" si="239"/>
        <v>0</v>
      </c>
      <c r="R1096" s="53">
        <f t="shared" ca="1" si="241"/>
        <v>7.3295565784882452E-3</v>
      </c>
    </row>
    <row r="1097" spans="3:18" x14ac:dyDescent="0.2">
      <c r="C1097" s="86"/>
      <c r="D1097" s="87">
        <f t="shared" si="229"/>
        <v>0</v>
      </c>
      <c r="E1097" s="87">
        <f t="shared" si="229"/>
        <v>0</v>
      </c>
      <c r="F1097" s="79">
        <f t="shared" si="230"/>
        <v>0</v>
      </c>
      <c r="G1097" s="79">
        <f t="shared" si="230"/>
        <v>0</v>
      </c>
      <c r="H1097" s="79">
        <f t="shared" si="231"/>
        <v>0</v>
      </c>
      <c r="I1097" s="79">
        <f t="shared" si="232"/>
        <v>0</v>
      </c>
      <c r="J1097" s="79">
        <f t="shared" si="233"/>
        <v>0</v>
      </c>
      <c r="K1097" s="79">
        <f t="shared" si="234"/>
        <v>0</v>
      </c>
      <c r="L1097" s="79">
        <f t="shared" si="235"/>
        <v>0</v>
      </c>
      <c r="M1097" s="79">
        <f t="shared" ca="1" si="240"/>
        <v>-7.3295565784882452E-3</v>
      </c>
      <c r="N1097" s="79">
        <f t="shared" ca="1" si="236"/>
        <v>0</v>
      </c>
      <c r="O1097" s="126">
        <f t="shared" ca="1" si="237"/>
        <v>0</v>
      </c>
      <c r="P1097" s="79">
        <f t="shared" ca="1" si="238"/>
        <v>0</v>
      </c>
      <c r="Q1097" s="79">
        <f t="shared" ca="1" si="239"/>
        <v>0</v>
      </c>
      <c r="R1097" s="53">
        <f t="shared" ca="1" si="241"/>
        <v>7.3295565784882452E-3</v>
      </c>
    </row>
    <row r="1098" spans="3:18" x14ac:dyDescent="0.2">
      <c r="C1098" s="86"/>
      <c r="D1098" s="87">
        <f t="shared" si="229"/>
        <v>0</v>
      </c>
      <c r="E1098" s="87">
        <f t="shared" si="229"/>
        <v>0</v>
      </c>
      <c r="F1098" s="79">
        <f t="shared" si="230"/>
        <v>0</v>
      </c>
      <c r="G1098" s="79">
        <f t="shared" si="230"/>
        <v>0</v>
      </c>
      <c r="H1098" s="79">
        <f t="shared" si="231"/>
        <v>0</v>
      </c>
      <c r="I1098" s="79">
        <f t="shared" si="232"/>
        <v>0</v>
      </c>
      <c r="J1098" s="79">
        <f t="shared" si="233"/>
        <v>0</v>
      </c>
      <c r="K1098" s="79">
        <f t="shared" si="234"/>
        <v>0</v>
      </c>
      <c r="L1098" s="79">
        <f t="shared" si="235"/>
        <v>0</v>
      </c>
      <c r="M1098" s="79">
        <f t="shared" ca="1" si="240"/>
        <v>-7.3295565784882452E-3</v>
      </c>
      <c r="N1098" s="79">
        <f t="shared" ca="1" si="236"/>
        <v>0</v>
      </c>
      <c r="O1098" s="126">
        <f t="shared" ca="1" si="237"/>
        <v>0</v>
      </c>
      <c r="P1098" s="79">
        <f t="shared" ca="1" si="238"/>
        <v>0</v>
      </c>
      <c r="Q1098" s="79">
        <f t="shared" ca="1" si="239"/>
        <v>0</v>
      </c>
      <c r="R1098" s="53">
        <f t="shared" ca="1" si="241"/>
        <v>7.3295565784882452E-3</v>
      </c>
    </row>
    <row r="1099" spans="3:18" x14ac:dyDescent="0.2">
      <c r="C1099" s="86"/>
      <c r="D1099" s="87">
        <f t="shared" si="229"/>
        <v>0</v>
      </c>
      <c r="E1099" s="87">
        <f t="shared" si="229"/>
        <v>0</v>
      </c>
      <c r="F1099" s="79">
        <f t="shared" si="230"/>
        <v>0</v>
      </c>
      <c r="G1099" s="79">
        <f t="shared" si="230"/>
        <v>0</v>
      </c>
      <c r="H1099" s="79">
        <f t="shared" si="231"/>
        <v>0</v>
      </c>
      <c r="I1099" s="79">
        <f t="shared" si="232"/>
        <v>0</v>
      </c>
      <c r="J1099" s="79">
        <f t="shared" si="233"/>
        <v>0</v>
      </c>
      <c r="K1099" s="79">
        <f t="shared" si="234"/>
        <v>0</v>
      </c>
      <c r="L1099" s="79">
        <f t="shared" si="235"/>
        <v>0</v>
      </c>
      <c r="M1099" s="79">
        <f t="shared" ca="1" si="240"/>
        <v>-7.3295565784882452E-3</v>
      </c>
      <c r="N1099" s="79">
        <f t="shared" ca="1" si="236"/>
        <v>0</v>
      </c>
      <c r="O1099" s="126">
        <f t="shared" ca="1" si="237"/>
        <v>0</v>
      </c>
      <c r="P1099" s="79">
        <f t="shared" ca="1" si="238"/>
        <v>0</v>
      </c>
      <c r="Q1099" s="79">
        <f t="shared" ca="1" si="239"/>
        <v>0</v>
      </c>
      <c r="R1099" s="53">
        <f t="shared" ca="1" si="241"/>
        <v>7.3295565784882452E-3</v>
      </c>
    </row>
    <row r="1100" spans="3:18" x14ac:dyDescent="0.2">
      <c r="C1100" s="86"/>
      <c r="D1100" s="87">
        <f t="shared" si="229"/>
        <v>0</v>
      </c>
      <c r="E1100" s="87">
        <f t="shared" si="229"/>
        <v>0</v>
      </c>
      <c r="F1100" s="79">
        <f t="shared" si="230"/>
        <v>0</v>
      </c>
      <c r="G1100" s="79">
        <f t="shared" si="230"/>
        <v>0</v>
      </c>
      <c r="H1100" s="79">
        <f t="shared" si="231"/>
        <v>0</v>
      </c>
      <c r="I1100" s="79">
        <f t="shared" si="232"/>
        <v>0</v>
      </c>
      <c r="J1100" s="79">
        <f t="shared" si="233"/>
        <v>0</v>
      </c>
      <c r="K1100" s="79">
        <f t="shared" si="234"/>
        <v>0</v>
      </c>
      <c r="L1100" s="79">
        <f t="shared" si="235"/>
        <v>0</v>
      </c>
      <c r="M1100" s="79">
        <f t="shared" ca="1" si="240"/>
        <v>-7.3295565784882452E-3</v>
      </c>
      <c r="N1100" s="79">
        <f t="shared" ca="1" si="236"/>
        <v>0</v>
      </c>
      <c r="O1100" s="126">
        <f t="shared" ca="1" si="237"/>
        <v>0</v>
      </c>
      <c r="P1100" s="79">
        <f t="shared" ca="1" si="238"/>
        <v>0</v>
      </c>
      <c r="Q1100" s="79">
        <f t="shared" ca="1" si="239"/>
        <v>0</v>
      </c>
      <c r="R1100" s="53">
        <f t="shared" ca="1" si="241"/>
        <v>7.3295565784882452E-3</v>
      </c>
    </row>
    <row r="1101" spans="3:18" x14ac:dyDescent="0.2">
      <c r="C1101" s="86"/>
      <c r="D1101" s="87">
        <f t="shared" si="229"/>
        <v>0</v>
      </c>
      <c r="E1101" s="87">
        <f t="shared" si="229"/>
        <v>0</v>
      </c>
      <c r="F1101" s="79">
        <f t="shared" si="230"/>
        <v>0</v>
      </c>
      <c r="G1101" s="79">
        <f t="shared" si="230"/>
        <v>0</v>
      </c>
      <c r="H1101" s="79">
        <f t="shared" si="231"/>
        <v>0</v>
      </c>
      <c r="I1101" s="79">
        <f t="shared" si="232"/>
        <v>0</v>
      </c>
      <c r="J1101" s="79">
        <f t="shared" si="233"/>
        <v>0</v>
      </c>
      <c r="K1101" s="79">
        <f t="shared" si="234"/>
        <v>0</v>
      </c>
      <c r="L1101" s="79">
        <f t="shared" si="235"/>
        <v>0</v>
      </c>
      <c r="M1101" s="79">
        <f t="shared" ca="1" si="240"/>
        <v>-7.3295565784882452E-3</v>
      </c>
      <c r="N1101" s="79">
        <f t="shared" ca="1" si="236"/>
        <v>0</v>
      </c>
      <c r="O1101" s="126">
        <f t="shared" ca="1" si="237"/>
        <v>0</v>
      </c>
      <c r="P1101" s="79">
        <f t="shared" ca="1" si="238"/>
        <v>0</v>
      </c>
      <c r="Q1101" s="79">
        <f t="shared" ca="1" si="239"/>
        <v>0</v>
      </c>
      <c r="R1101" s="53">
        <f t="shared" ca="1" si="241"/>
        <v>7.3295565784882452E-3</v>
      </c>
    </row>
    <row r="1102" spans="3:18" x14ac:dyDescent="0.2">
      <c r="C1102" s="86"/>
      <c r="D1102" s="87">
        <f t="shared" si="229"/>
        <v>0</v>
      </c>
      <c r="E1102" s="87">
        <f t="shared" si="229"/>
        <v>0</v>
      </c>
      <c r="F1102" s="79">
        <f t="shared" si="230"/>
        <v>0</v>
      </c>
      <c r="G1102" s="79">
        <f t="shared" si="230"/>
        <v>0</v>
      </c>
      <c r="H1102" s="79">
        <f t="shared" si="231"/>
        <v>0</v>
      </c>
      <c r="I1102" s="79">
        <f t="shared" si="232"/>
        <v>0</v>
      </c>
      <c r="J1102" s="79">
        <f t="shared" si="233"/>
        <v>0</v>
      </c>
      <c r="K1102" s="79">
        <f t="shared" si="234"/>
        <v>0</v>
      </c>
      <c r="L1102" s="79">
        <f t="shared" si="235"/>
        <v>0</v>
      </c>
      <c r="M1102" s="79">
        <f t="shared" ca="1" si="240"/>
        <v>-7.3295565784882452E-3</v>
      </c>
      <c r="N1102" s="79">
        <f t="shared" ca="1" si="236"/>
        <v>0</v>
      </c>
      <c r="O1102" s="126">
        <f t="shared" ca="1" si="237"/>
        <v>0</v>
      </c>
      <c r="P1102" s="79">
        <f t="shared" ca="1" si="238"/>
        <v>0</v>
      </c>
      <c r="Q1102" s="79">
        <f t="shared" ca="1" si="239"/>
        <v>0</v>
      </c>
      <c r="R1102" s="53">
        <f t="shared" ca="1" si="241"/>
        <v>7.3295565784882452E-3</v>
      </c>
    </row>
    <row r="1103" spans="3:18" x14ac:dyDescent="0.2">
      <c r="C1103" s="86"/>
      <c r="D1103" s="87">
        <f t="shared" ref="D1103:E1166" si="242">A1103/A$18</f>
        <v>0</v>
      </c>
      <c r="E1103" s="87">
        <f t="shared" si="242"/>
        <v>0</v>
      </c>
      <c r="F1103" s="79">
        <f t="shared" ref="F1103:G1166" si="243">$C1103*D1103</f>
        <v>0</v>
      </c>
      <c r="G1103" s="79">
        <f t="shared" si="243"/>
        <v>0</v>
      </c>
      <c r="H1103" s="79">
        <f t="shared" si="231"/>
        <v>0</v>
      </c>
      <c r="I1103" s="79">
        <f t="shared" si="232"/>
        <v>0</v>
      </c>
      <c r="J1103" s="79">
        <f t="shared" si="233"/>
        <v>0</v>
      </c>
      <c r="K1103" s="79">
        <f t="shared" si="234"/>
        <v>0</v>
      </c>
      <c r="L1103" s="79">
        <f t="shared" si="235"/>
        <v>0</v>
      </c>
      <c r="M1103" s="79">
        <f t="shared" ca="1" si="240"/>
        <v>-7.3295565784882452E-3</v>
      </c>
      <c r="N1103" s="79">
        <f t="shared" ca="1" si="236"/>
        <v>0</v>
      </c>
      <c r="O1103" s="126">
        <f t="shared" ca="1" si="237"/>
        <v>0</v>
      </c>
      <c r="P1103" s="79">
        <f t="shared" ca="1" si="238"/>
        <v>0</v>
      </c>
      <c r="Q1103" s="79">
        <f t="shared" ca="1" si="239"/>
        <v>0</v>
      </c>
      <c r="R1103" s="53">
        <f t="shared" ca="1" si="241"/>
        <v>7.3295565784882452E-3</v>
      </c>
    </row>
    <row r="1104" spans="3:18" x14ac:dyDescent="0.2">
      <c r="C1104" s="86"/>
      <c r="D1104" s="87">
        <f t="shared" si="242"/>
        <v>0</v>
      </c>
      <c r="E1104" s="87">
        <f t="shared" si="242"/>
        <v>0</v>
      </c>
      <c r="F1104" s="79">
        <f t="shared" si="243"/>
        <v>0</v>
      </c>
      <c r="G1104" s="79">
        <f t="shared" si="243"/>
        <v>0</v>
      </c>
      <c r="H1104" s="79">
        <f t="shared" ref="H1104:H1167" si="244">C1104*D1104*D1104</f>
        <v>0</v>
      </c>
      <c r="I1104" s="79">
        <f t="shared" ref="I1104:I1167" si="245">C1104*D1104*D1104*D1104</f>
        <v>0</v>
      </c>
      <c r="J1104" s="79">
        <f t="shared" ref="J1104:J1167" si="246">C1104*D1104*D1104*D1104*D1104</f>
        <v>0</v>
      </c>
      <c r="K1104" s="79">
        <f t="shared" ref="K1104:K1167" si="247">C1104*E1104*D1104</f>
        <v>0</v>
      </c>
      <c r="L1104" s="79">
        <f t="shared" ref="L1104:L1167" si="248">C1104*E1104*D1104*D1104</f>
        <v>0</v>
      </c>
      <c r="M1104" s="79">
        <f t="shared" ca="1" si="240"/>
        <v>-7.3295565784882452E-3</v>
      </c>
      <c r="N1104" s="79">
        <f t="shared" ref="N1104:N1167" ca="1" si="249">C1104*(M1104-E1104)^2</f>
        <v>0</v>
      </c>
      <c r="O1104" s="126">
        <f t="shared" ref="O1104:O1167" ca="1" si="250">(C1104*O$1-O$2*F1104+O$3*H1104)^2</f>
        <v>0</v>
      </c>
      <c r="P1104" s="79">
        <f t="shared" ref="P1104:P1167" ca="1" si="251">(-C1104*O$2+O$4*F1104-O$5*H1104)^2</f>
        <v>0</v>
      </c>
      <c r="Q1104" s="79">
        <f t="shared" ref="Q1104:Q1167" ca="1" si="252">+(C1104*O$3-F1104*O$5+H1104*O$6)^2</f>
        <v>0</v>
      </c>
      <c r="R1104" s="53">
        <f t="shared" ca="1" si="241"/>
        <v>7.3295565784882452E-3</v>
      </c>
    </row>
    <row r="1105" spans="3:18" x14ac:dyDescent="0.2">
      <c r="C1105" s="86"/>
      <c r="D1105" s="87">
        <f t="shared" si="242"/>
        <v>0</v>
      </c>
      <c r="E1105" s="87">
        <f t="shared" si="242"/>
        <v>0</v>
      </c>
      <c r="F1105" s="79">
        <f t="shared" si="243"/>
        <v>0</v>
      </c>
      <c r="G1105" s="79">
        <f t="shared" si="243"/>
        <v>0</v>
      </c>
      <c r="H1105" s="79">
        <f t="shared" si="244"/>
        <v>0</v>
      </c>
      <c r="I1105" s="79">
        <f t="shared" si="245"/>
        <v>0</v>
      </c>
      <c r="J1105" s="79">
        <f t="shared" si="246"/>
        <v>0</v>
      </c>
      <c r="K1105" s="79">
        <f t="shared" si="247"/>
        <v>0</v>
      </c>
      <c r="L1105" s="79">
        <f t="shared" si="248"/>
        <v>0</v>
      </c>
      <c r="M1105" s="79">
        <f t="shared" ca="1" si="240"/>
        <v>-7.3295565784882452E-3</v>
      </c>
      <c r="N1105" s="79">
        <f t="shared" ca="1" si="249"/>
        <v>0</v>
      </c>
      <c r="O1105" s="126">
        <f t="shared" ca="1" si="250"/>
        <v>0</v>
      </c>
      <c r="P1105" s="79">
        <f t="shared" ca="1" si="251"/>
        <v>0</v>
      </c>
      <c r="Q1105" s="79">
        <f t="shared" ca="1" si="252"/>
        <v>0</v>
      </c>
      <c r="R1105" s="53">
        <f t="shared" ca="1" si="241"/>
        <v>7.3295565784882452E-3</v>
      </c>
    </row>
    <row r="1106" spans="3:18" x14ac:dyDescent="0.2">
      <c r="C1106" s="86"/>
      <c r="D1106" s="87">
        <f t="shared" si="242"/>
        <v>0</v>
      </c>
      <c r="E1106" s="87">
        <f t="shared" si="242"/>
        <v>0</v>
      </c>
      <c r="F1106" s="79">
        <f t="shared" si="243"/>
        <v>0</v>
      </c>
      <c r="G1106" s="79">
        <f t="shared" si="243"/>
        <v>0</v>
      </c>
      <c r="H1106" s="79">
        <f t="shared" si="244"/>
        <v>0</v>
      </c>
      <c r="I1106" s="79">
        <f t="shared" si="245"/>
        <v>0</v>
      </c>
      <c r="J1106" s="79">
        <f t="shared" si="246"/>
        <v>0</v>
      </c>
      <c r="K1106" s="79">
        <f t="shared" si="247"/>
        <v>0</v>
      </c>
      <c r="L1106" s="79">
        <f t="shared" si="248"/>
        <v>0</v>
      </c>
      <c r="M1106" s="79">
        <f t="shared" ca="1" si="240"/>
        <v>-7.3295565784882452E-3</v>
      </c>
      <c r="N1106" s="79">
        <f t="shared" ca="1" si="249"/>
        <v>0</v>
      </c>
      <c r="O1106" s="126">
        <f t="shared" ca="1" si="250"/>
        <v>0</v>
      </c>
      <c r="P1106" s="79">
        <f t="shared" ca="1" si="251"/>
        <v>0</v>
      </c>
      <c r="Q1106" s="79">
        <f t="shared" ca="1" si="252"/>
        <v>0</v>
      </c>
      <c r="R1106" s="53">
        <f t="shared" ca="1" si="241"/>
        <v>7.3295565784882452E-3</v>
      </c>
    </row>
    <row r="1107" spans="3:18" x14ac:dyDescent="0.2">
      <c r="C1107" s="86"/>
      <c r="D1107" s="87">
        <f t="shared" si="242"/>
        <v>0</v>
      </c>
      <c r="E1107" s="87">
        <f t="shared" si="242"/>
        <v>0</v>
      </c>
      <c r="F1107" s="79">
        <f t="shared" si="243"/>
        <v>0</v>
      </c>
      <c r="G1107" s="79">
        <f t="shared" si="243"/>
        <v>0</v>
      </c>
      <c r="H1107" s="79">
        <f t="shared" si="244"/>
        <v>0</v>
      </c>
      <c r="I1107" s="79">
        <f t="shared" si="245"/>
        <v>0</v>
      </c>
      <c r="J1107" s="79">
        <f t="shared" si="246"/>
        <v>0</v>
      </c>
      <c r="K1107" s="79">
        <f t="shared" si="247"/>
        <v>0</v>
      </c>
      <c r="L1107" s="79">
        <f t="shared" si="248"/>
        <v>0</v>
      </c>
      <c r="M1107" s="79">
        <f t="shared" ca="1" si="240"/>
        <v>-7.3295565784882452E-3</v>
      </c>
      <c r="N1107" s="79">
        <f t="shared" ca="1" si="249"/>
        <v>0</v>
      </c>
      <c r="O1107" s="126">
        <f t="shared" ca="1" si="250"/>
        <v>0</v>
      </c>
      <c r="P1107" s="79">
        <f t="shared" ca="1" si="251"/>
        <v>0</v>
      </c>
      <c r="Q1107" s="79">
        <f t="shared" ca="1" si="252"/>
        <v>0</v>
      </c>
      <c r="R1107" s="53">
        <f t="shared" ca="1" si="241"/>
        <v>7.3295565784882452E-3</v>
      </c>
    </row>
    <row r="1108" spans="3:18" x14ac:dyDescent="0.2">
      <c r="C1108" s="86"/>
      <c r="D1108" s="87">
        <f t="shared" si="242"/>
        <v>0</v>
      </c>
      <c r="E1108" s="87">
        <f t="shared" si="242"/>
        <v>0</v>
      </c>
      <c r="F1108" s="79">
        <f t="shared" si="243"/>
        <v>0</v>
      </c>
      <c r="G1108" s="79">
        <f t="shared" si="243"/>
        <v>0</v>
      </c>
      <c r="H1108" s="79">
        <f t="shared" si="244"/>
        <v>0</v>
      </c>
      <c r="I1108" s="79">
        <f t="shared" si="245"/>
        <v>0</v>
      </c>
      <c r="J1108" s="79">
        <f t="shared" si="246"/>
        <v>0</v>
      </c>
      <c r="K1108" s="79">
        <f t="shared" si="247"/>
        <v>0</v>
      </c>
      <c r="L1108" s="79">
        <f t="shared" si="248"/>
        <v>0</v>
      </c>
      <c r="M1108" s="79">
        <f t="shared" ca="1" si="240"/>
        <v>-7.3295565784882452E-3</v>
      </c>
      <c r="N1108" s="79">
        <f t="shared" ca="1" si="249"/>
        <v>0</v>
      </c>
      <c r="O1108" s="126">
        <f t="shared" ca="1" si="250"/>
        <v>0</v>
      </c>
      <c r="P1108" s="79">
        <f t="shared" ca="1" si="251"/>
        <v>0</v>
      </c>
      <c r="Q1108" s="79">
        <f t="shared" ca="1" si="252"/>
        <v>0</v>
      </c>
      <c r="R1108" s="53">
        <f t="shared" ca="1" si="241"/>
        <v>7.3295565784882452E-3</v>
      </c>
    </row>
    <row r="1109" spans="3:18" x14ac:dyDescent="0.2">
      <c r="C1109" s="86"/>
      <c r="D1109" s="87">
        <f t="shared" si="242"/>
        <v>0</v>
      </c>
      <c r="E1109" s="87">
        <f t="shared" si="242"/>
        <v>0</v>
      </c>
      <c r="F1109" s="79">
        <f t="shared" si="243"/>
        <v>0</v>
      </c>
      <c r="G1109" s="79">
        <f t="shared" si="243"/>
        <v>0</v>
      </c>
      <c r="H1109" s="79">
        <f t="shared" si="244"/>
        <v>0</v>
      </c>
      <c r="I1109" s="79">
        <f t="shared" si="245"/>
        <v>0</v>
      </c>
      <c r="J1109" s="79">
        <f t="shared" si="246"/>
        <v>0</v>
      </c>
      <c r="K1109" s="79">
        <f t="shared" si="247"/>
        <v>0</v>
      </c>
      <c r="L1109" s="79">
        <f t="shared" si="248"/>
        <v>0</v>
      </c>
      <c r="M1109" s="79">
        <f t="shared" ref="M1109:M1172" ca="1" si="253">+E$4+E$5*D1109+E$6*D1109^2</f>
        <v>-7.3295565784882452E-3</v>
      </c>
      <c r="N1109" s="79">
        <f t="shared" ca="1" si="249"/>
        <v>0</v>
      </c>
      <c r="O1109" s="126">
        <f t="shared" ca="1" si="250"/>
        <v>0</v>
      </c>
      <c r="P1109" s="79">
        <f t="shared" ca="1" si="251"/>
        <v>0</v>
      </c>
      <c r="Q1109" s="79">
        <f t="shared" ca="1" si="252"/>
        <v>0</v>
      </c>
      <c r="R1109" s="53">
        <f t="shared" ref="R1109:R1172" ca="1" si="254">+E1109-M1109</f>
        <v>7.3295565784882452E-3</v>
      </c>
    </row>
    <row r="1110" spans="3:18" x14ac:dyDescent="0.2">
      <c r="C1110" s="86"/>
      <c r="D1110" s="87">
        <f t="shared" si="242"/>
        <v>0</v>
      </c>
      <c r="E1110" s="87">
        <f t="shared" si="242"/>
        <v>0</v>
      </c>
      <c r="F1110" s="79">
        <f t="shared" si="243"/>
        <v>0</v>
      </c>
      <c r="G1110" s="79">
        <f t="shared" si="243"/>
        <v>0</v>
      </c>
      <c r="H1110" s="79">
        <f t="shared" si="244"/>
        <v>0</v>
      </c>
      <c r="I1110" s="79">
        <f t="shared" si="245"/>
        <v>0</v>
      </c>
      <c r="J1110" s="79">
        <f t="shared" si="246"/>
        <v>0</v>
      </c>
      <c r="K1110" s="79">
        <f t="shared" si="247"/>
        <v>0</v>
      </c>
      <c r="L1110" s="79">
        <f t="shared" si="248"/>
        <v>0</v>
      </c>
      <c r="M1110" s="79">
        <f t="shared" ca="1" si="253"/>
        <v>-7.3295565784882452E-3</v>
      </c>
      <c r="N1110" s="79">
        <f t="shared" ca="1" si="249"/>
        <v>0</v>
      </c>
      <c r="O1110" s="126">
        <f t="shared" ca="1" si="250"/>
        <v>0</v>
      </c>
      <c r="P1110" s="79">
        <f t="shared" ca="1" si="251"/>
        <v>0</v>
      </c>
      <c r="Q1110" s="79">
        <f t="shared" ca="1" si="252"/>
        <v>0</v>
      </c>
      <c r="R1110" s="53">
        <f t="shared" ca="1" si="254"/>
        <v>7.3295565784882452E-3</v>
      </c>
    </row>
    <row r="1111" spans="3:18" x14ac:dyDescent="0.2">
      <c r="C1111" s="86"/>
      <c r="D1111" s="87">
        <f t="shared" si="242"/>
        <v>0</v>
      </c>
      <c r="E1111" s="87">
        <f t="shared" si="242"/>
        <v>0</v>
      </c>
      <c r="F1111" s="79">
        <f t="shared" si="243"/>
        <v>0</v>
      </c>
      <c r="G1111" s="79">
        <f t="shared" si="243"/>
        <v>0</v>
      </c>
      <c r="H1111" s="79">
        <f t="shared" si="244"/>
        <v>0</v>
      </c>
      <c r="I1111" s="79">
        <f t="shared" si="245"/>
        <v>0</v>
      </c>
      <c r="J1111" s="79">
        <f t="shared" si="246"/>
        <v>0</v>
      </c>
      <c r="K1111" s="79">
        <f t="shared" si="247"/>
        <v>0</v>
      </c>
      <c r="L1111" s="79">
        <f t="shared" si="248"/>
        <v>0</v>
      </c>
      <c r="M1111" s="79">
        <f t="shared" ca="1" si="253"/>
        <v>-7.3295565784882452E-3</v>
      </c>
      <c r="N1111" s="79">
        <f t="shared" ca="1" si="249"/>
        <v>0</v>
      </c>
      <c r="O1111" s="126">
        <f t="shared" ca="1" si="250"/>
        <v>0</v>
      </c>
      <c r="P1111" s="79">
        <f t="shared" ca="1" si="251"/>
        <v>0</v>
      </c>
      <c r="Q1111" s="79">
        <f t="shared" ca="1" si="252"/>
        <v>0</v>
      </c>
      <c r="R1111" s="53">
        <f t="shared" ca="1" si="254"/>
        <v>7.3295565784882452E-3</v>
      </c>
    </row>
    <row r="1112" spans="3:18" x14ac:dyDescent="0.2">
      <c r="C1112" s="86"/>
      <c r="D1112" s="87">
        <f t="shared" si="242"/>
        <v>0</v>
      </c>
      <c r="E1112" s="87">
        <f t="shared" si="242"/>
        <v>0</v>
      </c>
      <c r="F1112" s="79">
        <f t="shared" si="243"/>
        <v>0</v>
      </c>
      <c r="G1112" s="79">
        <f t="shared" si="243"/>
        <v>0</v>
      </c>
      <c r="H1112" s="79">
        <f t="shared" si="244"/>
        <v>0</v>
      </c>
      <c r="I1112" s="79">
        <f t="shared" si="245"/>
        <v>0</v>
      </c>
      <c r="J1112" s="79">
        <f t="shared" si="246"/>
        <v>0</v>
      </c>
      <c r="K1112" s="79">
        <f t="shared" si="247"/>
        <v>0</v>
      </c>
      <c r="L1112" s="79">
        <f t="shared" si="248"/>
        <v>0</v>
      </c>
      <c r="M1112" s="79">
        <f t="shared" ca="1" si="253"/>
        <v>-7.3295565784882452E-3</v>
      </c>
      <c r="N1112" s="79">
        <f t="shared" ca="1" si="249"/>
        <v>0</v>
      </c>
      <c r="O1112" s="126">
        <f t="shared" ca="1" si="250"/>
        <v>0</v>
      </c>
      <c r="P1112" s="79">
        <f t="shared" ca="1" si="251"/>
        <v>0</v>
      </c>
      <c r="Q1112" s="79">
        <f t="shared" ca="1" si="252"/>
        <v>0</v>
      </c>
      <c r="R1112" s="53">
        <f t="shared" ca="1" si="254"/>
        <v>7.3295565784882452E-3</v>
      </c>
    </row>
    <row r="1113" spans="3:18" x14ac:dyDescent="0.2">
      <c r="C1113" s="86"/>
      <c r="D1113" s="87">
        <f t="shared" si="242"/>
        <v>0</v>
      </c>
      <c r="E1113" s="87">
        <f t="shared" si="242"/>
        <v>0</v>
      </c>
      <c r="F1113" s="79">
        <f t="shared" si="243"/>
        <v>0</v>
      </c>
      <c r="G1113" s="79">
        <f t="shared" si="243"/>
        <v>0</v>
      </c>
      <c r="H1113" s="79">
        <f t="shared" si="244"/>
        <v>0</v>
      </c>
      <c r="I1113" s="79">
        <f t="shared" si="245"/>
        <v>0</v>
      </c>
      <c r="J1113" s="79">
        <f t="shared" si="246"/>
        <v>0</v>
      </c>
      <c r="K1113" s="79">
        <f t="shared" si="247"/>
        <v>0</v>
      </c>
      <c r="L1113" s="79">
        <f t="shared" si="248"/>
        <v>0</v>
      </c>
      <c r="M1113" s="79">
        <f t="shared" ca="1" si="253"/>
        <v>-7.3295565784882452E-3</v>
      </c>
      <c r="N1113" s="79">
        <f t="shared" ca="1" si="249"/>
        <v>0</v>
      </c>
      <c r="O1113" s="126">
        <f t="shared" ca="1" si="250"/>
        <v>0</v>
      </c>
      <c r="P1113" s="79">
        <f t="shared" ca="1" si="251"/>
        <v>0</v>
      </c>
      <c r="Q1113" s="79">
        <f t="shared" ca="1" si="252"/>
        <v>0</v>
      </c>
      <c r="R1113" s="53">
        <f t="shared" ca="1" si="254"/>
        <v>7.3295565784882452E-3</v>
      </c>
    </row>
    <row r="1114" spans="3:18" x14ac:dyDescent="0.2">
      <c r="C1114" s="86"/>
      <c r="D1114" s="87">
        <f t="shared" si="242"/>
        <v>0</v>
      </c>
      <c r="E1114" s="87">
        <f t="shared" si="242"/>
        <v>0</v>
      </c>
      <c r="F1114" s="79">
        <f t="shared" si="243"/>
        <v>0</v>
      </c>
      <c r="G1114" s="79">
        <f t="shared" si="243"/>
        <v>0</v>
      </c>
      <c r="H1114" s="79">
        <f t="shared" si="244"/>
        <v>0</v>
      </c>
      <c r="I1114" s="79">
        <f t="shared" si="245"/>
        <v>0</v>
      </c>
      <c r="J1114" s="79">
        <f t="shared" si="246"/>
        <v>0</v>
      </c>
      <c r="K1114" s="79">
        <f t="shared" si="247"/>
        <v>0</v>
      </c>
      <c r="L1114" s="79">
        <f t="shared" si="248"/>
        <v>0</v>
      </c>
      <c r="M1114" s="79">
        <f t="shared" ca="1" si="253"/>
        <v>-7.3295565784882452E-3</v>
      </c>
      <c r="N1114" s="79">
        <f t="shared" ca="1" si="249"/>
        <v>0</v>
      </c>
      <c r="O1114" s="126">
        <f t="shared" ca="1" si="250"/>
        <v>0</v>
      </c>
      <c r="P1114" s="79">
        <f t="shared" ca="1" si="251"/>
        <v>0</v>
      </c>
      <c r="Q1114" s="79">
        <f t="shared" ca="1" si="252"/>
        <v>0</v>
      </c>
      <c r="R1114" s="53">
        <f t="shared" ca="1" si="254"/>
        <v>7.3295565784882452E-3</v>
      </c>
    </row>
    <row r="1115" spans="3:18" x14ac:dyDescent="0.2">
      <c r="C1115" s="86"/>
      <c r="D1115" s="87">
        <f t="shared" si="242"/>
        <v>0</v>
      </c>
      <c r="E1115" s="87">
        <f t="shared" si="242"/>
        <v>0</v>
      </c>
      <c r="F1115" s="79">
        <f t="shared" si="243"/>
        <v>0</v>
      </c>
      <c r="G1115" s="79">
        <f t="shared" si="243"/>
        <v>0</v>
      </c>
      <c r="H1115" s="79">
        <f t="shared" si="244"/>
        <v>0</v>
      </c>
      <c r="I1115" s="79">
        <f t="shared" si="245"/>
        <v>0</v>
      </c>
      <c r="J1115" s="79">
        <f t="shared" si="246"/>
        <v>0</v>
      </c>
      <c r="K1115" s="79">
        <f t="shared" si="247"/>
        <v>0</v>
      </c>
      <c r="L1115" s="79">
        <f t="shared" si="248"/>
        <v>0</v>
      </c>
      <c r="M1115" s="79">
        <f t="shared" ca="1" si="253"/>
        <v>-7.3295565784882452E-3</v>
      </c>
      <c r="N1115" s="79">
        <f t="shared" ca="1" si="249"/>
        <v>0</v>
      </c>
      <c r="O1115" s="126">
        <f t="shared" ca="1" si="250"/>
        <v>0</v>
      </c>
      <c r="P1115" s="79">
        <f t="shared" ca="1" si="251"/>
        <v>0</v>
      </c>
      <c r="Q1115" s="79">
        <f t="shared" ca="1" si="252"/>
        <v>0</v>
      </c>
      <c r="R1115" s="53">
        <f t="shared" ca="1" si="254"/>
        <v>7.3295565784882452E-3</v>
      </c>
    </row>
    <row r="1116" spans="3:18" x14ac:dyDescent="0.2">
      <c r="C1116" s="86"/>
      <c r="D1116" s="87">
        <f t="shared" si="242"/>
        <v>0</v>
      </c>
      <c r="E1116" s="87">
        <f t="shared" si="242"/>
        <v>0</v>
      </c>
      <c r="F1116" s="79">
        <f t="shared" si="243"/>
        <v>0</v>
      </c>
      <c r="G1116" s="79">
        <f t="shared" si="243"/>
        <v>0</v>
      </c>
      <c r="H1116" s="79">
        <f t="shared" si="244"/>
        <v>0</v>
      </c>
      <c r="I1116" s="79">
        <f t="shared" si="245"/>
        <v>0</v>
      </c>
      <c r="J1116" s="79">
        <f t="shared" si="246"/>
        <v>0</v>
      </c>
      <c r="K1116" s="79">
        <f t="shared" si="247"/>
        <v>0</v>
      </c>
      <c r="L1116" s="79">
        <f t="shared" si="248"/>
        <v>0</v>
      </c>
      <c r="M1116" s="79">
        <f t="shared" ca="1" si="253"/>
        <v>-7.3295565784882452E-3</v>
      </c>
      <c r="N1116" s="79">
        <f t="shared" ca="1" si="249"/>
        <v>0</v>
      </c>
      <c r="O1116" s="126">
        <f t="shared" ca="1" si="250"/>
        <v>0</v>
      </c>
      <c r="P1116" s="79">
        <f t="shared" ca="1" si="251"/>
        <v>0</v>
      </c>
      <c r="Q1116" s="79">
        <f t="shared" ca="1" si="252"/>
        <v>0</v>
      </c>
      <c r="R1116" s="53">
        <f t="shared" ca="1" si="254"/>
        <v>7.3295565784882452E-3</v>
      </c>
    </row>
    <row r="1117" spans="3:18" x14ac:dyDescent="0.2">
      <c r="C1117" s="86"/>
      <c r="D1117" s="87">
        <f t="shared" si="242"/>
        <v>0</v>
      </c>
      <c r="E1117" s="87">
        <f t="shared" si="242"/>
        <v>0</v>
      </c>
      <c r="F1117" s="79">
        <f t="shared" si="243"/>
        <v>0</v>
      </c>
      <c r="G1117" s="79">
        <f t="shared" si="243"/>
        <v>0</v>
      </c>
      <c r="H1117" s="79">
        <f t="shared" si="244"/>
        <v>0</v>
      </c>
      <c r="I1117" s="79">
        <f t="shared" si="245"/>
        <v>0</v>
      </c>
      <c r="J1117" s="79">
        <f t="shared" si="246"/>
        <v>0</v>
      </c>
      <c r="K1117" s="79">
        <f t="shared" si="247"/>
        <v>0</v>
      </c>
      <c r="L1117" s="79">
        <f t="shared" si="248"/>
        <v>0</v>
      </c>
      <c r="M1117" s="79">
        <f t="shared" ca="1" si="253"/>
        <v>-7.3295565784882452E-3</v>
      </c>
      <c r="N1117" s="79">
        <f t="shared" ca="1" si="249"/>
        <v>0</v>
      </c>
      <c r="O1117" s="126">
        <f t="shared" ca="1" si="250"/>
        <v>0</v>
      </c>
      <c r="P1117" s="79">
        <f t="shared" ca="1" si="251"/>
        <v>0</v>
      </c>
      <c r="Q1117" s="79">
        <f t="shared" ca="1" si="252"/>
        <v>0</v>
      </c>
      <c r="R1117" s="53">
        <f t="shared" ca="1" si="254"/>
        <v>7.3295565784882452E-3</v>
      </c>
    </row>
    <row r="1118" spans="3:18" x14ac:dyDescent="0.2">
      <c r="C1118" s="86"/>
      <c r="D1118" s="87">
        <f t="shared" si="242"/>
        <v>0</v>
      </c>
      <c r="E1118" s="87">
        <f t="shared" si="242"/>
        <v>0</v>
      </c>
      <c r="F1118" s="79">
        <f t="shared" si="243"/>
        <v>0</v>
      </c>
      <c r="G1118" s="79">
        <f t="shared" si="243"/>
        <v>0</v>
      </c>
      <c r="H1118" s="79">
        <f t="shared" si="244"/>
        <v>0</v>
      </c>
      <c r="I1118" s="79">
        <f t="shared" si="245"/>
        <v>0</v>
      </c>
      <c r="J1118" s="79">
        <f t="shared" si="246"/>
        <v>0</v>
      </c>
      <c r="K1118" s="79">
        <f t="shared" si="247"/>
        <v>0</v>
      </c>
      <c r="L1118" s="79">
        <f t="shared" si="248"/>
        <v>0</v>
      </c>
      <c r="M1118" s="79">
        <f t="shared" ca="1" si="253"/>
        <v>-7.3295565784882452E-3</v>
      </c>
      <c r="N1118" s="79">
        <f t="shared" ca="1" si="249"/>
        <v>0</v>
      </c>
      <c r="O1118" s="126">
        <f t="shared" ca="1" si="250"/>
        <v>0</v>
      </c>
      <c r="P1118" s="79">
        <f t="shared" ca="1" si="251"/>
        <v>0</v>
      </c>
      <c r="Q1118" s="79">
        <f t="shared" ca="1" si="252"/>
        <v>0</v>
      </c>
      <c r="R1118" s="53">
        <f t="shared" ca="1" si="254"/>
        <v>7.3295565784882452E-3</v>
      </c>
    </row>
    <row r="1119" spans="3:18" x14ac:dyDescent="0.2">
      <c r="C1119" s="86"/>
      <c r="D1119" s="87">
        <f t="shared" si="242"/>
        <v>0</v>
      </c>
      <c r="E1119" s="87">
        <f t="shared" si="242"/>
        <v>0</v>
      </c>
      <c r="F1119" s="79">
        <f t="shared" si="243"/>
        <v>0</v>
      </c>
      <c r="G1119" s="79">
        <f t="shared" si="243"/>
        <v>0</v>
      </c>
      <c r="H1119" s="79">
        <f t="shared" si="244"/>
        <v>0</v>
      </c>
      <c r="I1119" s="79">
        <f t="shared" si="245"/>
        <v>0</v>
      </c>
      <c r="J1119" s="79">
        <f t="shared" si="246"/>
        <v>0</v>
      </c>
      <c r="K1119" s="79">
        <f t="shared" si="247"/>
        <v>0</v>
      </c>
      <c r="L1119" s="79">
        <f t="shared" si="248"/>
        <v>0</v>
      </c>
      <c r="M1119" s="79">
        <f t="shared" ca="1" si="253"/>
        <v>-7.3295565784882452E-3</v>
      </c>
      <c r="N1119" s="79">
        <f t="shared" ca="1" si="249"/>
        <v>0</v>
      </c>
      <c r="O1119" s="126">
        <f t="shared" ca="1" si="250"/>
        <v>0</v>
      </c>
      <c r="P1119" s="79">
        <f t="shared" ca="1" si="251"/>
        <v>0</v>
      </c>
      <c r="Q1119" s="79">
        <f t="shared" ca="1" si="252"/>
        <v>0</v>
      </c>
      <c r="R1119" s="53">
        <f t="shared" ca="1" si="254"/>
        <v>7.3295565784882452E-3</v>
      </c>
    </row>
    <row r="1120" spans="3:18" x14ac:dyDescent="0.2">
      <c r="C1120" s="86"/>
      <c r="D1120" s="87">
        <f t="shared" si="242"/>
        <v>0</v>
      </c>
      <c r="E1120" s="87">
        <f t="shared" si="242"/>
        <v>0</v>
      </c>
      <c r="F1120" s="79">
        <f t="shared" si="243"/>
        <v>0</v>
      </c>
      <c r="G1120" s="79">
        <f t="shared" si="243"/>
        <v>0</v>
      </c>
      <c r="H1120" s="79">
        <f t="shared" si="244"/>
        <v>0</v>
      </c>
      <c r="I1120" s="79">
        <f t="shared" si="245"/>
        <v>0</v>
      </c>
      <c r="J1120" s="79">
        <f t="shared" si="246"/>
        <v>0</v>
      </c>
      <c r="K1120" s="79">
        <f t="shared" si="247"/>
        <v>0</v>
      </c>
      <c r="L1120" s="79">
        <f t="shared" si="248"/>
        <v>0</v>
      </c>
      <c r="M1120" s="79">
        <f t="shared" ca="1" si="253"/>
        <v>-7.3295565784882452E-3</v>
      </c>
      <c r="N1120" s="79">
        <f t="shared" ca="1" si="249"/>
        <v>0</v>
      </c>
      <c r="O1120" s="126">
        <f t="shared" ca="1" si="250"/>
        <v>0</v>
      </c>
      <c r="P1120" s="79">
        <f t="shared" ca="1" si="251"/>
        <v>0</v>
      </c>
      <c r="Q1120" s="79">
        <f t="shared" ca="1" si="252"/>
        <v>0</v>
      </c>
      <c r="R1120" s="53">
        <f t="shared" ca="1" si="254"/>
        <v>7.3295565784882452E-3</v>
      </c>
    </row>
    <row r="1121" spans="3:18" x14ac:dyDescent="0.2">
      <c r="C1121" s="86"/>
      <c r="D1121" s="87">
        <f t="shared" si="242"/>
        <v>0</v>
      </c>
      <c r="E1121" s="87">
        <f t="shared" si="242"/>
        <v>0</v>
      </c>
      <c r="F1121" s="79">
        <f t="shared" si="243"/>
        <v>0</v>
      </c>
      <c r="G1121" s="79">
        <f t="shared" si="243"/>
        <v>0</v>
      </c>
      <c r="H1121" s="79">
        <f t="shared" si="244"/>
        <v>0</v>
      </c>
      <c r="I1121" s="79">
        <f t="shared" si="245"/>
        <v>0</v>
      </c>
      <c r="J1121" s="79">
        <f t="shared" si="246"/>
        <v>0</v>
      </c>
      <c r="K1121" s="79">
        <f t="shared" si="247"/>
        <v>0</v>
      </c>
      <c r="L1121" s="79">
        <f t="shared" si="248"/>
        <v>0</v>
      </c>
      <c r="M1121" s="79">
        <f t="shared" ca="1" si="253"/>
        <v>-7.3295565784882452E-3</v>
      </c>
      <c r="N1121" s="79">
        <f t="shared" ca="1" si="249"/>
        <v>0</v>
      </c>
      <c r="O1121" s="126">
        <f t="shared" ca="1" si="250"/>
        <v>0</v>
      </c>
      <c r="P1121" s="79">
        <f t="shared" ca="1" si="251"/>
        <v>0</v>
      </c>
      <c r="Q1121" s="79">
        <f t="shared" ca="1" si="252"/>
        <v>0</v>
      </c>
      <c r="R1121" s="53">
        <f t="shared" ca="1" si="254"/>
        <v>7.3295565784882452E-3</v>
      </c>
    </row>
    <row r="1122" spans="3:18" x14ac:dyDescent="0.2">
      <c r="C1122" s="86"/>
      <c r="D1122" s="87">
        <f t="shared" si="242"/>
        <v>0</v>
      </c>
      <c r="E1122" s="87">
        <f t="shared" si="242"/>
        <v>0</v>
      </c>
      <c r="F1122" s="79">
        <f t="shared" si="243"/>
        <v>0</v>
      </c>
      <c r="G1122" s="79">
        <f t="shared" si="243"/>
        <v>0</v>
      </c>
      <c r="H1122" s="79">
        <f t="shared" si="244"/>
        <v>0</v>
      </c>
      <c r="I1122" s="79">
        <f t="shared" si="245"/>
        <v>0</v>
      </c>
      <c r="J1122" s="79">
        <f t="shared" si="246"/>
        <v>0</v>
      </c>
      <c r="K1122" s="79">
        <f t="shared" si="247"/>
        <v>0</v>
      </c>
      <c r="L1122" s="79">
        <f t="shared" si="248"/>
        <v>0</v>
      </c>
      <c r="M1122" s="79">
        <f t="shared" ca="1" si="253"/>
        <v>-7.3295565784882452E-3</v>
      </c>
      <c r="N1122" s="79">
        <f t="shared" ca="1" si="249"/>
        <v>0</v>
      </c>
      <c r="O1122" s="126">
        <f t="shared" ca="1" si="250"/>
        <v>0</v>
      </c>
      <c r="P1122" s="79">
        <f t="shared" ca="1" si="251"/>
        <v>0</v>
      </c>
      <c r="Q1122" s="79">
        <f t="shared" ca="1" si="252"/>
        <v>0</v>
      </c>
      <c r="R1122" s="53">
        <f t="shared" ca="1" si="254"/>
        <v>7.3295565784882452E-3</v>
      </c>
    </row>
    <row r="1123" spans="3:18" x14ac:dyDescent="0.2">
      <c r="C1123" s="86"/>
      <c r="D1123" s="87">
        <f t="shared" si="242"/>
        <v>0</v>
      </c>
      <c r="E1123" s="87">
        <f t="shared" si="242"/>
        <v>0</v>
      </c>
      <c r="F1123" s="79">
        <f t="shared" si="243"/>
        <v>0</v>
      </c>
      <c r="G1123" s="79">
        <f t="shared" si="243"/>
        <v>0</v>
      </c>
      <c r="H1123" s="79">
        <f t="shared" si="244"/>
        <v>0</v>
      </c>
      <c r="I1123" s="79">
        <f t="shared" si="245"/>
        <v>0</v>
      </c>
      <c r="J1123" s="79">
        <f t="shared" si="246"/>
        <v>0</v>
      </c>
      <c r="K1123" s="79">
        <f t="shared" si="247"/>
        <v>0</v>
      </c>
      <c r="L1123" s="79">
        <f t="shared" si="248"/>
        <v>0</v>
      </c>
      <c r="M1123" s="79">
        <f t="shared" ca="1" si="253"/>
        <v>-7.3295565784882452E-3</v>
      </c>
      <c r="N1123" s="79">
        <f t="shared" ca="1" si="249"/>
        <v>0</v>
      </c>
      <c r="O1123" s="126">
        <f t="shared" ca="1" si="250"/>
        <v>0</v>
      </c>
      <c r="P1123" s="79">
        <f t="shared" ca="1" si="251"/>
        <v>0</v>
      </c>
      <c r="Q1123" s="79">
        <f t="shared" ca="1" si="252"/>
        <v>0</v>
      </c>
      <c r="R1123" s="53">
        <f t="shared" ca="1" si="254"/>
        <v>7.3295565784882452E-3</v>
      </c>
    </row>
    <row r="1124" spans="3:18" x14ac:dyDescent="0.2">
      <c r="C1124" s="86"/>
      <c r="D1124" s="87">
        <f t="shared" si="242"/>
        <v>0</v>
      </c>
      <c r="E1124" s="87">
        <f t="shared" si="242"/>
        <v>0</v>
      </c>
      <c r="F1124" s="79">
        <f t="shared" si="243"/>
        <v>0</v>
      </c>
      <c r="G1124" s="79">
        <f t="shared" si="243"/>
        <v>0</v>
      </c>
      <c r="H1124" s="79">
        <f t="shared" si="244"/>
        <v>0</v>
      </c>
      <c r="I1124" s="79">
        <f t="shared" si="245"/>
        <v>0</v>
      </c>
      <c r="J1124" s="79">
        <f t="shared" si="246"/>
        <v>0</v>
      </c>
      <c r="K1124" s="79">
        <f t="shared" si="247"/>
        <v>0</v>
      </c>
      <c r="L1124" s="79">
        <f t="shared" si="248"/>
        <v>0</v>
      </c>
      <c r="M1124" s="79">
        <f t="shared" ca="1" si="253"/>
        <v>-7.3295565784882452E-3</v>
      </c>
      <c r="N1124" s="79">
        <f t="shared" ca="1" si="249"/>
        <v>0</v>
      </c>
      <c r="O1124" s="126">
        <f t="shared" ca="1" si="250"/>
        <v>0</v>
      </c>
      <c r="P1124" s="79">
        <f t="shared" ca="1" si="251"/>
        <v>0</v>
      </c>
      <c r="Q1124" s="79">
        <f t="shared" ca="1" si="252"/>
        <v>0</v>
      </c>
      <c r="R1124" s="53">
        <f t="shared" ca="1" si="254"/>
        <v>7.3295565784882452E-3</v>
      </c>
    </row>
    <row r="1125" spans="3:18" x14ac:dyDescent="0.2">
      <c r="C1125" s="86"/>
      <c r="D1125" s="87">
        <f t="shared" si="242"/>
        <v>0</v>
      </c>
      <c r="E1125" s="87">
        <f t="shared" si="242"/>
        <v>0</v>
      </c>
      <c r="F1125" s="79">
        <f t="shared" si="243"/>
        <v>0</v>
      </c>
      <c r="G1125" s="79">
        <f t="shared" si="243"/>
        <v>0</v>
      </c>
      <c r="H1125" s="79">
        <f t="shared" si="244"/>
        <v>0</v>
      </c>
      <c r="I1125" s="79">
        <f t="shared" si="245"/>
        <v>0</v>
      </c>
      <c r="J1125" s="79">
        <f t="shared" si="246"/>
        <v>0</v>
      </c>
      <c r="K1125" s="79">
        <f t="shared" si="247"/>
        <v>0</v>
      </c>
      <c r="L1125" s="79">
        <f t="shared" si="248"/>
        <v>0</v>
      </c>
      <c r="M1125" s="79">
        <f t="shared" ca="1" si="253"/>
        <v>-7.3295565784882452E-3</v>
      </c>
      <c r="N1125" s="79">
        <f t="shared" ca="1" si="249"/>
        <v>0</v>
      </c>
      <c r="O1125" s="126">
        <f t="shared" ca="1" si="250"/>
        <v>0</v>
      </c>
      <c r="P1125" s="79">
        <f t="shared" ca="1" si="251"/>
        <v>0</v>
      </c>
      <c r="Q1125" s="79">
        <f t="shared" ca="1" si="252"/>
        <v>0</v>
      </c>
      <c r="R1125" s="53">
        <f t="shared" ca="1" si="254"/>
        <v>7.3295565784882452E-3</v>
      </c>
    </row>
    <row r="1126" spans="3:18" x14ac:dyDescent="0.2">
      <c r="C1126" s="86"/>
      <c r="D1126" s="87">
        <f t="shared" si="242"/>
        <v>0</v>
      </c>
      <c r="E1126" s="87">
        <f t="shared" si="242"/>
        <v>0</v>
      </c>
      <c r="F1126" s="79">
        <f t="shared" si="243"/>
        <v>0</v>
      </c>
      <c r="G1126" s="79">
        <f t="shared" si="243"/>
        <v>0</v>
      </c>
      <c r="H1126" s="79">
        <f t="shared" si="244"/>
        <v>0</v>
      </c>
      <c r="I1126" s="79">
        <f t="shared" si="245"/>
        <v>0</v>
      </c>
      <c r="J1126" s="79">
        <f t="shared" si="246"/>
        <v>0</v>
      </c>
      <c r="K1126" s="79">
        <f t="shared" si="247"/>
        <v>0</v>
      </c>
      <c r="L1126" s="79">
        <f t="shared" si="248"/>
        <v>0</v>
      </c>
      <c r="M1126" s="79">
        <f t="shared" ca="1" si="253"/>
        <v>-7.3295565784882452E-3</v>
      </c>
      <c r="N1126" s="79">
        <f t="shared" ca="1" si="249"/>
        <v>0</v>
      </c>
      <c r="O1126" s="126">
        <f t="shared" ca="1" si="250"/>
        <v>0</v>
      </c>
      <c r="P1126" s="79">
        <f t="shared" ca="1" si="251"/>
        <v>0</v>
      </c>
      <c r="Q1126" s="79">
        <f t="shared" ca="1" si="252"/>
        <v>0</v>
      </c>
      <c r="R1126" s="53">
        <f t="shared" ca="1" si="254"/>
        <v>7.3295565784882452E-3</v>
      </c>
    </row>
    <row r="1127" spans="3:18" x14ac:dyDescent="0.2">
      <c r="C1127" s="86"/>
      <c r="D1127" s="87">
        <f t="shared" si="242"/>
        <v>0</v>
      </c>
      <c r="E1127" s="87">
        <f t="shared" si="242"/>
        <v>0</v>
      </c>
      <c r="F1127" s="79">
        <f t="shared" si="243"/>
        <v>0</v>
      </c>
      <c r="G1127" s="79">
        <f t="shared" si="243"/>
        <v>0</v>
      </c>
      <c r="H1127" s="79">
        <f t="shared" si="244"/>
        <v>0</v>
      </c>
      <c r="I1127" s="79">
        <f t="shared" si="245"/>
        <v>0</v>
      </c>
      <c r="J1127" s="79">
        <f t="shared" si="246"/>
        <v>0</v>
      </c>
      <c r="K1127" s="79">
        <f t="shared" si="247"/>
        <v>0</v>
      </c>
      <c r="L1127" s="79">
        <f t="shared" si="248"/>
        <v>0</v>
      </c>
      <c r="M1127" s="79">
        <f t="shared" ca="1" si="253"/>
        <v>-7.3295565784882452E-3</v>
      </c>
      <c r="N1127" s="79">
        <f t="shared" ca="1" si="249"/>
        <v>0</v>
      </c>
      <c r="O1127" s="126">
        <f t="shared" ca="1" si="250"/>
        <v>0</v>
      </c>
      <c r="P1127" s="79">
        <f t="shared" ca="1" si="251"/>
        <v>0</v>
      </c>
      <c r="Q1127" s="79">
        <f t="shared" ca="1" si="252"/>
        <v>0</v>
      </c>
      <c r="R1127" s="53">
        <f t="shared" ca="1" si="254"/>
        <v>7.3295565784882452E-3</v>
      </c>
    </row>
    <row r="1128" spans="3:18" x14ac:dyDescent="0.2">
      <c r="C1128" s="86"/>
      <c r="D1128" s="87">
        <f t="shared" si="242"/>
        <v>0</v>
      </c>
      <c r="E1128" s="87">
        <f t="shared" si="242"/>
        <v>0</v>
      </c>
      <c r="F1128" s="79">
        <f t="shared" si="243"/>
        <v>0</v>
      </c>
      <c r="G1128" s="79">
        <f t="shared" si="243"/>
        <v>0</v>
      </c>
      <c r="H1128" s="79">
        <f t="shared" si="244"/>
        <v>0</v>
      </c>
      <c r="I1128" s="79">
        <f t="shared" si="245"/>
        <v>0</v>
      </c>
      <c r="J1128" s="79">
        <f t="shared" si="246"/>
        <v>0</v>
      </c>
      <c r="K1128" s="79">
        <f t="shared" si="247"/>
        <v>0</v>
      </c>
      <c r="L1128" s="79">
        <f t="shared" si="248"/>
        <v>0</v>
      </c>
      <c r="M1128" s="79">
        <f t="shared" ca="1" si="253"/>
        <v>-7.3295565784882452E-3</v>
      </c>
      <c r="N1128" s="79">
        <f t="shared" ca="1" si="249"/>
        <v>0</v>
      </c>
      <c r="O1128" s="126">
        <f t="shared" ca="1" si="250"/>
        <v>0</v>
      </c>
      <c r="P1128" s="79">
        <f t="shared" ca="1" si="251"/>
        <v>0</v>
      </c>
      <c r="Q1128" s="79">
        <f t="shared" ca="1" si="252"/>
        <v>0</v>
      </c>
      <c r="R1128" s="53">
        <f t="shared" ca="1" si="254"/>
        <v>7.3295565784882452E-3</v>
      </c>
    </row>
    <row r="1129" spans="3:18" x14ac:dyDescent="0.2">
      <c r="C1129" s="86"/>
      <c r="D1129" s="87">
        <f t="shared" si="242"/>
        <v>0</v>
      </c>
      <c r="E1129" s="87">
        <f t="shared" si="242"/>
        <v>0</v>
      </c>
      <c r="F1129" s="79">
        <f t="shared" si="243"/>
        <v>0</v>
      </c>
      <c r="G1129" s="79">
        <f t="shared" si="243"/>
        <v>0</v>
      </c>
      <c r="H1129" s="79">
        <f t="shared" si="244"/>
        <v>0</v>
      </c>
      <c r="I1129" s="79">
        <f t="shared" si="245"/>
        <v>0</v>
      </c>
      <c r="J1129" s="79">
        <f t="shared" si="246"/>
        <v>0</v>
      </c>
      <c r="K1129" s="79">
        <f t="shared" si="247"/>
        <v>0</v>
      </c>
      <c r="L1129" s="79">
        <f t="shared" si="248"/>
        <v>0</v>
      </c>
      <c r="M1129" s="79">
        <f t="shared" ca="1" si="253"/>
        <v>-7.3295565784882452E-3</v>
      </c>
      <c r="N1129" s="79">
        <f t="shared" ca="1" si="249"/>
        <v>0</v>
      </c>
      <c r="O1129" s="126">
        <f t="shared" ca="1" si="250"/>
        <v>0</v>
      </c>
      <c r="P1129" s="79">
        <f t="shared" ca="1" si="251"/>
        <v>0</v>
      </c>
      <c r="Q1129" s="79">
        <f t="shared" ca="1" si="252"/>
        <v>0</v>
      </c>
      <c r="R1129" s="53">
        <f t="shared" ca="1" si="254"/>
        <v>7.3295565784882452E-3</v>
      </c>
    </row>
    <row r="1130" spans="3:18" x14ac:dyDescent="0.2">
      <c r="C1130" s="86"/>
      <c r="D1130" s="87">
        <f t="shared" si="242"/>
        <v>0</v>
      </c>
      <c r="E1130" s="87">
        <f t="shared" si="242"/>
        <v>0</v>
      </c>
      <c r="F1130" s="79">
        <f t="shared" si="243"/>
        <v>0</v>
      </c>
      <c r="G1130" s="79">
        <f t="shared" si="243"/>
        <v>0</v>
      </c>
      <c r="H1130" s="79">
        <f t="shared" si="244"/>
        <v>0</v>
      </c>
      <c r="I1130" s="79">
        <f t="shared" si="245"/>
        <v>0</v>
      </c>
      <c r="J1130" s="79">
        <f t="shared" si="246"/>
        <v>0</v>
      </c>
      <c r="K1130" s="79">
        <f t="shared" si="247"/>
        <v>0</v>
      </c>
      <c r="L1130" s="79">
        <f t="shared" si="248"/>
        <v>0</v>
      </c>
      <c r="M1130" s="79">
        <f t="shared" ca="1" si="253"/>
        <v>-7.3295565784882452E-3</v>
      </c>
      <c r="N1130" s="79">
        <f t="shared" ca="1" si="249"/>
        <v>0</v>
      </c>
      <c r="O1130" s="126">
        <f t="shared" ca="1" si="250"/>
        <v>0</v>
      </c>
      <c r="P1130" s="79">
        <f t="shared" ca="1" si="251"/>
        <v>0</v>
      </c>
      <c r="Q1130" s="79">
        <f t="shared" ca="1" si="252"/>
        <v>0</v>
      </c>
      <c r="R1130" s="53">
        <f t="shared" ca="1" si="254"/>
        <v>7.3295565784882452E-3</v>
      </c>
    </row>
    <row r="1131" spans="3:18" x14ac:dyDescent="0.2">
      <c r="C1131" s="86"/>
      <c r="D1131" s="87">
        <f t="shared" si="242"/>
        <v>0</v>
      </c>
      <c r="E1131" s="87">
        <f t="shared" si="242"/>
        <v>0</v>
      </c>
      <c r="F1131" s="79">
        <f t="shared" si="243"/>
        <v>0</v>
      </c>
      <c r="G1131" s="79">
        <f t="shared" si="243"/>
        <v>0</v>
      </c>
      <c r="H1131" s="79">
        <f t="shared" si="244"/>
        <v>0</v>
      </c>
      <c r="I1131" s="79">
        <f t="shared" si="245"/>
        <v>0</v>
      </c>
      <c r="J1131" s="79">
        <f t="shared" si="246"/>
        <v>0</v>
      </c>
      <c r="K1131" s="79">
        <f t="shared" si="247"/>
        <v>0</v>
      </c>
      <c r="L1131" s="79">
        <f t="shared" si="248"/>
        <v>0</v>
      </c>
      <c r="M1131" s="79">
        <f t="shared" ca="1" si="253"/>
        <v>-7.3295565784882452E-3</v>
      </c>
      <c r="N1131" s="79">
        <f t="shared" ca="1" si="249"/>
        <v>0</v>
      </c>
      <c r="O1131" s="126">
        <f t="shared" ca="1" si="250"/>
        <v>0</v>
      </c>
      <c r="P1131" s="79">
        <f t="shared" ca="1" si="251"/>
        <v>0</v>
      </c>
      <c r="Q1131" s="79">
        <f t="shared" ca="1" si="252"/>
        <v>0</v>
      </c>
      <c r="R1131" s="53">
        <f t="shared" ca="1" si="254"/>
        <v>7.3295565784882452E-3</v>
      </c>
    </row>
    <row r="1132" spans="3:18" x14ac:dyDescent="0.2">
      <c r="C1132" s="86"/>
      <c r="D1132" s="87">
        <f t="shared" si="242"/>
        <v>0</v>
      </c>
      <c r="E1132" s="87">
        <f t="shared" si="242"/>
        <v>0</v>
      </c>
      <c r="F1132" s="79">
        <f t="shared" si="243"/>
        <v>0</v>
      </c>
      <c r="G1132" s="79">
        <f t="shared" si="243"/>
        <v>0</v>
      </c>
      <c r="H1132" s="79">
        <f t="shared" si="244"/>
        <v>0</v>
      </c>
      <c r="I1132" s="79">
        <f t="shared" si="245"/>
        <v>0</v>
      </c>
      <c r="J1132" s="79">
        <f t="shared" si="246"/>
        <v>0</v>
      </c>
      <c r="K1132" s="79">
        <f t="shared" si="247"/>
        <v>0</v>
      </c>
      <c r="L1132" s="79">
        <f t="shared" si="248"/>
        <v>0</v>
      </c>
      <c r="M1132" s="79">
        <f t="shared" ca="1" si="253"/>
        <v>-7.3295565784882452E-3</v>
      </c>
      <c r="N1132" s="79">
        <f t="shared" ca="1" si="249"/>
        <v>0</v>
      </c>
      <c r="O1132" s="126">
        <f t="shared" ca="1" si="250"/>
        <v>0</v>
      </c>
      <c r="P1132" s="79">
        <f t="shared" ca="1" si="251"/>
        <v>0</v>
      </c>
      <c r="Q1132" s="79">
        <f t="shared" ca="1" si="252"/>
        <v>0</v>
      </c>
      <c r="R1132" s="53">
        <f t="shared" ca="1" si="254"/>
        <v>7.3295565784882452E-3</v>
      </c>
    </row>
    <row r="1133" spans="3:18" x14ac:dyDescent="0.2">
      <c r="C1133" s="86"/>
      <c r="D1133" s="87">
        <f t="shared" si="242"/>
        <v>0</v>
      </c>
      <c r="E1133" s="87">
        <f t="shared" si="242"/>
        <v>0</v>
      </c>
      <c r="F1133" s="79">
        <f t="shared" si="243"/>
        <v>0</v>
      </c>
      <c r="G1133" s="79">
        <f t="shared" si="243"/>
        <v>0</v>
      </c>
      <c r="H1133" s="79">
        <f t="shared" si="244"/>
        <v>0</v>
      </c>
      <c r="I1133" s="79">
        <f t="shared" si="245"/>
        <v>0</v>
      </c>
      <c r="J1133" s="79">
        <f t="shared" si="246"/>
        <v>0</v>
      </c>
      <c r="K1133" s="79">
        <f t="shared" si="247"/>
        <v>0</v>
      </c>
      <c r="L1133" s="79">
        <f t="shared" si="248"/>
        <v>0</v>
      </c>
      <c r="M1133" s="79">
        <f t="shared" ca="1" si="253"/>
        <v>-7.3295565784882452E-3</v>
      </c>
      <c r="N1133" s="79">
        <f t="shared" ca="1" si="249"/>
        <v>0</v>
      </c>
      <c r="O1133" s="126">
        <f t="shared" ca="1" si="250"/>
        <v>0</v>
      </c>
      <c r="P1133" s="79">
        <f t="shared" ca="1" si="251"/>
        <v>0</v>
      </c>
      <c r="Q1133" s="79">
        <f t="shared" ca="1" si="252"/>
        <v>0</v>
      </c>
      <c r="R1133" s="53">
        <f t="shared" ca="1" si="254"/>
        <v>7.3295565784882452E-3</v>
      </c>
    </row>
    <row r="1134" spans="3:18" x14ac:dyDescent="0.2">
      <c r="C1134" s="86"/>
      <c r="D1134" s="87">
        <f t="shared" si="242"/>
        <v>0</v>
      </c>
      <c r="E1134" s="87">
        <f t="shared" si="242"/>
        <v>0</v>
      </c>
      <c r="F1134" s="79">
        <f t="shared" si="243"/>
        <v>0</v>
      </c>
      <c r="G1134" s="79">
        <f t="shared" si="243"/>
        <v>0</v>
      </c>
      <c r="H1134" s="79">
        <f t="shared" si="244"/>
        <v>0</v>
      </c>
      <c r="I1134" s="79">
        <f t="shared" si="245"/>
        <v>0</v>
      </c>
      <c r="J1134" s="79">
        <f t="shared" si="246"/>
        <v>0</v>
      </c>
      <c r="K1134" s="79">
        <f t="shared" si="247"/>
        <v>0</v>
      </c>
      <c r="L1134" s="79">
        <f t="shared" si="248"/>
        <v>0</v>
      </c>
      <c r="M1134" s="79">
        <f t="shared" ca="1" si="253"/>
        <v>-7.3295565784882452E-3</v>
      </c>
      <c r="N1134" s="79">
        <f t="shared" ca="1" si="249"/>
        <v>0</v>
      </c>
      <c r="O1134" s="126">
        <f t="shared" ca="1" si="250"/>
        <v>0</v>
      </c>
      <c r="P1134" s="79">
        <f t="shared" ca="1" si="251"/>
        <v>0</v>
      </c>
      <c r="Q1134" s="79">
        <f t="shared" ca="1" si="252"/>
        <v>0</v>
      </c>
      <c r="R1134" s="53">
        <f t="shared" ca="1" si="254"/>
        <v>7.3295565784882452E-3</v>
      </c>
    </row>
    <row r="1135" spans="3:18" x14ac:dyDescent="0.2">
      <c r="C1135" s="86"/>
      <c r="D1135" s="87">
        <f t="shared" si="242"/>
        <v>0</v>
      </c>
      <c r="E1135" s="87">
        <f t="shared" si="242"/>
        <v>0</v>
      </c>
      <c r="F1135" s="79">
        <f t="shared" si="243"/>
        <v>0</v>
      </c>
      <c r="G1135" s="79">
        <f t="shared" si="243"/>
        <v>0</v>
      </c>
      <c r="H1135" s="79">
        <f t="shared" si="244"/>
        <v>0</v>
      </c>
      <c r="I1135" s="79">
        <f t="shared" si="245"/>
        <v>0</v>
      </c>
      <c r="J1135" s="79">
        <f t="shared" si="246"/>
        <v>0</v>
      </c>
      <c r="K1135" s="79">
        <f t="shared" si="247"/>
        <v>0</v>
      </c>
      <c r="L1135" s="79">
        <f t="shared" si="248"/>
        <v>0</v>
      </c>
      <c r="M1135" s="79">
        <f t="shared" ca="1" si="253"/>
        <v>-7.3295565784882452E-3</v>
      </c>
      <c r="N1135" s="79">
        <f t="shared" ca="1" si="249"/>
        <v>0</v>
      </c>
      <c r="O1135" s="126">
        <f t="shared" ca="1" si="250"/>
        <v>0</v>
      </c>
      <c r="P1135" s="79">
        <f t="shared" ca="1" si="251"/>
        <v>0</v>
      </c>
      <c r="Q1135" s="79">
        <f t="shared" ca="1" si="252"/>
        <v>0</v>
      </c>
      <c r="R1135" s="53">
        <f t="shared" ca="1" si="254"/>
        <v>7.3295565784882452E-3</v>
      </c>
    </row>
    <row r="1136" spans="3:18" x14ac:dyDescent="0.2">
      <c r="C1136" s="86"/>
      <c r="D1136" s="87">
        <f t="shared" si="242"/>
        <v>0</v>
      </c>
      <c r="E1136" s="87">
        <f t="shared" si="242"/>
        <v>0</v>
      </c>
      <c r="F1136" s="79">
        <f t="shared" si="243"/>
        <v>0</v>
      </c>
      <c r="G1136" s="79">
        <f t="shared" si="243"/>
        <v>0</v>
      </c>
      <c r="H1136" s="79">
        <f t="shared" si="244"/>
        <v>0</v>
      </c>
      <c r="I1136" s="79">
        <f t="shared" si="245"/>
        <v>0</v>
      </c>
      <c r="J1136" s="79">
        <f t="shared" si="246"/>
        <v>0</v>
      </c>
      <c r="K1136" s="79">
        <f t="shared" si="247"/>
        <v>0</v>
      </c>
      <c r="L1136" s="79">
        <f t="shared" si="248"/>
        <v>0</v>
      </c>
      <c r="M1136" s="79">
        <f t="shared" ca="1" si="253"/>
        <v>-7.3295565784882452E-3</v>
      </c>
      <c r="N1136" s="79">
        <f t="shared" ca="1" si="249"/>
        <v>0</v>
      </c>
      <c r="O1136" s="126">
        <f t="shared" ca="1" si="250"/>
        <v>0</v>
      </c>
      <c r="P1136" s="79">
        <f t="shared" ca="1" si="251"/>
        <v>0</v>
      </c>
      <c r="Q1136" s="79">
        <f t="shared" ca="1" si="252"/>
        <v>0</v>
      </c>
      <c r="R1136" s="53">
        <f t="shared" ca="1" si="254"/>
        <v>7.3295565784882452E-3</v>
      </c>
    </row>
    <row r="1137" spans="3:18" x14ac:dyDescent="0.2">
      <c r="C1137" s="86"/>
      <c r="D1137" s="87">
        <f t="shared" si="242"/>
        <v>0</v>
      </c>
      <c r="E1137" s="87">
        <f t="shared" si="242"/>
        <v>0</v>
      </c>
      <c r="F1137" s="79">
        <f t="shared" si="243"/>
        <v>0</v>
      </c>
      <c r="G1137" s="79">
        <f t="shared" si="243"/>
        <v>0</v>
      </c>
      <c r="H1137" s="79">
        <f t="shared" si="244"/>
        <v>0</v>
      </c>
      <c r="I1137" s="79">
        <f t="shared" si="245"/>
        <v>0</v>
      </c>
      <c r="J1137" s="79">
        <f t="shared" si="246"/>
        <v>0</v>
      </c>
      <c r="K1137" s="79">
        <f t="shared" si="247"/>
        <v>0</v>
      </c>
      <c r="L1137" s="79">
        <f t="shared" si="248"/>
        <v>0</v>
      </c>
      <c r="M1137" s="79">
        <f t="shared" ca="1" si="253"/>
        <v>-7.3295565784882452E-3</v>
      </c>
      <c r="N1137" s="79">
        <f t="shared" ca="1" si="249"/>
        <v>0</v>
      </c>
      <c r="O1137" s="126">
        <f t="shared" ca="1" si="250"/>
        <v>0</v>
      </c>
      <c r="P1137" s="79">
        <f t="shared" ca="1" si="251"/>
        <v>0</v>
      </c>
      <c r="Q1137" s="79">
        <f t="shared" ca="1" si="252"/>
        <v>0</v>
      </c>
      <c r="R1137" s="53">
        <f t="shared" ca="1" si="254"/>
        <v>7.3295565784882452E-3</v>
      </c>
    </row>
    <row r="1138" spans="3:18" x14ac:dyDescent="0.2">
      <c r="C1138" s="86"/>
      <c r="D1138" s="87">
        <f t="shared" si="242"/>
        <v>0</v>
      </c>
      <c r="E1138" s="87">
        <f t="shared" si="242"/>
        <v>0</v>
      </c>
      <c r="F1138" s="79">
        <f t="shared" si="243"/>
        <v>0</v>
      </c>
      <c r="G1138" s="79">
        <f t="shared" si="243"/>
        <v>0</v>
      </c>
      <c r="H1138" s="79">
        <f t="shared" si="244"/>
        <v>0</v>
      </c>
      <c r="I1138" s="79">
        <f t="shared" si="245"/>
        <v>0</v>
      </c>
      <c r="J1138" s="79">
        <f t="shared" si="246"/>
        <v>0</v>
      </c>
      <c r="K1138" s="79">
        <f t="shared" si="247"/>
        <v>0</v>
      </c>
      <c r="L1138" s="79">
        <f t="shared" si="248"/>
        <v>0</v>
      </c>
      <c r="M1138" s="79">
        <f t="shared" ca="1" si="253"/>
        <v>-7.3295565784882452E-3</v>
      </c>
      <c r="N1138" s="79">
        <f t="shared" ca="1" si="249"/>
        <v>0</v>
      </c>
      <c r="O1138" s="126">
        <f t="shared" ca="1" si="250"/>
        <v>0</v>
      </c>
      <c r="P1138" s="79">
        <f t="shared" ca="1" si="251"/>
        <v>0</v>
      </c>
      <c r="Q1138" s="79">
        <f t="shared" ca="1" si="252"/>
        <v>0</v>
      </c>
      <c r="R1138" s="53">
        <f t="shared" ca="1" si="254"/>
        <v>7.3295565784882452E-3</v>
      </c>
    </row>
    <row r="1139" spans="3:18" x14ac:dyDescent="0.2">
      <c r="C1139" s="86"/>
      <c r="D1139" s="87">
        <f t="shared" si="242"/>
        <v>0</v>
      </c>
      <c r="E1139" s="87">
        <f t="shared" si="242"/>
        <v>0</v>
      </c>
      <c r="F1139" s="79">
        <f t="shared" si="243"/>
        <v>0</v>
      </c>
      <c r="G1139" s="79">
        <f t="shared" si="243"/>
        <v>0</v>
      </c>
      <c r="H1139" s="79">
        <f t="shared" si="244"/>
        <v>0</v>
      </c>
      <c r="I1139" s="79">
        <f t="shared" si="245"/>
        <v>0</v>
      </c>
      <c r="J1139" s="79">
        <f t="shared" si="246"/>
        <v>0</v>
      </c>
      <c r="K1139" s="79">
        <f t="shared" si="247"/>
        <v>0</v>
      </c>
      <c r="L1139" s="79">
        <f t="shared" si="248"/>
        <v>0</v>
      </c>
      <c r="M1139" s="79">
        <f t="shared" ca="1" si="253"/>
        <v>-7.3295565784882452E-3</v>
      </c>
      <c r="N1139" s="79">
        <f t="shared" ca="1" si="249"/>
        <v>0</v>
      </c>
      <c r="O1139" s="126">
        <f t="shared" ca="1" si="250"/>
        <v>0</v>
      </c>
      <c r="P1139" s="79">
        <f t="shared" ca="1" si="251"/>
        <v>0</v>
      </c>
      <c r="Q1139" s="79">
        <f t="shared" ca="1" si="252"/>
        <v>0</v>
      </c>
      <c r="R1139" s="53">
        <f t="shared" ca="1" si="254"/>
        <v>7.3295565784882452E-3</v>
      </c>
    </row>
    <row r="1140" spans="3:18" x14ac:dyDescent="0.2">
      <c r="C1140" s="86"/>
      <c r="D1140" s="87">
        <f t="shared" si="242"/>
        <v>0</v>
      </c>
      <c r="E1140" s="87">
        <f t="shared" si="242"/>
        <v>0</v>
      </c>
      <c r="F1140" s="79">
        <f t="shared" si="243"/>
        <v>0</v>
      </c>
      <c r="G1140" s="79">
        <f t="shared" si="243"/>
        <v>0</v>
      </c>
      <c r="H1140" s="79">
        <f t="shared" si="244"/>
        <v>0</v>
      </c>
      <c r="I1140" s="79">
        <f t="shared" si="245"/>
        <v>0</v>
      </c>
      <c r="J1140" s="79">
        <f t="shared" si="246"/>
        <v>0</v>
      </c>
      <c r="K1140" s="79">
        <f t="shared" si="247"/>
        <v>0</v>
      </c>
      <c r="L1140" s="79">
        <f t="shared" si="248"/>
        <v>0</v>
      </c>
      <c r="M1140" s="79">
        <f t="shared" ca="1" si="253"/>
        <v>-7.3295565784882452E-3</v>
      </c>
      <c r="N1140" s="79">
        <f t="shared" ca="1" si="249"/>
        <v>0</v>
      </c>
      <c r="O1140" s="126">
        <f t="shared" ca="1" si="250"/>
        <v>0</v>
      </c>
      <c r="P1140" s="79">
        <f t="shared" ca="1" si="251"/>
        <v>0</v>
      </c>
      <c r="Q1140" s="79">
        <f t="shared" ca="1" si="252"/>
        <v>0</v>
      </c>
      <c r="R1140" s="53">
        <f t="shared" ca="1" si="254"/>
        <v>7.3295565784882452E-3</v>
      </c>
    </row>
    <row r="1141" spans="3:18" x14ac:dyDescent="0.2">
      <c r="C1141" s="86"/>
      <c r="D1141" s="87">
        <f t="shared" si="242"/>
        <v>0</v>
      </c>
      <c r="E1141" s="87">
        <f t="shared" si="242"/>
        <v>0</v>
      </c>
      <c r="F1141" s="79">
        <f t="shared" si="243"/>
        <v>0</v>
      </c>
      <c r="G1141" s="79">
        <f t="shared" si="243"/>
        <v>0</v>
      </c>
      <c r="H1141" s="79">
        <f t="shared" si="244"/>
        <v>0</v>
      </c>
      <c r="I1141" s="79">
        <f t="shared" si="245"/>
        <v>0</v>
      </c>
      <c r="J1141" s="79">
        <f t="shared" si="246"/>
        <v>0</v>
      </c>
      <c r="K1141" s="79">
        <f t="shared" si="247"/>
        <v>0</v>
      </c>
      <c r="L1141" s="79">
        <f t="shared" si="248"/>
        <v>0</v>
      </c>
      <c r="M1141" s="79">
        <f t="shared" ca="1" si="253"/>
        <v>-7.3295565784882452E-3</v>
      </c>
      <c r="N1141" s="79">
        <f t="shared" ca="1" si="249"/>
        <v>0</v>
      </c>
      <c r="O1141" s="126">
        <f t="shared" ca="1" si="250"/>
        <v>0</v>
      </c>
      <c r="P1141" s="79">
        <f t="shared" ca="1" si="251"/>
        <v>0</v>
      </c>
      <c r="Q1141" s="79">
        <f t="shared" ca="1" si="252"/>
        <v>0</v>
      </c>
      <c r="R1141" s="53">
        <f t="shared" ca="1" si="254"/>
        <v>7.3295565784882452E-3</v>
      </c>
    </row>
    <row r="1142" spans="3:18" x14ac:dyDescent="0.2">
      <c r="C1142" s="86"/>
      <c r="D1142" s="87">
        <f t="shared" si="242"/>
        <v>0</v>
      </c>
      <c r="E1142" s="87">
        <f t="shared" si="242"/>
        <v>0</v>
      </c>
      <c r="F1142" s="79">
        <f t="shared" si="243"/>
        <v>0</v>
      </c>
      <c r="G1142" s="79">
        <f t="shared" si="243"/>
        <v>0</v>
      </c>
      <c r="H1142" s="79">
        <f t="shared" si="244"/>
        <v>0</v>
      </c>
      <c r="I1142" s="79">
        <f t="shared" si="245"/>
        <v>0</v>
      </c>
      <c r="J1142" s="79">
        <f t="shared" si="246"/>
        <v>0</v>
      </c>
      <c r="K1142" s="79">
        <f t="shared" si="247"/>
        <v>0</v>
      </c>
      <c r="L1142" s="79">
        <f t="shared" si="248"/>
        <v>0</v>
      </c>
      <c r="M1142" s="79">
        <f t="shared" ca="1" si="253"/>
        <v>-7.3295565784882452E-3</v>
      </c>
      <c r="N1142" s="79">
        <f t="shared" ca="1" si="249"/>
        <v>0</v>
      </c>
      <c r="O1142" s="126">
        <f t="shared" ca="1" si="250"/>
        <v>0</v>
      </c>
      <c r="P1142" s="79">
        <f t="shared" ca="1" si="251"/>
        <v>0</v>
      </c>
      <c r="Q1142" s="79">
        <f t="shared" ca="1" si="252"/>
        <v>0</v>
      </c>
      <c r="R1142" s="53">
        <f t="shared" ca="1" si="254"/>
        <v>7.3295565784882452E-3</v>
      </c>
    </row>
    <row r="1143" spans="3:18" x14ac:dyDescent="0.2">
      <c r="C1143" s="86"/>
      <c r="D1143" s="87">
        <f t="shared" si="242"/>
        <v>0</v>
      </c>
      <c r="E1143" s="87">
        <f t="shared" si="242"/>
        <v>0</v>
      </c>
      <c r="F1143" s="79">
        <f t="shared" si="243"/>
        <v>0</v>
      </c>
      <c r="G1143" s="79">
        <f t="shared" si="243"/>
        <v>0</v>
      </c>
      <c r="H1143" s="79">
        <f t="shared" si="244"/>
        <v>0</v>
      </c>
      <c r="I1143" s="79">
        <f t="shared" si="245"/>
        <v>0</v>
      </c>
      <c r="J1143" s="79">
        <f t="shared" si="246"/>
        <v>0</v>
      </c>
      <c r="K1143" s="79">
        <f t="shared" si="247"/>
        <v>0</v>
      </c>
      <c r="L1143" s="79">
        <f t="shared" si="248"/>
        <v>0</v>
      </c>
      <c r="M1143" s="79">
        <f t="shared" ca="1" si="253"/>
        <v>-7.3295565784882452E-3</v>
      </c>
      <c r="N1143" s="79">
        <f t="shared" ca="1" si="249"/>
        <v>0</v>
      </c>
      <c r="O1143" s="126">
        <f t="shared" ca="1" si="250"/>
        <v>0</v>
      </c>
      <c r="P1143" s="79">
        <f t="shared" ca="1" si="251"/>
        <v>0</v>
      </c>
      <c r="Q1143" s="79">
        <f t="shared" ca="1" si="252"/>
        <v>0</v>
      </c>
      <c r="R1143" s="53">
        <f t="shared" ca="1" si="254"/>
        <v>7.3295565784882452E-3</v>
      </c>
    </row>
    <row r="1144" spans="3:18" x14ac:dyDescent="0.2">
      <c r="C1144" s="86"/>
      <c r="D1144" s="87">
        <f t="shared" si="242"/>
        <v>0</v>
      </c>
      <c r="E1144" s="87">
        <f t="shared" si="242"/>
        <v>0</v>
      </c>
      <c r="F1144" s="79">
        <f t="shared" si="243"/>
        <v>0</v>
      </c>
      <c r="G1144" s="79">
        <f t="shared" si="243"/>
        <v>0</v>
      </c>
      <c r="H1144" s="79">
        <f t="shared" si="244"/>
        <v>0</v>
      </c>
      <c r="I1144" s="79">
        <f t="shared" si="245"/>
        <v>0</v>
      </c>
      <c r="J1144" s="79">
        <f t="shared" si="246"/>
        <v>0</v>
      </c>
      <c r="K1144" s="79">
        <f t="shared" si="247"/>
        <v>0</v>
      </c>
      <c r="L1144" s="79">
        <f t="shared" si="248"/>
        <v>0</v>
      </c>
      <c r="M1144" s="79">
        <f t="shared" ca="1" si="253"/>
        <v>-7.3295565784882452E-3</v>
      </c>
      <c r="N1144" s="79">
        <f t="shared" ca="1" si="249"/>
        <v>0</v>
      </c>
      <c r="O1144" s="126">
        <f t="shared" ca="1" si="250"/>
        <v>0</v>
      </c>
      <c r="P1144" s="79">
        <f t="shared" ca="1" si="251"/>
        <v>0</v>
      </c>
      <c r="Q1144" s="79">
        <f t="shared" ca="1" si="252"/>
        <v>0</v>
      </c>
      <c r="R1144" s="53">
        <f t="shared" ca="1" si="254"/>
        <v>7.3295565784882452E-3</v>
      </c>
    </row>
    <row r="1145" spans="3:18" x14ac:dyDescent="0.2">
      <c r="C1145" s="86"/>
      <c r="D1145" s="87">
        <f t="shared" si="242"/>
        <v>0</v>
      </c>
      <c r="E1145" s="87">
        <f t="shared" si="242"/>
        <v>0</v>
      </c>
      <c r="F1145" s="79">
        <f t="shared" si="243"/>
        <v>0</v>
      </c>
      <c r="G1145" s="79">
        <f t="shared" si="243"/>
        <v>0</v>
      </c>
      <c r="H1145" s="79">
        <f t="shared" si="244"/>
        <v>0</v>
      </c>
      <c r="I1145" s="79">
        <f t="shared" si="245"/>
        <v>0</v>
      </c>
      <c r="J1145" s="79">
        <f t="shared" si="246"/>
        <v>0</v>
      </c>
      <c r="K1145" s="79">
        <f t="shared" si="247"/>
        <v>0</v>
      </c>
      <c r="L1145" s="79">
        <f t="shared" si="248"/>
        <v>0</v>
      </c>
      <c r="M1145" s="79">
        <f t="shared" ca="1" si="253"/>
        <v>-7.3295565784882452E-3</v>
      </c>
      <c r="N1145" s="79">
        <f t="shared" ca="1" si="249"/>
        <v>0</v>
      </c>
      <c r="O1145" s="126">
        <f t="shared" ca="1" si="250"/>
        <v>0</v>
      </c>
      <c r="P1145" s="79">
        <f t="shared" ca="1" si="251"/>
        <v>0</v>
      </c>
      <c r="Q1145" s="79">
        <f t="shared" ca="1" si="252"/>
        <v>0</v>
      </c>
      <c r="R1145" s="53">
        <f t="shared" ca="1" si="254"/>
        <v>7.3295565784882452E-3</v>
      </c>
    </row>
    <row r="1146" spans="3:18" x14ac:dyDescent="0.2">
      <c r="C1146" s="86"/>
      <c r="D1146" s="87">
        <f t="shared" si="242"/>
        <v>0</v>
      </c>
      <c r="E1146" s="87">
        <f t="shared" si="242"/>
        <v>0</v>
      </c>
      <c r="F1146" s="79">
        <f t="shared" si="243"/>
        <v>0</v>
      </c>
      <c r="G1146" s="79">
        <f t="shared" si="243"/>
        <v>0</v>
      </c>
      <c r="H1146" s="79">
        <f t="shared" si="244"/>
        <v>0</v>
      </c>
      <c r="I1146" s="79">
        <f t="shared" si="245"/>
        <v>0</v>
      </c>
      <c r="J1146" s="79">
        <f t="shared" si="246"/>
        <v>0</v>
      </c>
      <c r="K1146" s="79">
        <f t="shared" si="247"/>
        <v>0</v>
      </c>
      <c r="L1146" s="79">
        <f t="shared" si="248"/>
        <v>0</v>
      </c>
      <c r="M1146" s="79">
        <f t="shared" ca="1" si="253"/>
        <v>-7.3295565784882452E-3</v>
      </c>
      <c r="N1146" s="79">
        <f t="shared" ca="1" si="249"/>
        <v>0</v>
      </c>
      <c r="O1146" s="126">
        <f t="shared" ca="1" si="250"/>
        <v>0</v>
      </c>
      <c r="P1146" s="79">
        <f t="shared" ca="1" si="251"/>
        <v>0</v>
      </c>
      <c r="Q1146" s="79">
        <f t="shared" ca="1" si="252"/>
        <v>0</v>
      </c>
      <c r="R1146" s="53">
        <f t="shared" ca="1" si="254"/>
        <v>7.3295565784882452E-3</v>
      </c>
    </row>
    <row r="1147" spans="3:18" x14ac:dyDescent="0.2">
      <c r="C1147" s="86"/>
      <c r="D1147" s="87">
        <f t="shared" si="242"/>
        <v>0</v>
      </c>
      <c r="E1147" s="87">
        <f t="shared" si="242"/>
        <v>0</v>
      </c>
      <c r="F1147" s="79">
        <f t="shared" si="243"/>
        <v>0</v>
      </c>
      <c r="G1147" s="79">
        <f t="shared" si="243"/>
        <v>0</v>
      </c>
      <c r="H1147" s="79">
        <f t="shared" si="244"/>
        <v>0</v>
      </c>
      <c r="I1147" s="79">
        <f t="shared" si="245"/>
        <v>0</v>
      </c>
      <c r="J1147" s="79">
        <f t="shared" si="246"/>
        <v>0</v>
      </c>
      <c r="K1147" s="79">
        <f t="shared" si="247"/>
        <v>0</v>
      </c>
      <c r="L1147" s="79">
        <f t="shared" si="248"/>
        <v>0</v>
      </c>
      <c r="M1147" s="79">
        <f t="shared" ca="1" si="253"/>
        <v>-7.3295565784882452E-3</v>
      </c>
      <c r="N1147" s="79">
        <f t="shared" ca="1" si="249"/>
        <v>0</v>
      </c>
      <c r="O1147" s="126">
        <f t="shared" ca="1" si="250"/>
        <v>0</v>
      </c>
      <c r="P1147" s="79">
        <f t="shared" ca="1" si="251"/>
        <v>0</v>
      </c>
      <c r="Q1147" s="79">
        <f t="shared" ca="1" si="252"/>
        <v>0</v>
      </c>
      <c r="R1147" s="53">
        <f t="shared" ca="1" si="254"/>
        <v>7.3295565784882452E-3</v>
      </c>
    </row>
    <row r="1148" spans="3:18" x14ac:dyDescent="0.2">
      <c r="C1148" s="86"/>
      <c r="D1148" s="87">
        <f t="shared" si="242"/>
        <v>0</v>
      </c>
      <c r="E1148" s="87">
        <f t="shared" si="242"/>
        <v>0</v>
      </c>
      <c r="F1148" s="79">
        <f t="shared" si="243"/>
        <v>0</v>
      </c>
      <c r="G1148" s="79">
        <f t="shared" si="243"/>
        <v>0</v>
      </c>
      <c r="H1148" s="79">
        <f t="shared" si="244"/>
        <v>0</v>
      </c>
      <c r="I1148" s="79">
        <f t="shared" si="245"/>
        <v>0</v>
      </c>
      <c r="J1148" s="79">
        <f t="shared" si="246"/>
        <v>0</v>
      </c>
      <c r="K1148" s="79">
        <f t="shared" si="247"/>
        <v>0</v>
      </c>
      <c r="L1148" s="79">
        <f t="shared" si="248"/>
        <v>0</v>
      </c>
      <c r="M1148" s="79">
        <f t="shared" ca="1" si="253"/>
        <v>-7.3295565784882452E-3</v>
      </c>
      <c r="N1148" s="79">
        <f t="shared" ca="1" si="249"/>
        <v>0</v>
      </c>
      <c r="O1148" s="126">
        <f t="shared" ca="1" si="250"/>
        <v>0</v>
      </c>
      <c r="P1148" s="79">
        <f t="shared" ca="1" si="251"/>
        <v>0</v>
      </c>
      <c r="Q1148" s="79">
        <f t="shared" ca="1" si="252"/>
        <v>0</v>
      </c>
      <c r="R1148" s="53">
        <f t="shared" ca="1" si="254"/>
        <v>7.3295565784882452E-3</v>
      </c>
    </row>
    <row r="1149" spans="3:18" x14ac:dyDescent="0.2">
      <c r="C1149" s="86"/>
      <c r="D1149" s="87">
        <f t="shared" si="242"/>
        <v>0</v>
      </c>
      <c r="E1149" s="87">
        <f t="shared" si="242"/>
        <v>0</v>
      </c>
      <c r="F1149" s="79">
        <f t="shared" si="243"/>
        <v>0</v>
      </c>
      <c r="G1149" s="79">
        <f t="shared" si="243"/>
        <v>0</v>
      </c>
      <c r="H1149" s="79">
        <f t="shared" si="244"/>
        <v>0</v>
      </c>
      <c r="I1149" s="79">
        <f t="shared" si="245"/>
        <v>0</v>
      </c>
      <c r="J1149" s="79">
        <f t="shared" si="246"/>
        <v>0</v>
      </c>
      <c r="K1149" s="79">
        <f t="shared" si="247"/>
        <v>0</v>
      </c>
      <c r="L1149" s="79">
        <f t="shared" si="248"/>
        <v>0</v>
      </c>
      <c r="M1149" s="79">
        <f t="shared" ca="1" si="253"/>
        <v>-7.3295565784882452E-3</v>
      </c>
      <c r="N1149" s="79">
        <f t="shared" ca="1" si="249"/>
        <v>0</v>
      </c>
      <c r="O1149" s="126">
        <f t="shared" ca="1" si="250"/>
        <v>0</v>
      </c>
      <c r="P1149" s="79">
        <f t="shared" ca="1" si="251"/>
        <v>0</v>
      </c>
      <c r="Q1149" s="79">
        <f t="shared" ca="1" si="252"/>
        <v>0</v>
      </c>
      <c r="R1149" s="53">
        <f t="shared" ca="1" si="254"/>
        <v>7.3295565784882452E-3</v>
      </c>
    </row>
    <row r="1150" spans="3:18" x14ac:dyDescent="0.2">
      <c r="C1150" s="86"/>
      <c r="D1150" s="87">
        <f t="shared" si="242"/>
        <v>0</v>
      </c>
      <c r="E1150" s="87">
        <f t="shared" si="242"/>
        <v>0</v>
      </c>
      <c r="F1150" s="79">
        <f t="shared" si="243"/>
        <v>0</v>
      </c>
      <c r="G1150" s="79">
        <f t="shared" si="243"/>
        <v>0</v>
      </c>
      <c r="H1150" s="79">
        <f t="shared" si="244"/>
        <v>0</v>
      </c>
      <c r="I1150" s="79">
        <f t="shared" si="245"/>
        <v>0</v>
      </c>
      <c r="J1150" s="79">
        <f t="shared" si="246"/>
        <v>0</v>
      </c>
      <c r="K1150" s="79">
        <f t="shared" si="247"/>
        <v>0</v>
      </c>
      <c r="L1150" s="79">
        <f t="shared" si="248"/>
        <v>0</v>
      </c>
      <c r="M1150" s="79">
        <f t="shared" ca="1" si="253"/>
        <v>-7.3295565784882452E-3</v>
      </c>
      <c r="N1150" s="79">
        <f t="shared" ca="1" si="249"/>
        <v>0</v>
      </c>
      <c r="O1150" s="126">
        <f t="shared" ca="1" si="250"/>
        <v>0</v>
      </c>
      <c r="P1150" s="79">
        <f t="shared" ca="1" si="251"/>
        <v>0</v>
      </c>
      <c r="Q1150" s="79">
        <f t="shared" ca="1" si="252"/>
        <v>0</v>
      </c>
      <c r="R1150" s="53">
        <f t="shared" ca="1" si="254"/>
        <v>7.3295565784882452E-3</v>
      </c>
    </row>
    <row r="1151" spans="3:18" x14ac:dyDescent="0.2">
      <c r="C1151" s="86"/>
      <c r="D1151" s="87">
        <f t="shared" si="242"/>
        <v>0</v>
      </c>
      <c r="E1151" s="87">
        <f t="shared" si="242"/>
        <v>0</v>
      </c>
      <c r="F1151" s="79">
        <f t="shared" si="243"/>
        <v>0</v>
      </c>
      <c r="G1151" s="79">
        <f t="shared" si="243"/>
        <v>0</v>
      </c>
      <c r="H1151" s="79">
        <f t="shared" si="244"/>
        <v>0</v>
      </c>
      <c r="I1151" s="79">
        <f t="shared" si="245"/>
        <v>0</v>
      </c>
      <c r="J1151" s="79">
        <f t="shared" si="246"/>
        <v>0</v>
      </c>
      <c r="K1151" s="79">
        <f t="shared" si="247"/>
        <v>0</v>
      </c>
      <c r="L1151" s="79">
        <f t="shared" si="248"/>
        <v>0</v>
      </c>
      <c r="M1151" s="79">
        <f t="shared" ca="1" si="253"/>
        <v>-7.3295565784882452E-3</v>
      </c>
      <c r="N1151" s="79">
        <f t="shared" ca="1" si="249"/>
        <v>0</v>
      </c>
      <c r="O1151" s="126">
        <f t="shared" ca="1" si="250"/>
        <v>0</v>
      </c>
      <c r="P1151" s="79">
        <f t="shared" ca="1" si="251"/>
        <v>0</v>
      </c>
      <c r="Q1151" s="79">
        <f t="shared" ca="1" si="252"/>
        <v>0</v>
      </c>
      <c r="R1151" s="53">
        <f t="shared" ca="1" si="254"/>
        <v>7.3295565784882452E-3</v>
      </c>
    </row>
    <row r="1152" spans="3:18" x14ac:dyDescent="0.2">
      <c r="C1152" s="86"/>
      <c r="D1152" s="87">
        <f t="shared" si="242"/>
        <v>0</v>
      </c>
      <c r="E1152" s="87">
        <f t="shared" si="242"/>
        <v>0</v>
      </c>
      <c r="F1152" s="79">
        <f t="shared" si="243"/>
        <v>0</v>
      </c>
      <c r="G1152" s="79">
        <f t="shared" si="243"/>
        <v>0</v>
      </c>
      <c r="H1152" s="79">
        <f t="shared" si="244"/>
        <v>0</v>
      </c>
      <c r="I1152" s="79">
        <f t="shared" si="245"/>
        <v>0</v>
      </c>
      <c r="J1152" s="79">
        <f t="shared" si="246"/>
        <v>0</v>
      </c>
      <c r="K1152" s="79">
        <f t="shared" si="247"/>
        <v>0</v>
      </c>
      <c r="L1152" s="79">
        <f t="shared" si="248"/>
        <v>0</v>
      </c>
      <c r="M1152" s="79">
        <f t="shared" ca="1" si="253"/>
        <v>-7.3295565784882452E-3</v>
      </c>
      <c r="N1152" s="79">
        <f t="shared" ca="1" si="249"/>
        <v>0</v>
      </c>
      <c r="O1152" s="126">
        <f t="shared" ca="1" si="250"/>
        <v>0</v>
      </c>
      <c r="P1152" s="79">
        <f t="shared" ca="1" si="251"/>
        <v>0</v>
      </c>
      <c r="Q1152" s="79">
        <f t="shared" ca="1" si="252"/>
        <v>0</v>
      </c>
      <c r="R1152" s="53">
        <f t="shared" ca="1" si="254"/>
        <v>7.3295565784882452E-3</v>
      </c>
    </row>
    <row r="1153" spans="3:18" x14ac:dyDescent="0.2">
      <c r="C1153" s="86"/>
      <c r="D1153" s="87">
        <f t="shared" si="242"/>
        <v>0</v>
      </c>
      <c r="E1153" s="87">
        <f t="shared" si="242"/>
        <v>0</v>
      </c>
      <c r="F1153" s="79">
        <f t="shared" si="243"/>
        <v>0</v>
      </c>
      <c r="G1153" s="79">
        <f t="shared" si="243"/>
        <v>0</v>
      </c>
      <c r="H1153" s="79">
        <f t="shared" si="244"/>
        <v>0</v>
      </c>
      <c r="I1153" s="79">
        <f t="shared" si="245"/>
        <v>0</v>
      </c>
      <c r="J1153" s="79">
        <f t="shared" si="246"/>
        <v>0</v>
      </c>
      <c r="K1153" s="79">
        <f t="shared" si="247"/>
        <v>0</v>
      </c>
      <c r="L1153" s="79">
        <f t="shared" si="248"/>
        <v>0</v>
      </c>
      <c r="M1153" s="79">
        <f t="shared" ca="1" si="253"/>
        <v>-7.3295565784882452E-3</v>
      </c>
      <c r="N1153" s="79">
        <f t="shared" ca="1" si="249"/>
        <v>0</v>
      </c>
      <c r="O1153" s="126">
        <f t="shared" ca="1" si="250"/>
        <v>0</v>
      </c>
      <c r="P1153" s="79">
        <f t="shared" ca="1" si="251"/>
        <v>0</v>
      </c>
      <c r="Q1153" s="79">
        <f t="shared" ca="1" si="252"/>
        <v>0</v>
      </c>
      <c r="R1153" s="53">
        <f t="shared" ca="1" si="254"/>
        <v>7.3295565784882452E-3</v>
      </c>
    </row>
    <row r="1154" spans="3:18" x14ac:dyDescent="0.2">
      <c r="C1154" s="86"/>
      <c r="D1154" s="87">
        <f t="shared" si="242"/>
        <v>0</v>
      </c>
      <c r="E1154" s="87">
        <f t="shared" si="242"/>
        <v>0</v>
      </c>
      <c r="F1154" s="79">
        <f t="shared" si="243"/>
        <v>0</v>
      </c>
      <c r="G1154" s="79">
        <f t="shared" si="243"/>
        <v>0</v>
      </c>
      <c r="H1154" s="79">
        <f t="shared" si="244"/>
        <v>0</v>
      </c>
      <c r="I1154" s="79">
        <f t="shared" si="245"/>
        <v>0</v>
      </c>
      <c r="J1154" s="79">
        <f t="shared" si="246"/>
        <v>0</v>
      </c>
      <c r="K1154" s="79">
        <f t="shared" si="247"/>
        <v>0</v>
      </c>
      <c r="L1154" s="79">
        <f t="shared" si="248"/>
        <v>0</v>
      </c>
      <c r="M1154" s="79">
        <f t="shared" ca="1" si="253"/>
        <v>-7.3295565784882452E-3</v>
      </c>
      <c r="N1154" s="79">
        <f t="shared" ca="1" si="249"/>
        <v>0</v>
      </c>
      <c r="O1154" s="126">
        <f t="shared" ca="1" si="250"/>
        <v>0</v>
      </c>
      <c r="P1154" s="79">
        <f t="shared" ca="1" si="251"/>
        <v>0</v>
      </c>
      <c r="Q1154" s="79">
        <f t="shared" ca="1" si="252"/>
        <v>0</v>
      </c>
      <c r="R1154" s="53">
        <f t="shared" ca="1" si="254"/>
        <v>7.3295565784882452E-3</v>
      </c>
    </row>
    <row r="1155" spans="3:18" x14ac:dyDescent="0.2">
      <c r="C1155" s="86"/>
      <c r="D1155" s="87">
        <f t="shared" si="242"/>
        <v>0</v>
      </c>
      <c r="E1155" s="87">
        <f t="shared" si="242"/>
        <v>0</v>
      </c>
      <c r="F1155" s="79">
        <f t="shared" si="243"/>
        <v>0</v>
      </c>
      <c r="G1155" s="79">
        <f t="shared" si="243"/>
        <v>0</v>
      </c>
      <c r="H1155" s="79">
        <f t="shared" si="244"/>
        <v>0</v>
      </c>
      <c r="I1155" s="79">
        <f t="shared" si="245"/>
        <v>0</v>
      </c>
      <c r="J1155" s="79">
        <f t="shared" si="246"/>
        <v>0</v>
      </c>
      <c r="K1155" s="79">
        <f t="shared" si="247"/>
        <v>0</v>
      </c>
      <c r="L1155" s="79">
        <f t="shared" si="248"/>
        <v>0</v>
      </c>
      <c r="M1155" s="79">
        <f t="shared" ca="1" si="253"/>
        <v>-7.3295565784882452E-3</v>
      </c>
      <c r="N1155" s="79">
        <f t="shared" ca="1" si="249"/>
        <v>0</v>
      </c>
      <c r="O1155" s="126">
        <f t="shared" ca="1" si="250"/>
        <v>0</v>
      </c>
      <c r="P1155" s="79">
        <f t="shared" ca="1" si="251"/>
        <v>0</v>
      </c>
      <c r="Q1155" s="79">
        <f t="shared" ca="1" si="252"/>
        <v>0</v>
      </c>
      <c r="R1155" s="53">
        <f t="shared" ca="1" si="254"/>
        <v>7.3295565784882452E-3</v>
      </c>
    </row>
    <row r="1156" spans="3:18" x14ac:dyDescent="0.2">
      <c r="C1156" s="86"/>
      <c r="D1156" s="87">
        <f t="shared" si="242"/>
        <v>0</v>
      </c>
      <c r="E1156" s="87">
        <f t="shared" si="242"/>
        <v>0</v>
      </c>
      <c r="F1156" s="79">
        <f t="shared" si="243"/>
        <v>0</v>
      </c>
      <c r="G1156" s="79">
        <f t="shared" si="243"/>
        <v>0</v>
      </c>
      <c r="H1156" s="79">
        <f t="shared" si="244"/>
        <v>0</v>
      </c>
      <c r="I1156" s="79">
        <f t="shared" si="245"/>
        <v>0</v>
      </c>
      <c r="J1156" s="79">
        <f t="shared" si="246"/>
        <v>0</v>
      </c>
      <c r="K1156" s="79">
        <f t="shared" si="247"/>
        <v>0</v>
      </c>
      <c r="L1156" s="79">
        <f t="shared" si="248"/>
        <v>0</v>
      </c>
      <c r="M1156" s="79">
        <f t="shared" ca="1" si="253"/>
        <v>-7.3295565784882452E-3</v>
      </c>
      <c r="N1156" s="79">
        <f t="shared" ca="1" si="249"/>
        <v>0</v>
      </c>
      <c r="O1156" s="126">
        <f t="shared" ca="1" si="250"/>
        <v>0</v>
      </c>
      <c r="P1156" s="79">
        <f t="shared" ca="1" si="251"/>
        <v>0</v>
      </c>
      <c r="Q1156" s="79">
        <f t="shared" ca="1" si="252"/>
        <v>0</v>
      </c>
      <c r="R1156" s="53">
        <f t="shared" ca="1" si="254"/>
        <v>7.3295565784882452E-3</v>
      </c>
    </row>
    <row r="1157" spans="3:18" x14ac:dyDescent="0.2">
      <c r="C1157" s="86"/>
      <c r="D1157" s="87">
        <f t="shared" si="242"/>
        <v>0</v>
      </c>
      <c r="E1157" s="87">
        <f t="shared" si="242"/>
        <v>0</v>
      </c>
      <c r="F1157" s="79">
        <f t="shared" si="243"/>
        <v>0</v>
      </c>
      <c r="G1157" s="79">
        <f t="shared" si="243"/>
        <v>0</v>
      </c>
      <c r="H1157" s="79">
        <f t="shared" si="244"/>
        <v>0</v>
      </c>
      <c r="I1157" s="79">
        <f t="shared" si="245"/>
        <v>0</v>
      </c>
      <c r="J1157" s="79">
        <f t="shared" si="246"/>
        <v>0</v>
      </c>
      <c r="K1157" s="79">
        <f t="shared" si="247"/>
        <v>0</v>
      </c>
      <c r="L1157" s="79">
        <f t="shared" si="248"/>
        <v>0</v>
      </c>
      <c r="M1157" s="79">
        <f t="shared" ca="1" si="253"/>
        <v>-7.3295565784882452E-3</v>
      </c>
      <c r="N1157" s="79">
        <f t="shared" ca="1" si="249"/>
        <v>0</v>
      </c>
      <c r="O1157" s="126">
        <f t="shared" ca="1" si="250"/>
        <v>0</v>
      </c>
      <c r="P1157" s="79">
        <f t="shared" ca="1" si="251"/>
        <v>0</v>
      </c>
      <c r="Q1157" s="79">
        <f t="shared" ca="1" si="252"/>
        <v>0</v>
      </c>
      <c r="R1157" s="53">
        <f t="shared" ca="1" si="254"/>
        <v>7.3295565784882452E-3</v>
      </c>
    </row>
    <row r="1158" spans="3:18" x14ac:dyDescent="0.2">
      <c r="C1158" s="86"/>
      <c r="D1158" s="87">
        <f t="shared" si="242"/>
        <v>0</v>
      </c>
      <c r="E1158" s="87">
        <f t="shared" si="242"/>
        <v>0</v>
      </c>
      <c r="F1158" s="79">
        <f t="shared" si="243"/>
        <v>0</v>
      </c>
      <c r="G1158" s="79">
        <f t="shared" si="243"/>
        <v>0</v>
      </c>
      <c r="H1158" s="79">
        <f t="shared" si="244"/>
        <v>0</v>
      </c>
      <c r="I1158" s="79">
        <f t="shared" si="245"/>
        <v>0</v>
      </c>
      <c r="J1158" s="79">
        <f t="shared" si="246"/>
        <v>0</v>
      </c>
      <c r="K1158" s="79">
        <f t="shared" si="247"/>
        <v>0</v>
      </c>
      <c r="L1158" s="79">
        <f t="shared" si="248"/>
        <v>0</v>
      </c>
      <c r="M1158" s="79">
        <f t="shared" ca="1" si="253"/>
        <v>-7.3295565784882452E-3</v>
      </c>
      <c r="N1158" s="79">
        <f t="shared" ca="1" si="249"/>
        <v>0</v>
      </c>
      <c r="O1158" s="126">
        <f t="shared" ca="1" si="250"/>
        <v>0</v>
      </c>
      <c r="P1158" s="79">
        <f t="shared" ca="1" si="251"/>
        <v>0</v>
      </c>
      <c r="Q1158" s="79">
        <f t="shared" ca="1" si="252"/>
        <v>0</v>
      </c>
      <c r="R1158" s="53">
        <f t="shared" ca="1" si="254"/>
        <v>7.3295565784882452E-3</v>
      </c>
    </row>
    <row r="1159" spans="3:18" x14ac:dyDescent="0.2">
      <c r="C1159" s="86"/>
      <c r="D1159" s="87">
        <f t="shared" si="242"/>
        <v>0</v>
      </c>
      <c r="E1159" s="87">
        <f t="shared" si="242"/>
        <v>0</v>
      </c>
      <c r="F1159" s="79">
        <f t="shared" si="243"/>
        <v>0</v>
      </c>
      <c r="G1159" s="79">
        <f t="shared" si="243"/>
        <v>0</v>
      </c>
      <c r="H1159" s="79">
        <f t="shared" si="244"/>
        <v>0</v>
      </c>
      <c r="I1159" s="79">
        <f t="shared" si="245"/>
        <v>0</v>
      </c>
      <c r="J1159" s="79">
        <f t="shared" si="246"/>
        <v>0</v>
      </c>
      <c r="K1159" s="79">
        <f t="shared" si="247"/>
        <v>0</v>
      </c>
      <c r="L1159" s="79">
        <f t="shared" si="248"/>
        <v>0</v>
      </c>
      <c r="M1159" s="79">
        <f t="shared" ca="1" si="253"/>
        <v>-7.3295565784882452E-3</v>
      </c>
      <c r="N1159" s="79">
        <f t="shared" ca="1" si="249"/>
        <v>0</v>
      </c>
      <c r="O1159" s="126">
        <f t="shared" ca="1" si="250"/>
        <v>0</v>
      </c>
      <c r="P1159" s="79">
        <f t="shared" ca="1" si="251"/>
        <v>0</v>
      </c>
      <c r="Q1159" s="79">
        <f t="shared" ca="1" si="252"/>
        <v>0</v>
      </c>
      <c r="R1159" s="53">
        <f t="shared" ca="1" si="254"/>
        <v>7.3295565784882452E-3</v>
      </c>
    </row>
    <row r="1160" spans="3:18" x14ac:dyDescent="0.2">
      <c r="C1160" s="86"/>
      <c r="D1160" s="87">
        <f t="shared" si="242"/>
        <v>0</v>
      </c>
      <c r="E1160" s="87">
        <f t="shared" si="242"/>
        <v>0</v>
      </c>
      <c r="F1160" s="79">
        <f t="shared" si="243"/>
        <v>0</v>
      </c>
      <c r="G1160" s="79">
        <f t="shared" si="243"/>
        <v>0</v>
      </c>
      <c r="H1160" s="79">
        <f t="shared" si="244"/>
        <v>0</v>
      </c>
      <c r="I1160" s="79">
        <f t="shared" si="245"/>
        <v>0</v>
      </c>
      <c r="J1160" s="79">
        <f t="shared" si="246"/>
        <v>0</v>
      </c>
      <c r="K1160" s="79">
        <f t="shared" si="247"/>
        <v>0</v>
      </c>
      <c r="L1160" s="79">
        <f t="shared" si="248"/>
        <v>0</v>
      </c>
      <c r="M1160" s="79">
        <f t="shared" ca="1" si="253"/>
        <v>-7.3295565784882452E-3</v>
      </c>
      <c r="N1160" s="79">
        <f t="shared" ca="1" si="249"/>
        <v>0</v>
      </c>
      <c r="O1160" s="126">
        <f t="shared" ca="1" si="250"/>
        <v>0</v>
      </c>
      <c r="P1160" s="79">
        <f t="shared" ca="1" si="251"/>
        <v>0</v>
      </c>
      <c r="Q1160" s="79">
        <f t="shared" ca="1" si="252"/>
        <v>0</v>
      </c>
      <c r="R1160" s="53">
        <f t="shared" ca="1" si="254"/>
        <v>7.3295565784882452E-3</v>
      </c>
    </row>
    <row r="1161" spans="3:18" x14ac:dyDescent="0.2">
      <c r="C1161" s="86"/>
      <c r="D1161" s="87">
        <f t="shared" si="242"/>
        <v>0</v>
      </c>
      <c r="E1161" s="87">
        <f t="shared" si="242"/>
        <v>0</v>
      </c>
      <c r="F1161" s="79">
        <f t="shared" si="243"/>
        <v>0</v>
      </c>
      <c r="G1161" s="79">
        <f t="shared" si="243"/>
        <v>0</v>
      </c>
      <c r="H1161" s="79">
        <f t="shared" si="244"/>
        <v>0</v>
      </c>
      <c r="I1161" s="79">
        <f t="shared" si="245"/>
        <v>0</v>
      </c>
      <c r="J1161" s="79">
        <f t="shared" si="246"/>
        <v>0</v>
      </c>
      <c r="K1161" s="79">
        <f t="shared" si="247"/>
        <v>0</v>
      </c>
      <c r="L1161" s="79">
        <f t="shared" si="248"/>
        <v>0</v>
      </c>
      <c r="M1161" s="79">
        <f t="shared" ca="1" si="253"/>
        <v>-7.3295565784882452E-3</v>
      </c>
      <c r="N1161" s="79">
        <f t="shared" ca="1" si="249"/>
        <v>0</v>
      </c>
      <c r="O1161" s="126">
        <f t="shared" ca="1" si="250"/>
        <v>0</v>
      </c>
      <c r="P1161" s="79">
        <f t="shared" ca="1" si="251"/>
        <v>0</v>
      </c>
      <c r="Q1161" s="79">
        <f t="shared" ca="1" si="252"/>
        <v>0</v>
      </c>
      <c r="R1161" s="53">
        <f t="shared" ca="1" si="254"/>
        <v>7.3295565784882452E-3</v>
      </c>
    </row>
    <row r="1162" spans="3:18" x14ac:dyDescent="0.2">
      <c r="C1162" s="86"/>
      <c r="D1162" s="87">
        <f t="shared" si="242"/>
        <v>0</v>
      </c>
      <c r="E1162" s="87">
        <f t="shared" si="242"/>
        <v>0</v>
      </c>
      <c r="F1162" s="79">
        <f t="shared" si="243"/>
        <v>0</v>
      </c>
      <c r="G1162" s="79">
        <f t="shared" si="243"/>
        <v>0</v>
      </c>
      <c r="H1162" s="79">
        <f t="shared" si="244"/>
        <v>0</v>
      </c>
      <c r="I1162" s="79">
        <f t="shared" si="245"/>
        <v>0</v>
      </c>
      <c r="J1162" s="79">
        <f t="shared" si="246"/>
        <v>0</v>
      </c>
      <c r="K1162" s="79">
        <f t="shared" si="247"/>
        <v>0</v>
      </c>
      <c r="L1162" s="79">
        <f t="shared" si="248"/>
        <v>0</v>
      </c>
      <c r="M1162" s="79">
        <f t="shared" ca="1" si="253"/>
        <v>-7.3295565784882452E-3</v>
      </c>
      <c r="N1162" s="79">
        <f t="shared" ca="1" si="249"/>
        <v>0</v>
      </c>
      <c r="O1162" s="126">
        <f t="shared" ca="1" si="250"/>
        <v>0</v>
      </c>
      <c r="P1162" s="79">
        <f t="shared" ca="1" si="251"/>
        <v>0</v>
      </c>
      <c r="Q1162" s="79">
        <f t="shared" ca="1" si="252"/>
        <v>0</v>
      </c>
      <c r="R1162" s="53">
        <f t="shared" ca="1" si="254"/>
        <v>7.3295565784882452E-3</v>
      </c>
    </row>
    <row r="1163" spans="3:18" x14ac:dyDescent="0.2">
      <c r="C1163" s="86"/>
      <c r="D1163" s="87">
        <f t="shared" si="242"/>
        <v>0</v>
      </c>
      <c r="E1163" s="87">
        <f t="shared" si="242"/>
        <v>0</v>
      </c>
      <c r="F1163" s="79">
        <f t="shared" si="243"/>
        <v>0</v>
      </c>
      <c r="G1163" s="79">
        <f t="shared" si="243"/>
        <v>0</v>
      </c>
      <c r="H1163" s="79">
        <f t="shared" si="244"/>
        <v>0</v>
      </c>
      <c r="I1163" s="79">
        <f t="shared" si="245"/>
        <v>0</v>
      </c>
      <c r="J1163" s="79">
        <f t="shared" si="246"/>
        <v>0</v>
      </c>
      <c r="K1163" s="79">
        <f t="shared" si="247"/>
        <v>0</v>
      </c>
      <c r="L1163" s="79">
        <f t="shared" si="248"/>
        <v>0</v>
      </c>
      <c r="M1163" s="79">
        <f t="shared" ca="1" si="253"/>
        <v>-7.3295565784882452E-3</v>
      </c>
      <c r="N1163" s="79">
        <f t="shared" ca="1" si="249"/>
        <v>0</v>
      </c>
      <c r="O1163" s="126">
        <f t="shared" ca="1" si="250"/>
        <v>0</v>
      </c>
      <c r="P1163" s="79">
        <f t="shared" ca="1" si="251"/>
        <v>0</v>
      </c>
      <c r="Q1163" s="79">
        <f t="shared" ca="1" si="252"/>
        <v>0</v>
      </c>
      <c r="R1163" s="53">
        <f t="shared" ca="1" si="254"/>
        <v>7.3295565784882452E-3</v>
      </c>
    </row>
    <row r="1164" spans="3:18" x14ac:dyDescent="0.2">
      <c r="C1164" s="86"/>
      <c r="D1164" s="87">
        <f t="shared" si="242"/>
        <v>0</v>
      </c>
      <c r="E1164" s="87">
        <f t="shared" si="242"/>
        <v>0</v>
      </c>
      <c r="F1164" s="79">
        <f t="shared" si="243"/>
        <v>0</v>
      </c>
      <c r="G1164" s="79">
        <f t="shared" si="243"/>
        <v>0</v>
      </c>
      <c r="H1164" s="79">
        <f t="shared" si="244"/>
        <v>0</v>
      </c>
      <c r="I1164" s="79">
        <f t="shared" si="245"/>
        <v>0</v>
      </c>
      <c r="J1164" s="79">
        <f t="shared" si="246"/>
        <v>0</v>
      </c>
      <c r="K1164" s="79">
        <f t="shared" si="247"/>
        <v>0</v>
      </c>
      <c r="L1164" s="79">
        <f t="shared" si="248"/>
        <v>0</v>
      </c>
      <c r="M1164" s="79">
        <f t="shared" ca="1" si="253"/>
        <v>-7.3295565784882452E-3</v>
      </c>
      <c r="N1164" s="79">
        <f t="shared" ca="1" si="249"/>
        <v>0</v>
      </c>
      <c r="O1164" s="126">
        <f t="shared" ca="1" si="250"/>
        <v>0</v>
      </c>
      <c r="P1164" s="79">
        <f t="shared" ca="1" si="251"/>
        <v>0</v>
      </c>
      <c r="Q1164" s="79">
        <f t="shared" ca="1" si="252"/>
        <v>0</v>
      </c>
      <c r="R1164" s="53">
        <f t="shared" ca="1" si="254"/>
        <v>7.3295565784882452E-3</v>
      </c>
    </row>
    <row r="1165" spans="3:18" x14ac:dyDescent="0.2">
      <c r="C1165" s="86"/>
      <c r="D1165" s="87">
        <f t="shared" si="242"/>
        <v>0</v>
      </c>
      <c r="E1165" s="87">
        <f t="shared" si="242"/>
        <v>0</v>
      </c>
      <c r="F1165" s="79">
        <f t="shared" si="243"/>
        <v>0</v>
      </c>
      <c r="G1165" s="79">
        <f t="shared" si="243"/>
        <v>0</v>
      </c>
      <c r="H1165" s="79">
        <f t="shared" si="244"/>
        <v>0</v>
      </c>
      <c r="I1165" s="79">
        <f t="shared" si="245"/>
        <v>0</v>
      </c>
      <c r="J1165" s="79">
        <f t="shared" si="246"/>
        <v>0</v>
      </c>
      <c r="K1165" s="79">
        <f t="shared" si="247"/>
        <v>0</v>
      </c>
      <c r="L1165" s="79">
        <f t="shared" si="248"/>
        <v>0</v>
      </c>
      <c r="M1165" s="79">
        <f t="shared" ca="1" si="253"/>
        <v>-7.3295565784882452E-3</v>
      </c>
      <c r="N1165" s="79">
        <f t="shared" ca="1" si="249"/>
        <v>0</v>
      </c>
      <c r="O1165" s="126">
        <f t="shared" ca="1" si="250"/>
        <v>0</v>
      </c>
      <c r="P1165" s="79">
        <f t="shared" ca="1" si="251"/>
        <v>0</v>
      </c>
      <c r="Q1165" s="79">
        <f t="shared" ca="1" si="252"/>
        <v>0</v>
      </c>
      <c r="R1165" s="53">
        <f t="shared" ca="1" si="254"/>
        <v>7.3295565784882452E-3</v>
      </c>
    </row>
    <row r="1166" spans="3:18" x14ac:dyDescent="0.2">
      <c r="C1166" s="86"/>
      <c r="D1166" s="87">
        <f t="shared" si="242"/>
        <v>0</v>
      </c>
      <c r="E1166" s="87">
        <f t="shared" si="242"/>
        <v>0</v>
      </c>
      <c r="F1166" s="79">
        <f t="shared" si="243"/>
        <v>0</v>
      </c>
      <c r="G1166" s="79">
        <f t="shared" si="243"/>
        <v>0</v>
      </c>
      <c r="H1166" s="79">
        <f t="shared" si="244"/>
        <v>0</v>
      </c>
      <c r="I1166" s="79">
        <f t="shared" si="245"/>
        <v>0</v>
      </c>
      <c r="J1166" s="79">
        <f t="shared" si="246"/>
        <v>0</v>
      </c>
      <c r="K1166" s="79">
        <f t="shared" si="247"/>
        <v>0</v>
      </c>
      <c r="L1166" s="79">
        <f t="shared" si="248"/>
        <v>0</v>
      </c>
      <c r="M1166" s="79">
        <f t="shared" ca="1" si="253"/>
        <v>-7.3295565784882452E-3</v>
      </c>
      <c r="N1166" s="79">
        <f t="shared" ca="1" si="249"/>
        <v>0</v>
      </c>
      <c r="O1166" s="126">
        <f t="shared" ca="1" si="250"/>
        <v>0</v>
      </c>
      <c r="P1166" s="79">
        <f t="shared" ca="1" si="251"/>
        <v>0</v>
      </c>
      <c r="Q1166" s="79">
        <f t="shared" ca="1" si="252"/>
        <v>0</v>
      </c>
      <c r="R1166" s="53">
        <f t="shared" ca="1" si="254"/>
        <v>7.3295565784882452E-3</v>
      </c>
    </row>
    <row r="1167" spans="3:18" x14ac:dyDescent="0.2">
      <c r="C1167" s="86"/>
      <c r="D1167" s="87">
        <f t="shared" ref="D1167:E1205" si="255">A1167/A$18</f>
        <v>0</v>
      </c>
      <c r="E1167" s="87">
        <f t="shared" si="255"/>
        <v>0</v>
      </c>
      <c r="F1167" s="79">
        <f t="shared" ref="F1167:G1205" si="256">$C1167*D1167</f>
        <v>0</v>
      </c>
      <c r="G1167" s="79">
        <f t="shared" si="256"/>
        <v>0</v>
      </c>
      <c r="H1167" s="79">
        <f t="shared" si="244"/>
        <v>0</v>
      </c>
      <c r="I1167" s="79">
        <f t="shared" si="245"/>
        <v>0</v>
      </c>
      <c r="J1167" s="79">
        <f t="shared" si="246"/>
        <v>0</v>
      </c>
      <c r="K1167" s="79">
        <f t="shared" si="247"/>
        <v>0</v>
      </c>
      <c r="L1167" s="79">
        <f t="shared" si="248"/>
        <v>0</v>
      </c>
      <c r="M1167" s="79">
        <f t="shared" ca="1" si="253"/>
        <v>-7.3295565784882452E-3</v>
      </c>
      <c r="N1167" s="79">
        <f t="shared" ca="1" si="249"/>
        <v>0</v>
      </c>
      <c r="O1167" s="126">
        <f t="shared" ca="1" si="250"/>
        <v>0</v>
      </c>
      <c r="P1167" s="79">
        <f t="shared" ca="1" si="251"/>
        <v>0</v>
      </c>
      <c r="Q1167" s="79">
        <f t="shared" ca="1" si="252"/>
        <v>0</v>
      </c>
      <c r="R1167" s="53">
        <f t="shared" ca="1" si="254"/>
        <v>7.3295565784882452E-3</v>
      </c>
    </row>
    <row r="1168" spans="3:18" x14ac:dyDescent="0.2">
      <c r="C1168" s="86"/>
      <c r="D1168" s="87">
        <f t="shared" si="255"/>
        <v>0</v>
      </c>
      <c r="E1168" s="87">
        <f t="shared" si="255"/>
        <v>0</v>
      </c>
      <c r="F1168" s="79">
        <f t="shared" si="256"/>
        <v>0</v>
      </c>
      <c r="G1168" s="79">
        <f t="shared" si="256"/>
        <v>0</v>
      </c>
      <c r="H1168" s="79">
        <f t="shared" ref="H1168:H1205" si="257">C1168*D1168*D1168</f>
        <v>0</v>
      </c>
      <c r="I1168" s="79">
        <f t="shared" ref="I1168:I1205" si="258">C1168*D1168*D1168*D1168</f>
        <v>0</v>
      </c>
      <c r="J1168" s="79">
        <f t="shared" ref="J1168:J1205" si="259">C1168*D1168*D1168*D1168*D1168</f>
        <v>0</v>
      </c>
      <c r="K1168" s="79">
        <f t="shared" ref="K1168:K1205" si="260">C1168*E1168*D1168</f>
        <v>0</v>
      </c>
      <c r="L1168" s="79">
        <f t="shared" ref="L1168:L1205" si="261">C1168*E1168*D1168*D1168</f>
        <v>0</v>
      </c>
      <c r="M1168" s="79">
        <f t="shared" ca="1" si="253"/>
        <v>-7.3295565784882452E-3</v>
      </c>
      <c r="N1168" s="79">
        <f t="shared" ref="N1168:N1205" ca="1" si="262">C1168*(M1168-E1168)^2</f>
        <v>0</v>
      </c>
      <c r="O1168" s="126">
        <f t="shared" ref="O1168:O1205" ca="1" si="263">(C1168*O$1-O$2*F1168+O$3*H1168)^2</f>
        <v>0</v>
      </c>
      <c r="P1168" s="79">
        <f t="shared" ref="P1168:P1205" ca="1" si="264">(-C1168*O$2+O$4*F1168-O$5*H1168)^2</f>
        <v>0</v>
      </c>
      <c r="Q1168" s="79">
        <f t="shared" ref="Q1168:Q1205" ca="1" si="265">+(C1168*O$3-F1168*O$5+H1168*O$6)^2</f>
        <v>0</v>
      </c>
      <c r="R1168" s="53">
        <f t="shared" ca="1" si="254"/>
        <v>7.3295565784882452E-3</v>
      </c>
    </row>
    <row r="1169" spans="3:18" x14ac:dyDescent="0.2">
      <c r="C1169" s="86"/>
      <c r="D1169" s="87">
        <f t="shared" si="255"/>
        <v>0</v>
      </c>
      <c r="E1169" s="87">
        <f t="shared" si="255"/>
        <v>0</v>
      </c>
      <c r="F1169" s="79">
        <f t="shared" si="256"/>
        <v>0</v>
      </c>
      <c r="G1169" s="79">
        <f t="shared" si="256"/>
        <v>0</v>
      </c>
      <c r="H1169" s="79">
        <f t="shared" si="257"/>
        <v>0</v>
      </c>
      <c r="I1169" s="79">
        <f t="shared" si="258"/>
        <v>0</v>
      </c>
      <c r="J1169" s="79">
        <f t="shared" si="259"/>
        <v>0</v>
      </c>
      <c r="K1169" s="79">
        <f t="shared" si="260"/>
        <v>0</v>
      </c>
      <c r="L1169" s="79">
        <f t="shared" si="261"/>
        <v>0</v>
      </c>
      <c r="M1169" s="79">
        <f t="shared" ca="1" si="253"/>
        <v>-7.3295565784882452E-3</v>
      </c>
      <c r="N1169" s="79">
        <f t="shared" ca="1" si="262"/>
        <v>0</v>
      </c>
      <c r="O1169" s="126">
        <f t="shared" ca="1" si="263"/>
        <v>0</v>
      </c>
      <c r="P1169" s="79">
        <f t="shared" ca="1" si="264"/>
        <v>0</v>
      </c>
      <c r="Q1169" s="79">
        <f t="shared" ca="1" si="265"/>
        <v>0</v>
      </c>
      <c r="R1169" s="53">
        <f t="shared" ca="1" si="254"/>
        <v>7.3295565784882452E-3</v>
      </c>
    </row>
    <row r="1170" spans="3:18" x14ac:dyDescent="0.2">
      <c r="C1170" s="86"/>
      <c r="D1170" s="87">
        <f t="shared" si="255"/>
        <v>0</v>
      </c>
      <c r="E1170" s="87">
        <f t="shared" si="255"/>
        <v>0</v>
      </c>
      <c r="F1170" s="79">
        <f t="shared" si="256"/>
        <v>0</v>
      </c>
      <c r="G1170" s="79">
        <f t="shared" si="256"/>
        <v>0</v>
      </c>
      <c r="H1170" s="79">
        <f t="shared" si="257"/>
        <v>0</v>
      </c>
      <c r="I1170" s="79">
        <f t="shared" si="258"/>
        <v>0</v>
      </c>
      <c r="J1170" s="79">
        <f t="shared" si="259"/>
        <v>0</v>
      </c>
      <c r="K1170" s="79">
        <f t="shared" si="260"/>
        <v>0</v>
      </c>
      <c r="L1170" s="79">
        <f t="shared" si="261"/>
        <v>0</v>
      </c>
      <c r="M1170" s="79">
        <f t="shared" ca="1" si="253"/>
        <v>-7.3295565784882452E-3</v>
      </c>
      <c r="N1170" s="79">
        <f t="shared" ca="1" si="262"/>
        <v>0</v>
      </c>
      <c r="O1170" s="126">
        <f t="shared" ca="1" si="263"/>
        <v>0</v>
      </c>
      <c r="P1170" s="79">
        <f t="shared" ca="1" si="264"/>
        <v>0</v>
      </c>
      <c r="Q1170" s="79">
        <f t="shared" ca="1" si="265"/>
        <v>0</v>
      </c>
      <c r="R1170" s="53">
        <f t="shared" ca="1" si="254"/>
        <v>7.3295565784882452E-3</v>
      </c>
    </row>
    <row r="1171" spans="3:18" x14ac:dyDescent="0.2">
      <c r="C1171" s="86"/>
      <c r="D1171" s="87">
        <f t="shared" si="255"/>
        <v>0</v>
      </c>
      <c r="E1171" s="87">
        <f t="shared" si="255"/>
        <v>0</v>
      </c>
      <c r="F1171" s="79">
        <f t="shared" si="256"/>
        <v>0</v>
      </c>
      <c r="G1171" s="79">
        <f t="shared" si="256"/>
        <v>0</v>
      </c>
      <c r="H1171" s="79">
        <f t="shared" si="257"/>
        <v>0</v>
      </c>
      <c r="I1171" s="79">
        <f t="shared" si="258"/>
        <v>0</v>
      </c>
      <c r="J1171" s="79">
        <f t="shared" si="259"/>
        <v>0</v>
      </c>
      <c r="K1171" s="79">
        <f t="shared" si="260"/>
        <v>0</v>
      </c>
      <c r="L1171" s="79">
        <f t="shared" si="261"/>
        <v>0</v>
      </c>
      <c r="M1171" s="79">
        <f t="shared" ca="1" si="253"/>
        <v>-7.3295565784882452E-3</v>
      </c>
      <c r="N1171" s="79">
        <f t="shared" ca="1" si="262"/>
        <v>0</v>
      </c>
      <c r="O1171" s="126">
        <f t="shared" ca="1" si="263"/>
        <v>0</v>
      </c>
      <c r="P1171" s="79">
        <f t="shared" ca="1" si="264"/>
        <v>0</v>
      </c>
      <c r="Q1171" s="79">
        <f t="shared" ca="1" si="265"/>
        <v>0</v>
      </c>
      <c r="R1171" s="53">
        <f t="shared" ca="1" si="254"/>
        <v>7.3295565784882452E-3</v>
      </c>
    </row>
    <row r="1172" spans="3:18" x14ac:dyDescent="0.2">
      <c r="C1172" s="86"/>
      <c r="D1172" s="87">
        <f t="shared" si="255"/>
        <v>0</v>
      </c>
      <c r="E1172" s="87">
        <f t="shared" si="255"/>
        <v>0</v>
      </c>
      <c r="F1172" s="79">
        <f t="shared" si="256"/>
        <v>0</v>
      </c>
      <c r="G1172" s="79">
        <f t="shared" si="256"/>
        <v>0</v>
      </c>
      <c r="H1172" s="79">
        <f t="shared" si="257"/>
        <v>0</v>
      </c>
      <c r="I1172" s="79">
        <f t="shared" si="258"/>
        <v>0</v>
      </c>
      <c r="J1172" s="79">
        <f t="shared" si="259"/>
        <v>0</v>
      </c>
      <c r="K1172" s="79">
        <f t="shared" si="260"/>
        <v>0</v>
      </c>
      <c r="L1172" s="79">
        <f t="shared" si="261"/>
        <v>0</v>
      </c>
      <c r="M1172" s="79">
        <f t="shared" ca="1" si="253"/>
        <v>-7.3295565784882452E-3</v>
      </c>
      <c r="N1172" s="79">
        <f t="shared" ca="1" si="262"/>
        <v>0</v>
      </c>
      <c r="O1172" s="126">
        <f t="shared" ca="1" si="263"/>
        <v>0</v>
      </c>
      <c r="P1172" s="79">
        <f t="shared" ca="1" si="264"/>
        <v>0</v>
      </c>
      <c r="Q1172" s="79">
        <f t="shared" ca="1" si="265"/>
        <v>0</v>
      </c>
      <c r="R1172" s="53">
        <f t="shared" ca="1" si="254"/>
        <v>7.3295565784882452E-3</v>
      </c>
    </row>
    <row r="1173" spans="3:18" x14ac:dyDescent="0.2">
      <c r="C1173" s="86"/>
      <c r="D1173" s="87">
        <f t="shared" si="255"/>
        <v>0</v>
      </c>
      <c r="E1173" s="87">
        <f t="shared" si="255"/>
        <v>0</v>
      </c>
      <c r="F1173" s="79">
        <f t="shared" si="256"/>
        <v>0</v>
      </c>
      <c r="G1173" s="79">
        <f t="shared" si="256"/>
        <v>0</v>
      </c>
      <c r="H1173" s="79">
        <f t="shared" si="257"/>
        <v>0</v>
      </c>
      <c r="I1173" s="79">
        <f t="shared" si="258"/>
        <v>0</v>
      </c>
      <c r="J1173" s="79">
        <f t="shared" si="259"/>
        <v>0</v>
      </c>
      <c r="K1173" s="79">
        <f t="shared" si="260"/>
        <v>0</v>
      </c>
      <c r="L1173" s="79">
        <f t="shared" si="261"/>
        <v>0</v>
      </c>
      <c r="M1173" s="79">
        <f t="shared" ref="M1173:M1205" ca="1" si="266">+E$4+E$5*D1173+E$6*D1173^2</f>
        <v>-7.3295565784882452E-3</v>
      </c>
      <c r="N1173" s="79">
        <f t="shared" ca="1" si="262"/>
        <v>0</v>
      </c>
      <c r="O1173" s="126">
        <f t="shared" ca="1" si="263"/>
        <v>0</v>
      </c>
      <c r="P1173" s="79">
        <f t="shared" ca="1" si="264"/>
        <v>0</v>
      </c>
      <c r="Q1173" s="79">
        <f t="shared" ca="1" si="265"/>
        <v>0</v>
      </c>
      <c r="R1173" s="53">
        <f t="shared" ref="R1173:R1205" ca="1" si="267">+E1173-M1173</f>
        <v>7.3295565784882452E-3</v>
      </c>
    </row>
    <row r="1174" spans="3:18" x14ac:dyDescent="0.2">
      <c r="C1174" s="86"/>
      <c r="D1174" s="87">
        <f t="shared" si="255"/>
        <v>0</v>
      </c>
      <c r="E1174" s="87">
        <f t="shared" si="255"/>
        <v>0</v>
      </c>
      <c r="F1174" s="79">
        <f t="shared" si="256"/>
        <v>0</v>
      </c>
      <c r="G1174" s="79">
        <f t="shared" si="256"/>
        <v>0</v>
      </c>
      <c r="H1174" s="79">
        <f t="shared" si="257"/>
        <v>0</v>
      </c>
      <c r="I1174" s="79">
        <f t="shared" si="258"/>
        <v>0</v>
      </c>
      <c r="J1174" s="79">
        <f t="shared" si="259"/>
        <v>0</v>
      </c>
      <c r="K1174" s="79">
        <f t="shared" si="260"/>
        <v>0</v>
      </c>
      <c r="L1174" s="79">
        <f t="shared" si="261"/>
        <v>0</v>
      </c>
      <c r="M1174" s="79">
        <f t="shared" ca="1" si="266"/>
        <v>-7.3295565784882452E-3</v>
      </c>
      <c r="N1174" s="79">
        <f t="shared" ca="1" si="262"/>
        <v>0</v>
      </c>
      <c r="O1174" s="126">
        <f t="shared" ca="1" si="263"/>
        <v>0</v>
      </c>
      <c r="P1174" s="79">
        <f t="shared" ca="1" si="264"/>
        <v>0</v>
      </c>
      <c r="Q1174" s="79">
        <f t="shared" ca="1" si="265"/>
        <v>0</v>
      </c>
      <c r="R1174" s="53">
        <f t="shared" ca="1" si="267"/>
        <v>7.3295565784882452E-3</v>
      </c>
    </row>
    <row r="1175" spans="3:18" x14ac:dyDescent="0.2">
      <c r="C1175" s="86"/>
      <c r="D1175" s="87">
        <f t="shared" si="255"/>
        <v>0</v>
      </c>
      <c r="E1175" s="87">
        <f t="shared" si="255"/>
        <v>0</v>
      </c>
      <c r="F1175" s="79">
        <f t="shared" si="256"/>
        <v>0</v>
      </c>
      <c r="G1175" s="79">
        <f t="shared" si="256"/>
        <v>0</v>
      </c>
      <c r="H1175" s="79">
        <f t="shared" si="257"/>
        <v>0</v>
      </c>
      <c r="I1175" s="79">
        <f t="shared" si="258"/>
        <v>0</v>
      </c>
      <c r="J1175" s="79">
        <f t="shared" si="259"/>
        <v>0</v>
      </c>
      <c r="K1175" s="79">
        <f t="shared" si="260"/>
        <v>0</v>
      </c>
      <c r="L1175" s="79">
        <f t="shared" si="261"/>
        <v>0</v>
      </c>
      <c r="M1175" s="79">
        <f t="shared" ca="1" si="266"/>
        <v>-7.3295565784882452E-3</v>
      </c>
      <c r="N1175" s="79">
        <f t="shared" ca="1" si="262"/>
        <v>0</v>
      </c>
      <c r="O1175" s="126">
        <f t="shared" ca="1" si="263"/>
        <v>0</v>
      </c>
      <c r="P1175" s="79">
        <f t="shared" ca="1" si="264"/>
        <v>0</v>
      </c>
      <c r="Q1175" s="79">
        <f t="shared" ca="1" si="265"/>
        <v>0</v>
      </c>
      <c r="R1175" s="53">
        <f t="shared" ca="1" si="267"/>
        <v>7.3295565784882452E-3</v>
      </c>
    </row>
    <row r="1176" spans="3:18" x14ac:dyDescent="0.2">
      <c r="C1176" s="86"/>
      <c r="D1176" s="87">
        <f t="shared" si="255"/>
        <v>0</v>
      </c>
      <c r="E1176" s="87">
        <f t="shared" si="255"/>
        <v>0</v>
      </c>
      <c r="F1176" s="79">
        <f t="shared" si="256"/>
        <v>0</v>
      </c>
      <c r="G1176" s="79">
        <f t="shared" si="256"/>
        <v>0</v>
      </c>
      <c r="H1176" s="79">
        <f t="shared" si="257"/>
        <v>0</v>
      </c>
      <c r="I1176" s="79">
        <f t="shared" si="258"/>
        <v>0</v>
      </c>
      <c r="J1176" s="79">
        <f t="shared" si="259"/>
        <v>0</v>
      </c>
      <c r="K1176" s="79">
        <f t="shared" si="260"/>
        <v>0</v>
      </c>
      <c r="L1176" s="79">
        <f t="shared" si="261"/>
        <v>0</v>
      </c>
      <c r="M1176" s="79">
        <f t="shared" ca="1" si="266"/>
        <v>-7.3295565784882452E-3</v>
      </c>
      <c r="N1176" s="79">
        <f t="shared" ca="1" si="262"/>
        <v>0</v>
      </c>
      <c r="O1176" s="126">
        <f t="shared" ca="1" si="263"/>
        <v>0</v>
      </c>
      <c r="P1176" s="79">
        <f t="shared" ca="1" si="264"/>
        <v>0</v>
      </c>
      <c r="Q1176" s="79">
        <f t="shared" ca="1" si="265"/>
        <v>0</v>
      </c>
      <c r="R1176" s="53">
        <f t="shared" ca="1" si="267"/>
        <v>7.3295565784882452E-3</v>
      </c>
    </row>
    <row r="1177" spans="3:18" x14ac:dyDescent="0.2">
      <c r="C1177" s="86"/>
      <c r="D1177" s="87">
        <f t="shared" si="255"/>
        <v>0</v>
      </c>
      <c r="E1177" s="87">
        <f t="shared" si="255"/>
        <v>0</v>
      </c>
      <c r="F1177" s="79">
        <f t="shared" si="256"/>
        <v>0</v>
      </c>
      <c r="G1177" s="79">
        <f t="shared" si="256"/>
        <v>0</v>
      </c>
      <c r="H1177" s="79">
        <f t="shared" si="257"/>
        <v>0</v>
      </c>
      <c r="I1177" s="79">
        <f t="shared" si="258"/>
        <v>0</v>
      </c>
      <c r="J1177" s="79">
        <f t="shared" si="259"/>
        <v>0</v>
      </c>
      <c r="K1177" s="79">
        <f t="shared" si="260"/>
        <v>0</v>
      </c>
      <c r="L1177" s="79">
        <f t="shared" si="261"/>
        <v>0</v>
      </c>
      <c r="M1177" s="79">
        <f t="shared" ca="1" si="266"/>
        <v>-7.3295565784882452E-3</v>
      </c>
      <c r="N1177" s="79">
        <f t="shared" ca="1" si="262"/>
        <v>0</v>
      </c>
      <c r="O1177" s="126">
        <f t="shared" ca="1" si="263"/>
        <v>0</v>
      </c>
      <c r="P1177" s="79">
        <f t="shared" ca="1" si="264"/>
        <v>0</v>
      </c>
      <c r="Q1177" s="79">
        <f t="shared" ca="1" si="265"/>
        <v>0</v>
      </c>
      <c r="R1177" s="53">
        <f t="shared" ca="1" si="267"/>
        <v>7.3295565784882452E-3</v>
      </c>
    </row>
    <row r="1178" spans="3:18" x14ac:dyDescent="0.2">
      <c r="C1178" s="86"/>
      <c r="D1178" s="87">
        <f t="shared" si="255"/>
        <v>0</v>
      </c>
      <c r="E1178" s="87">
        <f t="shared" si="255"/>
        <v>0</v>
      </c>
      <c r="F1178" s="79">
        <f t="shared" si="256"/>
        <v>0</v>
      </c>
      <c r="G1178" s="79">
        <f t="shared" si="256"/>
        <v>0</v>
      </c>
      <c r="H1178" s="79">
        <f t="shared" si="257"/>
        <v>0</v>
      </c>
      <c r="I1178" s="79">
        <f t="shared" si="258"/>
        <v>0</v>
      </c>
      <c r="J1178" s="79">
        <f t="shared" si="259"/>
        <v>0</v>
      </c>
      <c r="K1178" s="79">
        <f t="shared" si="260"/>
        <v>0</v>
      </c>
      <c r="L1178" s="79">
        <f t="shared" si="261"/>
        <v>0</v>
      </c>
      <c r="M1178" s="79">
        <f t="shared" ca="1" si="266"/>
        <v>-7.3295565784882452E-3</v>
      </c>
      <c r="N1178" s="79">
        <f t="shared" ca="1" si="262"/>
        <v>0</v>
      </c>
      <c r="O1178" s="126">
        <f t="shared" ca="1" si="263"/>
        <v>0</v>
      </c>
      <c r="P1178" s="79">
        <f t="shared" ca="1" si="264"/>
        <v>0</v>
      </c>
      <c r="Q1178" s="79">
        <f t="shared" ca="1" si="265"/>
        <v>0</v>
      </c>
      <c r="R1178" s="53">
        <f t="shared" ca="1" si="267"/>
        <v>7.3295565784882452E-3</v>
      </c>
    </row>
    <row r="1179" spans="3:18" x14ac:dyDescent="0.2">
      <c r="C1179" s="86"/>
      <c r="D1179" s="87">
        <f t="shared" si="255"/>
        <v>0</v>
      </c>
      <c r="E1179" s="87">
        <f t="shared" si="255"/>
        <v>0</v>
      </c>
      <c r="F1179" s="79">
        <f t="shared" si="256"/>
        <v>0</v>
      </c>
      <c r="G1179" s="79">
        <f t="shared" si="256"/>
        <v>0</v>
      </c>
      <c r="H1179" s="79">
        <f t="shared" si="257"/>
        <v>0</v>
      </c>
      <c r="I1179" s="79">
        <f t="shared" si="258"/>
        <v>0</v>
      </c>
      <c r="J1179" s="79">
        <f t="shared" si="259"/>
        <v>0</v>
      </c>
      <c r="K1179" s="79">
        <f t="shared" si="260"/>
        <v>0</v>
      </c>
      <c r="L1179" s="79">
        <f t="shared" si="261"/>
        <v>0</v>
      </c>
      <c r="M1179" s="79">
        <f t="shared" ca="1" si="266"/>
        <v>-7.3295565784882452E-3</v>
      </c>
      <c r="N1179" s="79">
        <f t="shared" ca="1" si="262"/>
        <v>0</v>
      </c>
      <c r="O1179" s="126">
        <f t="shared" ca="1" si="263"/>
        <v>0</v>
      </c>
      <c r="P1179" s="79">
        <f t="shared" ca="1" si="264"/>
        <v>0</v>
      </c>
      <c r="Q1179" s="79">
        <f t="shared" ca="1" si="265"/>
        <v>0</v>
      </c>
      <c r="R1179" s="53">
        <f t="shared" ca="1" si="267"/>
        <v>7.3295565784882452E-3</v>
      </c>
    </row>
    <row r="1180" spans="3:18" x14ac:dyDescent="0.2">
      <c r="C1180" s="86"/>
      <c r="D1180" s="87">
        <f t="shared" si="255"/>
        <v>0</v>
      </c>
      <c r="E1180" s="87">
        <f t="shared" si="255"/>
        <v>0</v>
      </c>
      <c r="F1180" s="79">
        <f t="shared" si="256"/>
        <v>0</v>
      </c>
      <c r="G1180" s="79">
        <f t="shared" si="256"/>
        <v>0</v>
      </c>
      <c r="H1180" s="79">
        <f t="shared" si="257"/>
        <v>0</v>
      </c>
      <c r="I1180" s="79">
        <f t="shared" si="258"/>
        <v>0</v>
      </c>
      <c r="J1180" s="79">
        <f t="shared" si="259"/>
        <v>0</v>
      </c>
      <c r="K1180" s="79">
        <f t="shared" si="260"/>
        <v>0</v>
      </c>
      <c r="L1180" s="79">
        <f t="shared" si="261"/>
        <v>0</v>
      </c>
      <c r="M1180" s="79">
        <f t="shared" ca="1" si="266"/>
        <v>-7.3295565784882452E-3</v>
      </c>
      <c r="N1180" s="79">
        <f t="shared" ca="1" si="262"/>
        <v>0</v>
      </c>
      <c r="O1180" s="126">
        <f t="shared" ca="1" si="263"/>
        <v>0</v>
      </c>
      <c r="P1180" s="79">
        <f t="shared" ca="1" si="264"/>
        <v>0</v>
      </c>
      <c r="Q1180" s="79">
        <f t="shared" ca="1" si="265"/>
        <v>0</v>
      </c>
      <c r="R1180" s="53">
        <f t="shared" ca="1" si="267"/>
        <v>7.3295565784882452E-3</v>
      </c>
    </row>
    <row r="1181" spans="3:18" x14ac:dyDescent="0.2">
      <c r="C1181" s="86"/>
      <c r="D1181" s="87">
        <f t="shared" si="255"/>
        <v>0</v>
      </c>
      <c r="E1181" s="87">
        <f t="shared" si="255"/>
        <v>0</v>
      </c>
      <c r="F1181" s="79">
        <f t="shared" si="256"/>
        <v>0</v>
      </c>
      <c r="G1181" s="79">
        <f t="shared" si="256"/>
        <v>0</v>
      </c>
      <c r="H1181" s="79">
        <f t="shared" si="257"/>
        <v>0</v>
      </c>
      <c r="I1181" s="79">
        <f t="shared" si="258"/>
        <v>0</v>
      </c>
      <c r="J1181" s="79">
        <f t="shared" si="259"/>
        <v>0</v>
      </c>
      <c r="K1181" s="79">
        <f t="shared" si="260"/>
        <v>0</v>
      </c>
      <c r="L1181" s="79">
        <f t="shared" si="261"/>
        <v>0</v>
      </c>
      <c r="M1181" s="79">
        <f t="shared" ca="1" si="266"/>
        <v>-7.3295565784882452E-3</v>
      </c>
      <c r="N1181" s="79">
        <f t="shared" ca="1" si="262"/>
        <v>0</v>
      </c>
      <c r="O1181" s="126">
        <f t="shared" ca="1" si="263"/>
        <v>0</v>
      </c>
      <c r="P1181" s="79">
        <f t="shared" ca="1" si="264"/>
        <v>0</v>
      </c>
      <c r="Q1181" s="79">
        <f t="shared" ca="1" si="265"/>
        <v>0</v>
      </c>
      <c r="R1181" s="53">
        <f t="shared" ca="1" si="267"/>
        <v>7.3295565784882452E-3</v>
      </c>
    </row>
    <row r="1182" spans="3:18" x14ac:dyDescent="0.2">
      <c r="C1182" s="86"/>
      <c r="D1182" s="87">
        <f t="shared" si="255"/>
        <v>0</v>
      </c>
      <c r="E1182" s="87">
        <f t="shared" si="255"/>
        <v>0</v>
      </c>
      <c r="F1182" s="79">
        <f t="shared" si="256"/>
        <v>0</v>
      </c>
      <c r="G1182" s="79">
        <f t="shared" si="256"/>
        <v>0</v>
      </c>
      <c r="H1182" s="79">
        <f t="shared" si="257"/>
        <v>0</v>
      </c>
      <c r="I1182" s="79">
        <f t="shared" si="258"/>
        <v>0</v>
      </c>
      <c r="J1182" s="79">
        <f t="shared" si="259"/>
        <v>0</v>
      </c>
      <c r="K1182" s="79">
        <f t="shared" si="260"/>
        <v>0</v>
      </c>
      <c r="L1182" s="79">
        <f t="shared" si="261"/>
        <v>0</v>
      </c>
      <c r="M1182" s="79">
        <f t="shared" ca="1" si="266"/>
        <v>-7.3295565784882452E-3</v>
      </c>
      <c r="N1182" s="79">
        <f t="shared" ca="1" si="262"/>
        <v>0</v>
      </c>
      <c r="O1182" s="126">
        <f t="shared" ca="1" si="263"/>
        <v>0</v>
      </c>
      <c r="P1182" s="79">
        <f t="shared" ca="1" si="264"/>
        <v>0</v>
      </c>
      <c r="Q1182" s="79">
        <f t="shared" ca="1" si="265"/>
        <v>0</v>
      </c>
      <c r="R1182" s="53">
        <f t="shared" ca="1" si="267"/>
        <v>7.3295565784882452E-3</v>
      </c>
    </row>
    <row r="1183" spans="3:18" x14ac:dyDescent="0.2">
      <c r="C1183" s="86"/>
      <c r="D1183" s="87">
        <f t="shared" si="255"/>
        <v>0</v>
      </c>
      <c r="E1183" s="87">
        <f t="shared" si="255"/>
        <v>0</v>
      </c>
      <c r="F1183" s="79">
        <f t="shared" si="256"/>
        <v>0</v>
      </c>
      <c r="G1183" s="79">
        <f t="shared" si="256"/>
        <v>0</v>
      </c>
      <c r="H1183" s="79">
        <f t="shared" si="257"/>
        <v>0</v>
      </c>
      <c r="I1183" s="79">
        <f t="shared" si="258"/>
        <v>0</v>
      </c>
      <c r="J1183" s="79">
        <f t="shared" si="259"/>
        <v>0</v>
      </c>
      <c r="K1183" s="79">
        <f t="shared" si="260"/>
        <v>0</v>
      </c>
      <c r="L1183" s="79">
        <f t="shared" si="261"/>
        <v>0</v>
      </c>
      <c r="M1183" s="79">
        <f t="shared" ca="1" si="266"/>
        <v>-7.3295565784882452E-3</v>
      </c>
      <c r="N1183" s="79">
        <f t="shared" ca="1" si="262"/>
        <v>0</v>
      </c>
      <c r="O1183" s="126">
        <f t="shared" ca="1" si="263"/>
        <v>0</v>
      </c>
      <c r="P1183" s="79">
        <f t="shared" ca="1" si="264"/>
        <v>0</v>
      </c>
      <c r="Q1183" s="79">
        <f t="shared" ca="1" si="265"/>
        <v>0</v>
      </c>
      <c r="R1183" s="53">
        <f t="shared" ca="1" si="267"/>
        <v>7.3295565784882452E-3</v>
      </c>
    </row>
    <row r="1184" spans="3:18" x14ac:dyDescent="0.2">
      <c r="C1184" s="86"/>
      <c r="D1184" s="87">
        <f t="shared" si="255"/>
        <v>0</v>
      </c>
      <c r="E1184" s="87">
        <f t="shared" si="255"/>
        <v>0</v>
      </c>
      <c r="F1184" s="79">
        <f t="shared" si="256"/>
        <v>0</v>
      </c>
      <c r="G1184" s="79">
        <f t="shared" si="256"/>
        <v>0</v>
      </c>
      <c r="H1184" s="79">
        <f t="shared" si="257"/>
        <v>0</v>
      </c>
      <c r="I1184" s="79">
        <f t="shared" si="258"/>
        <v>0</v>
      </c>
      <c r="J1184" s="79">
        <f t="shared" si="259"/>
        <v>0</v>
      </c>
      <c r="K1184" s="79">
        <f t="shared" si="260"/>
        <v>0</v>
      </c>
      <c r="L1184" s="79">
        <f t="shared" si="261"/>
        <v>0</v>
      </c>
      <c r="M1184" s="79">
        <f t="shared" ca="1" si="266"/>
        <v>-7.3295565784882452E-3</v>
      </c>
      <c r="N1184" s="79">
        <f t="shared" ca="1" si="262"/>
        <v>0</v>
      </c>
      <c r="O1184" s="126">
        <f t="shared" ca="1" si="263"/>
        <v>0</v>
      </c>
      <c r="P1184" s="79">
        <f t="shared" ca="1" si="264"/>
        <v>0</v>
      </c>
      <c r="Q1184" s="79">
        <f t="shared" ca="1" si="265"/>
        <v>0</v>
      </c>
      <c r="R1184" s="53">
        <f t="shared" ca="1" si="267"/>
        <v>7.3295565784882452E-3</v>
      </c>
    </row>
    <row r="1185" spans="3:18" x14ac:dyDescent="0.2">
      <c r="C1185" s="86"/>
      <c r="D1185" s="87">
        <f t="shared" si="255"/>
        <v>0</v>
      </c>
      <c r="E1185" s="87">
        <f t="shared" si="255"/>
        <v>0</v>
      </c>
      <c r="F1185" s="79">
        <f t="shared" si="256"/>
        <v>0</v>
      </c>
      <c r="G1185" s="79">
        <f t="shared" si="256"/>
        <v>0</v>
      </c>
      <c r="H1185" s="79">
        <f t="shared" si="257"/>
        <v>0</v>
      </c>
      <c r="I1185" s="79">
        <f t="shared" si="258"/>
        <v>0</v>
      </c>
      <c r="J1185" s="79">
        <f t="shared" si="259"/>
        <v>0</v>
      </c>
      <c r="K1185" s="79">
        <f t="shared" si="260"/>
        <v>0</v>
      </c>
      <c r="L1185" s="79">
        <f t="shared" si="261"/>
        <v>0</v>
      </c>
      <c r="M1185" s="79">
        <f t="shared" ca="1" si="266"/>
        <v>-7.3295565784882452E-3</v>
      </c>
      <c r="N1185" s="79">
        <f t="shared" ca="1" si="262"/>
        <v>0</v>
      </c>
      <c r="O1185" s="126">
        <f t="shared" ca="1" si="263"/>
        <v>0</v>
      </c>
      <c r="P1185" s="79">
        <f t="shared" ca="1" si="264"/>
        <v>0</v>
      </c>
      <c r="Q1185" s="79">
        <f t="shared" ca="1" si="265"/>
        <v>0</v>
      </c>
      <c r="R1185" s="53">
        <f t="shared" ca="1" si="267"/>
        <v>7.3295565784882452E-3</v>
      </c>
    </row>
    <row r="1186" spans="3:18" x14ac:dyDescent="0.2">
      <c r="C1186" s="86"/>
      <c r="D1186" s="87">
        <f t="shared" si="255"/>
        <v>0</v>
      </c>
      <c r="E1186" s="87">
        <f t="shared" si="255"/>
        <v>0</v>
      </c>
      <c r="F1186" s="79">
        <f t="shared" si="256"/>
        <v>0</v>
      </c>
      <c r="G1186" s="79">
        <f t="shared" si="256"/>
        <v>0</v>
      </c>
      <c r="H1186" s="79">
        <f t="shared" si="257"/>
        <v>0</v>
      </c>
      <c r="I1186" s="79">
        <f t="shared" si="258"/>
        <v>0</v>
      </c>
      <c r="J1186" s="79">
        <f t="shared" si="259"/>
        <v>0</v>
      </c>
      <c r="K1186" s="79">
        <f t="shared" si="260"/>
        <v>0</v>
      </c>
      <c r="L1186" s="79">
        <f t="shared" si="261"/>
        <v>0</v>
      </c>
      <c r="M1186" s="79">
        <f t="shared" ca="1" si="266"/>
        <v>-7.3295565784882452E-3</v>
      </c>
      <c r="N1186" s="79">
        <f t="shared" ca="1" si="262"/>
        <v>0</v>
      </c>
      <c r="O1186" s="126">
        <f t="shared" ca="1" si="263"/>
        <v>0</v>
      </c>
      <c r="P1186" s="79">
        <f t="shared" ca="1" si="264"/>
        <v>0</v>
      </c>
      <c r="Q1186" s="79">
        <f t="shared" ca="1" si="265"/>
        <v>0</v>
      </c>
      <c r="R1186" s="53">
        <f t="shared" ca="1" si="267"/>
        <v>7.3295565784882452E-3</v>
      </c>
    </row>
    <row r="1187" spans="3:18" x14ac:dyDescent="0.2">
      <c r="C1187" s="86"/>
      <c r="D1187" s="87">
        <f t="shared" si="255"/>
        <v>0</v>
      </c>
      <c r="E1187" s="87">
        <f t="shared" si="255"/>
        <v>0</v>
      </c>
      <c r="F1187" s="79">
        <f t="shared" si="256"/>
        <v>0</v>
      </c>
      <c r="G1187" s="79">
        <f t="shared" si="256"/>
        <v>0</v>
      </c>
      <c r="H1187" s="79">
        <f t="shared" si="257"/>
        <v>0</v>
      </c>
      <c r="I1187" s="79">
        <f t="shared" si="258"/>
        <v>0</v>
      </c>
      <c r="J1187" s="79">
        <f t="shared" si="259"/>
        <v>0</v>
      </c>
      <c r="K1187" s="79">
        <f t="shared" si="260"/>
        <v>0</v>
      </c>
      <c r="L1187" s="79">
        <f t="shared" si="261"/>
        <v>0</v>
      </c>
      <c r="M1187" s="79">
        <f t="shared" ca="1" si="266"/>
        <v>-7.3295565784882452E-3</v>
      </c>
      <c r="N1187" s="79">
        <f t="shared" ca="1" si="262"/>
        <v>0</v>
      </c>
      <c r="O1187" s="126">
        <f t="shared" ca="1" si="263"/>
        <v>0</v>
      </c>
      <c r="P1187" s="79">
        <f t="shared" ca="1" si="264"/>
        <v>0</v>
      </c>
      <c r="Q1187" s="79">
        <f t="shared" ca="1" si="265"/>
        <v>0</v>
      </c>
      <c r="R1187" s="53">
        <f t="shared" ca="1" si="267"/>
        <v>7.3295565784882452E-3</v>
      </c>
    </row>
    <row r="1188" spans="3:18" x14ac:dyDescent="0.2">
      <c r="C1188" s="86"/>
      <c r="D1188" s="87">
        <f t="shared" si="255"/>
        <v>0</v>
      </c>
      <c r="E1188" s="87">
        <f t="shared" si="255"/>
        <v>0</v>
      </c>
      <c r="F1188" s="79">
        <f t="shared" si="256"/>
        <v>0</v>
      </c>
      <c r="G1188" s="79">
        <f t="shared" si="256"/>
        <v>0</v>
      </c>
      <c r="H1188" s="79">
        <f t="shared" si="257"/>
        <v>0</v>
      </c>
      <c r="I1188" s="79">
        <f t="shared" si="258"/>
        <v>0</v>
      </c>
      <c r="J1188" s="79">
        <f t="shared" si="259"/>
        <v>0</v>
      </c>
      <c r="K1188" s="79">
        <f t="shared" si="260"/>
        <v>0</v>
      </c>
      <c r="L1188" s="79">
        <f t="shared" si="261"/>
        <v>0</v>
      </c>
      <c r="M1188" s="79">
        <f t="shared" ca="1" si="266"/>
        <v>-7.3295565784882452E-3</v>
      </c>
      <c r="N1188" s="79">
        <f t="shared" ca="1" si="262"/>
        <v>0</v>
      </c>
      <c r="O1188" s="126">
        <f t="shared" ca="1" si="263"/>
        <v>0</v>
      </c>
      <c r="P1188" s="79">
        <f t="shared" ca="1" si="264"/>
        <v>0</v>
      </c>
      <c r="Q1188" s="79">
        <f t="shared" ca="1" si="265"/>
        <v>0</v>
      </c>
      <c r="R1188" s="53">
        <f t="shared" ca="1" si="267"/>
        <v>7.3295565784882452E-3</v>
      </c>
    </row>
    <row r="1189" spans="3:18" x14ac:dyDescent="0.2">
      <c r="C1189" s="86"/>
      <c r="D1189" s="87">
        <f t="shared" si="255"/>
        <v>0</v>
      </c>
      <c r="E1189" s="87">
        <f t="shared" si="255"/>
        <v>0</v>
      </c>
      <c r="F1189" s="79">
        <f t="shared" si="256"/>
        <v>0</v>
      </c>
      <c r="G1189" s="79">
        <f t="shared" si="256"/>
        <v>0</v>
      </c>
      <c r="H1189" s="79">
        <f t="shared" si="257"/>
        <v>0</v>
      </c>
      <c r="I1189" s="79">
        <f t="shared" si="258"/>
        <v>0</v>
      </c>
      <c r="J1189" s="79">
        <f t="shared" si="259"/>
        <v>0</v>
      </c>
      <c r="K1189" s="79">
        <f t="shared" si="260"/>
        <v>0</v>
      </c>
      <c r="L1189" s="79">
        <f t="shared" si="261"/>
        <v>0</v>
      </c>
      <c r="M1189" s="79">
        <f t="shared" ca="1" si="266"/>
        <v>-7.3295565784882452E-3</v>
      </c>
      <c r="N1189" s="79">
        <f t="shared" ca="1" si="262"/>
        <v>0</v>
      </c>
      <c r="O1189" s="126">
        <f t="shared" ca="1" si="263"/>
        <v>0</v>
      </c>
      <c r="P1189" s="79">
        <f t="shared" ca="1" si="264"/>
        <v>0</v>
      </c>
      <c r="Q1189" s="79">
        <f t="shared" ca="1" si="265"/>
        <v>0</v>
      </c>
      <c r="R1189" s="53">
        <f t="shared" ca="1" si="267"/>
        <v>7.3295565784882452E-3</v>
      </c>
    </row>
    <row r="1190" spans="3:18" x14ac:dyDescent="0.2">
      <c r="C1190" s="86"/>
      <c r="D1190" s="87">
        <f t="shared" si="255"/>
        <v>0</v>
      </c>
      <c r="E1190" s="87">
        <f t="shared" si="255"/>
        <v>0</v>
      </c>
      <c r="F1190" s="79">
        <f t="shared" si="256"/>
        <v>0</v>
      </c>
      <c r="G1190" s="79">
        <f t="shared" si="256"/>
        <v>0</v>
      </c>
      <c r="H1190" s="79">
        <f t="shared" si="257"/>
        <v>0</v>
      </c>
      <c r="I1190" s="79">
        <f t="shared" si="258"/>
        <v>0</v>
      </c>
      <c r="J1190" s="79">
        <f t="shared" si="259"/>
        <v>0</v>
      </c>
      <c r="K1190" s="79">
        <f t="shared" si="260"/>
        <v>0</v>
      </c>
      <c r="L1190" s="79">
        <f t="shared" si="261"/>
        <v>0</v>
      </c>
      <c r="M1190" s="79">
        <f t="shared" ca="1" si="266"/>
        <v>-7.3295565784882452E-3</v>
      </c>
      <c r="N1190" s="79">
        <f t="shared" ca="1" si="262"/>
        <v>0</v>
      </c>
      <c r="O1190" s="126">
        <f t="shared" ca="1" si="263"/>
        <v>0</v>
      </c>
      <c r="P1190" s="79">
        <f t="shared" ca="1" si="264"/>
        <v>0</v>
      </c>
      <c r="Q1190" s="79">
        <f t="shared" ca="1" si="265"/>
        <v>0</v>
      </c>
      <c r="R1190" s="53">
        <f t="shared" ca="1" si="267"/>
        <v>7.3295565784882452E-3</v>
      </c>
    </row>
    <row r="1191" spans="3:18" x14ac:dyDescent="0.2">
      <c r="C1191" s="86"/>
      <c r="D1191" s="87">
        <f t="shared" si="255"/>
        <v>0</v>
      </c>
      <c r="E1191" s="87">
        <f t="shared" si="255"/>
        <v>0</v>
      </c>
      <c r="F1191" s="79">
        <f t="shared" si="256"/>
        <v>0</v>
      </c>
      <c r="G1191" s="79">
        <f t="shared" si="256"/>
        <v>0</v>
      </c>
      <c r="H1191" s="79">
        <f t="shared" si="257"/>
        <v>0</v>
      </c>
      <c r="I1191" s="79">
        <f t="shared" si="258"/>
        <v>0</v>
      </c>
      <c r="J1191" s="79">
        <f t="shared" si="259"/>
        <v>0</v>
      </c>
      <c r="K1191" s="79">
        <f t="shared" si="260"/>
        <v>0</v>
      </c>
      <c r="L1191" s="79">
        <f t="shared" si="261"/>
        <v>0</v>
      </c>
      <c r="M1191" s="79">
        <f t="shared" ca="1" si="266"/>
        <v>-7.3295565784882452E-3</v>
      </c>
      <c r="N1191" s="79">
        <f t="shared" ca="1" si="262"/>
        <v>0</v>
      </c>
      <c r="O1191" s="126">
        <f t="shared" ca="1" si="263"/>
        <v>0</v>
      </c>
      <c r="P1191" s="79">
        <f t="shared" ca="1" si="264"/>
        <v>0</v>
      </c>
      <c r="Q1191" s="79">
        <f t="shared" ca="1" si="265"/>
        <v>0</v>
      </c>
      <c r="R1191" s="53">
        <f t="shared" ca="1" si="267"/>
        <v>7.3295565784882452E-3</v>
      </c>
    </row>
    <row r="1192" spans="3:18" x14ac:dyDescent="0.2">
      <c r="C1192" s="86"/>
      <c r="D1192" s="87">
        <f t="shared" si="255"/>
        <v>0</v>
      </c>
      <c r="E1192" s="87">
        <f t="shared" si="255"/>
        <v>0</v>
      </c>
      <c r="F1192" s="79">
        <f t="shared" si="256"/>
        <v>0</v>
      </c>
      <c r="G1192" s="79">
        <f t="shared" si="256"/>
        <v>0</v>
      </c>
      <c r="H1192" s="79">
        <f t="shared" si="257"/>
        <v>0</v>
      </c>
      <c r="I1192" s="79">
        <f t="shared" si="258"/>
        <v>0</v>
      </c>
      <c r="J1192" s="79">
        <f t="shared" si="259"/>
        <v>0</v>
      </c>
      <c r="K1192" s="79">
        <f t="shared" si="260"/>
        <v>0</v>
      </c>
      <c r="L1192" s="79">
        <f t="shared" si="261"/>
        <v>0</v>
      </c>
      <c r="M1192" s="79">
        <f t="shared" ca="1" si="266"/>
        <v>-7.3295565784882452E-3</v>
      </c>
      <c r="N1192" s="79">
        <f t="shared" ca="1" si="262"/>
        <v>0</v>
      </c>
      <c r="O1192" s="126">
        <f t="shared" ca="1" si="263"/>
        <v>0</v>
      </c>
      <c r="P1192" s="79">
        <f t="shared" ca="1" si="264"/>
        <v>0</v>
      </c>
      <c r="Q1192" s="79">
        <f t="shared" ca="1" si="265"/>
        <v>0</v>
      </c>
      <c r="R1192" s="53">
        <f t="shared" ca="1" si="267"/>
        <v>7.3295565784882452E-3</v>
      </c>
    </row>
    <row r="1193" spans="3:18" x14ac:dyDescent="0.2">
      <c r="C1193" s="86"/>
      <c r="D1193" s="87">
        <f t="shared" si="255"/>
        <v>0</v>
      </c>
      <c r="E1193" s="87">
        <f t="shared" si="255"/>
        <v>0</v>
      </c>
      <c r="F1193" s="79">
        <f t="shared" si="256"/>
        <v>0</v>
      </c>
      <c r="G1193" s="79">
        <f t="shared" si="256"/>
        <v>0</v>
      </c>
      <c r="H1193" s="79">
        <f t="shared" si="257"/>
        <v>0</v>
      </c>
      <c r="I1193" s="79">
        <f t="shared" si="258"/>
        <v>0</v>
      </c>
      <c r="J1193" s="79">
        <f t="shared" si="259"/>
        <v>0</v>
      </c>
      <c r="K1193" s="79">
        <f t="shared" si="260"/>
        <v>0</v>
      </c>
      <c r="L1193" s="79">
        <f t="shared" si="261"/>
        <v>0</v>
      </c>
      <c r="M1193" s="79">
        <f t="shared" ca="1" si="266"/>
        <v>-7.3295565784882452E-3</v>
      </c>
      <c r="N1193" s="79">
        <f t="shared" ca="1" si="262"/>
        <v>0</v>
      </c>
      <c r="O1193" s="126">
        <f t="shared" ca="1" si="263"/>
        <v>0</v>
      </c>
      <c r="P1193" s="79">
        <f t="shared" ca="1" si="264"/>
        <v>0</v>
      </c>
      <c r="Q1193" s="79">
        <f t="shared" ca="1" si="265"/>
        <v>0</v>
      </c>
      <c r="R1193" s="53">
        <f t="shared" ca="1" si="267"/>
        <v>7.3295565784882452E-3</v>
      </c>
    </row>
    <row r="1194" spans="3:18" x14ac:dyDescent="0.2">
      <c r="C1194" s="86"/>
      <c r="D1194" s="87">
        <f t="shared" si="255"/>
        <v>0</v>
      </c>
      <c r="E1194" s="87">
        <f t="shared" si="255"/>
        <v>0</v>
      </c>
      <c r="F1194" s="79">
        <f t="shared" si="256"/>
        <v>0</v>
      </c>
      <c r="G1194" s="79">
        <f t="shared" si="256"/>
        <v>0</v>
      </c>
      <c r="H1194" s="79">
        <f t="shared" si="257"/>
        <v>0</v>
      </c>
      <c r="I1194" s="79">
        <f t="shared" si="258"/>
        <v>0</v>
      </c>
      <c r="J1194" s="79">
        <f t="shared" si="259"/>
        <v>0</v>
      </c>
      <c r="K1194" s="79">
        <f t="shared" si="260"/>
        <v>0</v>
      </c>
      <c r="L1194" s="79">
        <f t="shared" si="261"/>
        <v>0</v>
      </c>
      <c r="M1194" s="79">
        <f t="shared" ca="1" si="266"/>
        <v>-7.3295565784882452E-3</v>
      </c>
      <c r="N1194" s="79">
        <f t="shared" ca="1" si="262"/>
        <v>0</v>
      </c>
      <c r="O1194" s="126">
        <f t="shared" ca="1" si="263"/>
        <v>0</v>
      </c>
      <c r="P1194" s="79">
        <f t="shared" ca="1" si="264"/>
        <v>0</v>
      </c>
      <c r="Q1194" s="79">
        <f t="shared" ca="1" si="265"/>
        <v>0</v>
      </c>
      <c r="R1194" s="53">
        <f t="shared" ca="1" si="267"/>
        <v>7.3295565784882452E-3</v>
      </c>
    </row>
    <row r="1195" spans="3:18" x14ac:dyDescent="0.2">
      <c r="C1195" s="86"/>
      <c r="D1195" s="87">
        <f t="shared" si="255"/>
        <v>0</v>
      </c>
      <c r="E1195" s="87">
        <f t="shared" si="255"/>
        <v>0</v>
      </c>
      <c r="F1195" s="79">
        <f t="shared" si="256"/>
        <v>0</v>
      </c>
      <c r="G1195" s="79">
        <f t="shared" si="256"/>
        <v>0</v>
      </c>
      <c r="H1195" s="79">
        <f t="shared" si="257"/>
        <v>0</v>
      </c>
      <c r="I1195" s="79">
        <f t="shared" si="258"/>
        <v>0</v>
      </c>
      <c r="J1195" s="79">
        <f t="shared" si="259"/>
        <v>0</v>
      </c>
      <c r="K1195" s="79">
        <f t="shared" si="260"/>
        <v>0</v>
      </c>
      <c r="L1195" s="79">
        <f t="shared" si="261"/>
        <v>0</v>
      </c>
      <c r="M1195" s="79">
        <f t="shared" ca="1" si="266"/>
        <v>-7.3295565784882452E-3</v>
      </c>
      <c r="N1195" s="79">
        <f t="shared" ca="1" si="262"/>
        <v>0</v>
      </c>
      <c r="O1195" s="126">
        <f t="shared" ca="1" si="263"/>
        <v>0</v>
      </c>
      <c r="P1195" s="79">
        <f t="shared" ca="1" si="264"/>
        <v>0</v>
      </c>
      <c r="Q1195" s="79">
        <f t="shared" ca="1" si="265"/>
        <v>0</v>
      </c>
      <c r="R1195" s="53">
        <f t="shared" ca="1" si="267"/>
        <v>7.3295565784882452E-3</v>
      </c>
    </row>
    <row r="1196" spans="3:18" x14ac:dyDescent="0.2">
      <c r="C1196" s="86"/>
      <c r="D1196" s="87">
        <f t="shared" si="255"/>
        <v>0</v>
      </c>
      <c r="E1196" s="87">
        <f t="shared" si="255"/>
        <v>0</v>
      </c>
      <c r="F1196" s="79">
        <f t="shared" si="256"/>
        <v>0</v>
      </c>
      <c r="G1196" s="79">
        <f t="shared" si="256"/>
        <v>0</v>
      </c>
      <c r="H1196" s="79">
        <f t="shared" si="257"/>
        <v>0</v>
      </c>
      <c r="I1196" s="79">
        <f t="shared" si="258"/>
        <v>0</v>
      </c>
      <c r="J1196" s="79">
        <f t="shared" si="259"/>
        <v>0</v>
      </c>
      <c r="K1196" s="79">
        <f t="shared" si="260"/>
        <v>0</v>
      </c>
      <c r="L1196" s="79">
        <f t="shared" si="261"/>
        <v>0</v>
      </c>
      <c r="M1196" s="79">
        <f t="shared" ca="1" si="266"/>
        <v>-7.3295565784882452E-3</v>
      </c>
      <c r="N1196" s="79">
        <f t="shared" ca="1" si="262"/>
        <v>0</v>
      </c>
      <c r="O1196" s="126">
        <f t="shared" ca="1" si="263"/>
        <v>0</v>
      </c>
      <c r="P1196" s="79">
        <f t="shared" ca="1" si="264"/>
        <v>0</v>
      </c>
      <c r="Q1196" s="79">
        <f t="shared" ca="1" si="265"/>
        <v>0</v>
      </c>
      <c r="R1196" s="53">
        <f t="shared" ca="1" si="267"/>
        <v>7.3295565784882452E-3</v>
      </c>
    </row>
    <row r="1197" spans="3:18" x14ac:dyDescent="0.2">
      <c r="C1197" s="86"/>
      <c r="D1197" s="87">
        <f t="shared" si="255"/>
        <v>0</v>
      </c>
      <c r="E1197" s="87">
        <f t="shared" si="255"/>
        <v>0</v>
      </c>
      <c r="F1197" s="79">
        <f t="shared" si="256"/>
        <v>0</v>
      </c>
      <c r="G1197" s="79">
        <f t="shared" si="256"/>
        <v>0</v>
      </c>
      <c r="H1197" s="79">
        <f t="shared" si="257"/>
        <v>0</v>
      </c>
      <c r="I1197" s="79">
        <f t="shared" si="258"/>
        <v>0</v>
      </c>
      <c r="J1197" s="79">
        <f t="shared" si="259"/>
        <v>0</v>
      </c>
      <c r="K1197" s="79">
        <f t="shared" si="260"/>
        <v>0</v>
      </c>
      <c r="L1197" s="79">
        <f t="shared" si="261"/>
        <v>0</v>
      </c>
      <c r="M1197" s="79">
        <f t="shared" ca="1" si="266"/>
        <v>-7.3295565784882452E-3</v>
      </c>
      <c r="N1197" s="79">
        <f t="shared" ca="1" si="262"/>
        <v>0</v>
      </c>
      <c r="O1197" s="126">
        <f t="shared" ca="1" si="263"/>
        <v>0</v>
      </c>
      <c r="P1197" s="79">
        <f t="shared" ca="1" si="264"/>
        <v>0</v>
      </c>
      <c r="Q1197" s="79">
        <f t="shared" ca="1" si="265"/>
        <v>0</v>
      </c>
      <c r="R1197" s="53">
        <f t="shared" ca="1" si="267"/>
        <v>7.3295565784882452E-3</v>
      </c>
    </row>
    <row r="1198" spans="3:18" x14ac:dyDescent="0.2">
      <c r="C1198" s="86"/>
      <c r="D1198" s="87">
        <f t="shared" si="255"/>
        <v>0</v>
      </c>
      <c r="E1198" s="87">
        <f t="shared" si="255"/>
        <v>0</v>
      </c>
      <c r="F1198" s="79">
        <f t="shared" si="256"/>
        <v>0</v>
      </c>
      <c r="G1198" s="79">
        <f t="shared" si="256"/>
        <v>0</v>
      </c>
      <c r="H1198" s="79">
        <f t="shared" si="257"/>
        <v>0</v>
      </c>
      <c r="I1198" s="79">
        <f t="shared" si="258"/>
        <v>0</v>
      </c>
      <c r="J1198" s="79">
        <f t="shared" si="259"/>
        <v>0</v>
      </c>
      <c r="K1198" s="79">
        <f t="shared" si="260"/>
        <v>0</v>
      </c>
      <c r="L1198" s="79">
        <f t="shared" si="261"/>
        <v>0</v>
      </c>
      <c r="M1198" s="79">
        <f t="shared" ca="1" si="266"/>
        <v>-7.3295565784882452E-3</v>
      </c>
      <c r="N1198" s="79">
        <f t="shared" ca="1" si="262"/>
        <v>0</v>
      </c>
      <c r="O1198" s="126">
        <f t="shared" ca="1" si="263"/>
        <v>0</v>
      </c>
      <c r="P1198" s="79">
        <f t="shared" ca="1" si="264"/>
        <v>0</v>
      </c>
      <c r="Q1198" s="79">
        <f t="shared" ca="1" si="265"/>
        <v>0</v>
      </c>
      <c r="R1198" s="53">
        <f t="shared" ca="1" si="267"/>
        <v>7.3295565784882452E-3</v>
      </c>
    </row>
    <row r="1199" spans="3:18" x14ac:dyDescent="0.2">
      <c r="C1199" s="86"/>
      <c r="D1199" s="87">
        <f t="shared" si="255"/>
        <v>0</v>
      </c>
      <c r="E1199" s="87">
        <f t="shared" si="255"/>
        <v>0</v>
      </c>
      <c r="F1199" s="79">
        <f t="shared" si="256"/>
        <v>0</v>
      </c>
      <c r="G1199" s="79">
        <f t="shared" si="256"/>
        <v>0</v>
      </c>
      <c r="H1199" s="79">
        <f t="shared" si="257"/>
        <v>0</v>
      </c>
      <c r="I1199" s="79">
        <f t="shared" si="258"/>
        <v>0</v>
      </c>
      <c r="J1199" s="79">
        <f t="shared" si="259"/>
        <v>0</v>
      </c>
      <c r="K1199" s="79">
        <f t="shared" si="260"/>
        <v>0</v>
      </c>
      <c r="L1199" s="79">
        <f t="shared" si="261"/>
        <v>0</v>
      </c>
      <c r="M1199" s="79">
        <f t="shared" ca="1" si="266"/>
        <v>-7.3295565784882452E-3</v>
      </c>
      <c r="N1199" s="79">
        <f t="shared" ca="1" si="262"/>
        <v>0</v>
      </c>
      <c r="O1199" s="126">
        <f t="shared" ca="1" si="263"/>
        <v>0</v>
      </c>
      <c r="P1199" s="79">
        <f t="shared" ca="1" si="264"/>
        <v>0</v>
      </c>
      <c r="Q1199" s="79">
        <f t="shared" ca="1" si="265"/>
        <v>0</v>
      </c>
      <c r="R1199" s="53">
        <f t="shared" ca="1" si="267"/>
        <v>7.3295565784882452E-3</v>
      </c>
    </row>
    <row r="1200" spans="3:18" x14ac:dyDescent="0.2">
      <c r="C1200" s="86"/>
      <c r="D1200" s="87">
        <f t="shared" si="255"/>
        <v>0</v>
      </c>
      <c r="E1200" s="87">
        <f t="shared" si="255"/>
        <v>0</v>
      </c>
      <c r="F1200" s="79">
        <f t="shared" si="256"/>
        <v>0</v>
      </c>
      <c r="G1200" s="79">
        <f t="shared" si="256"/>
        <v>0</v>
      </c>
      <c r="H1200" s="79">
        <f t="shared" si="257"/>
        <v>0</v>
      </c>
      <c r="I1200" s="79">
        <f t="shared" si="258"/>
        <v>0</v>
      </c>
      <c r="J1200" s="79">
        <f t="shared" si="259"/>
        <v>0</v>
      </c>
      <c r="K1200" s="79">
        <f t="shared" si="260"/>
        <v>0</v>
      </c>
      <c r="L1200" s="79">
        <f t="shared" si="261"/>
        <v>0</v>
      </c>
      <c r="M1200" s="79">
        <f t="shared" ca="1" si="266"/>
        <v>-7.3295565784882452E-3</v>
      </c>
      <c r="N1200" s="79">
        <f t="shared" ca="1" si="262"/>
        <v>0</v>
      </c>
      <c r="O1200" s="126">
        <f t="shared" ca="1" si="263"/>
        <v>0</v>
      </c>
      <c r="P1200" s="79">
        <f t="shared" ca="1" si="264"/>
        <v>0</v>
      </c>
      <c r="Q1200" s="79">
        <f t="shared" ca="1" si="265"/>
        <v>0</v>
      </c>
      <c r="R1200" s="53">
        <f t="shared" ca="1" si="267"/>
        <v>7.3295565784882452E-3</v>
      </c>
    </row>
    <row r="1201" spans="3:18" x14ac:dyDescent="0.2">
      <c r="C1201" s="86"/>
      <c r="D1201" s="87">
        <f t="shared" si="255"/>
        <v>0</v>
      </c>
      <c r="E1201" s="87">
        <f t="shared" si="255"/>
        <v>0</v>
      </c>
      <c r="F1201" s="79">
        <f t="shared" si="256"/>
        <v>0</v>
      </c>
      <c r="G1201" s="79">
        <f t="shared" si="256"/>
        <v>0</v>
      </c>
      <c r="H1201" s="79">
        <f t="shared" si="257"/>
        <v>0</v>
      </c>
      <c r="I1201" s="79">
        <f t="shared" si="258"/>
        <v>0</v>
      </c>
      <c r="J1201" s="79">
        <f t="shared" si="259"/>
        <v>0</v>
      </c>
      <c r="K1201" s="79">
        <f t="shared" si="260"/>
        <v>0</v>
      </c>
      <c r="L1201" s="79">
        <f t="shared" si="261"/>
        <v>0</v>
      </c>
      <c r="M1201" s="79">
        <f t="shared" ca="1" si="266"/>
        <v>-7.3295565784882452E-3</v>
      </c>
      <c r="N1201" s="79">
        <f t="shared" ca="1" si="262"/>
        <v>0</v>
      </c>
      <c r="O1201" s="126">
        <f t="shared" ca="1" si="263"/>
        <v>0</v>
      </c>
      <c r="P1201" s="79">
        <f t="shared" ca="1" si="264"/>
        <v>0</v>
      </c>
      <c r="Q1201" s="79">
        <f t="shared" ca="1" si="265"/>
        <v>0</v>
      </c>
      <c r="R1201" s="53">
        <f t="shared" ca="1" si="267"/>
        <v>7.3295565784882452E-3</v>
      </c>
    </row>
    <row r="1202" spans="3:18" x14ac:dyDescent="0.2">
      <c r="C1202" s="86"/>
      <c r="D1202" s="87">
        <f t="shared" si="255"/>
        <v>0</v>
      </c>
      <c r="E1202" s="87">
        <f t="shared" si="255"/>
        <v>0</v>
      </c>
      <c r="F1202" s="79">
        <f t="shared" si="256"/>
        <v>0</v>
      </c>
      <c r="G1202" s="79">
        <f t="shared" si="256"/>
        <v>0</v>
      </c>
      <c r="H1202" s="79">
        <f t="shared" si="257"/>
        <v>0</v>
      </c>
      <c r="I1202" s="79">
        <f t="shared" si="258"/>
        <v>0</v>
      </c>
      <c r="J1202" s="79">
        <f t="shared" si="259"/>
        <v>0</v>
      </c>
      <c r="K1202" s="79">
        <f t="shared" si="260"/>
        <v>0</v>
      </c>
      <c r="L1202" s="79">
        <f t="shared" si="261"/>
        <v>0</v>
      </c>
      <c r="M1202" s="79">
        <f t="shared" ca="1" si="266"/>
        <v>-7.3295565784882452E-3</v>
      </c>
      <c r="N1202" s="79">
        <f t="shared" ca="1" si="262"/>
        <v>0</v>
      </c>
      <c r="O1202" s="126">
        <f t="shared" ca="1" si="263"/>
        <v>0</v>
      </c>
      <c r="P1202" s="79">
        <f t="shared" ca="1" si="264"/>
        <v>0</v>
      </c>
      <c r="Q1202" s="79">
        <f t="shared" ca="1" si="265"/>
        <v>0</v>
      </c>
      <c r="R1202" s="53">
        <f t="shared" ca="1" si="267"/>
        <v>7.3295565784882452E-3</v>
      </c>
    </row>
    <row r="1203" spans="3:18" x14ac:dyDescent="0.2">
      <c r="C1203" s="86"/>
      <c r="D1203" s="87">
        <f t="shared" si="255"/>
        <v>0</v>
      </c>
      <c r="E1203" s="87">
        <f t="shared" si="255"/>
        <v>0</v>
      </c>
      <c r="F1203" s="79">
        <f t="shared" si="256"/>
        <v>0</v>
      </c>
      <c r="G1203" s="79">
        <f t="shared" si="256"/>
        <v>0</v>
      </c>
      <c r="H1203" s="79">
        <f t="shared" si="257"/>
        <v>0</v>
      </c>
      <c r="I1203" s="79">
        <f t="shared" si="258"/>
        <v>0</v>
      </c>
      <c r="J1203" s="79">
        <f t="shared" si="259"/>
        <v>0</v>
      </c>
      <c r="K1203" s="79">
        <f t="shared" si="260"/>
        <v>0</v>
      </c>
      <c r="L1203" s="79">
        <f t="shared" si="261"/>
        <v>0</v>
      </c>
      <c r="M1203" s="79">
        <f t="shared" ca="1" si="266"/>
        <v>-7.3295565784882452E-3</v>
      </c>
      <c r="N1203" s="79">
        <f t="shared" ca="1" si="262"/>
        <v>0</v>
      </c>
      <c r="O1203" s="126">
        <f t="shared" ca="1" si="263"/>
        <v>0</v>
      </c>
      <c r="P1203" s="79">
        <f t="shared" ca="1" si="264"/>
        <v>0</v>
      </c>
      <c r="Q1203" s="79">
        <f t="shared" ca="1" si="265"/>
        <v>0</v>
      </c>
      <c r="R1203" s="53">
        <f t="shared" ca="1" si="267"/>
        <v>7.3295565784882452E-3</v>
      </c>
    </row>
    <row r="1204" spans="3:18" x14ac:dyDescent="0.2">
      <c r="C1204" s="86"/>
      <c r="D1204" s="87">
        <f t="shared" si="255"/>
        <v>0</v>
      </c>
      <c r="E1204" s="87">
        <f t="shared" si="255"/>
        <v>0</v>
      </c>
      <c r="F1204" s="79">
        <f t="shared" si="256"/>
        <v>0</v>
      </c>
      <c r="G1204" s="79">
        <f t="shared" si="256"/>
        <v>0</v>
      </c>
      <c r="H1204" s="79">
        <f t="shared" si="257"/>
        <v>0</v>
      </c>
      <c r="I1204" s="79">
        <f t="shared" si="258"/>
        <v>0</v>
      </c>
      <c r="J1204" s="79">
        <f t="shared" si="259"/>
        <v>0</v>
      </c>
      <c r="K1204" s="79">
        <f t="shared" si="260"/>
        <v>0</v>
      </c>
      <c r="L1204" s="79">
        <f t="shared" si="261"/>
        <v>0</v>
      </c>
      <c r="M1204" s="79">
        <f t="shared" ca="1" si="266"/>
        <v>-7.3295565784882452E-3</v>
      </c>
      <c r="N1204" s="79">
        <f t="shared" ca="1" si="262"/>
        <v>0</v>
      </c>
      <c r="O1204" s="126">
        <f t="shared" ca="1" si="263"/>
        <v>0</v>
      </c>
      <c r="P1204" s="79">
        <f t="shared" ca="1" si="264"/>
        <v>0</v>
      </c>
      <c r="Q1204" s="79">
        <f t="shared" ca="1" si="265"/>
        <v>0</v>
      </c>
      <c r="R1204" s="53">
        <f t="shared" ca="1" si="267"/>
        <v>7.3295565784882452E-3</v>
      </c>
    </row>
    <row r="1205" spans="3:18" x14ac:dyDescent="0.2">
      <c r="C1205" s="86"/>
      <c r="D1205" s="87">
        <f t="shared" si="255"/>
        <v>0</v>
      </c>
      <c r="E1205" s="87">
        <f t="shared" si="255"/>
        <v>0</v>
      </c>
      <c r="F1205" s="79">
        <f t="shared" si="256"/>
        <v>0</v>
      </c>
      <c r="G1205" s="79">
        <f t="shared" si="256"/>
        <v>0</v>
      </c>
      <c r="H1205" s="79">
        <f t="shared" si="257"/>
        <v>0</v>
      </c>
      <c r="I1205" s="79">
        <f t="shared" si="258"/>
        <v>0</v>
      </c>
      <c r="J1205" s="79">
        <f t="shared" si="259"/>
        <v>0</v>
      </c>
      <c r="K1205" s="79">
        <f t="shared" si="260"/>
        <v>0</v>
      </c>
      <c r="L1205" s="79">
        <f t="shared" si="261"/>
        <v>0</v>
      </c>
      <c r="M1205" s="79">
        <f t="shared" ca="1" si="266"/>
        <v>-7.3295565784882452E-3</v>
      </c>
      <c r="N1205" s="79">
        <f t="shared" ca="1" si="262"/>
        <v>0</v>
      </c>
      <c r="O1205" s="126">
        <f t="shared" ca="1" si="263"/>
        <v>0</v>
      </c>
      <c r="P1205" s="79">
        <f t="shared" ca="1" si="264"/>
        <v>0</v>
      </c>
      <c r="Q1205" s="79">
        <f t="shared" ca="1" si="265"/>
        <v>0</v>
      </c>
      <c r="R1205" s="53">
        <f t="shared" ca="1" si="267"/>
        <v>7.3295565784882452E-3</v>
      </c>
    </row>
  </sheetData>
  <phoneticPr fontId="8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294"/>
  <sheetViews>
    <sheetView workbookViewId="0">
      <selection activeCell="A76" sqref="A76:D78"/>
    </sheetView>
  </sheetViews>
  <sheetFormatPr defaultRowHeight="12.75" x14ac:dyDescent="0.2"/>
  <cols>
    <col min="1" max="1" width="17" style="100" customWidth="1"/>
    <col min="3" max="3" width="12.7109375" customWidth="1"/>
    <col min="4" max="4" width="9" style="100" customWidth="1"/>
    <col min="5" max="5" width="16.140625" customWidth="1"/>
    <col min="6" max="6" width="29.140625" customWidth="1"/>
    <col min="7" max="8" width="14.5703125" customWidth="1"/>
    <col min="9" max="9" width="29.140625" customWidth="1"/>
    <col min="11" max="12" width="29.140625" customWidth="1"/>
    <col min="14" max="15" width="29.140625" customWidth="1"/>
  </cols>
  <sheetData>
    <row r="1" spans="1:12" ht="15.75" x14ac:dyDescent="0.25">
      <c r="A1" s="117" t="s">
        <v>373</v>
      </c>
    </row>
    <row r="3" spans="1:12" x14ac:dyDescent="0.2">
      <c r="A3" s="100" t="s">
        <v>374</v>
      </c>
    </row>
    <row r="11" spans="1:12" x14ac:dyDescent="0.2">
      <c r="A11" s="115" t="s">
        <v>194</v>
      </c>
      <c r="B11" s="5" t="str">
        <f t="shared" ref="B11:B42" si="0">IF(G11=INT(G11),"I","II")</f>
        <v>II</v>
      </c>
      <c r="C11" s="100">
        <v>43433.521000000001</v>
      </c>
      <c r="D11" s="115" t="s">
        <v>184</v>
      </c>
      <c r="E11" s="100">
        <f>VLOOKUP(C11,'Active 1'!C$21:E$103,3,FALSE)</f>
        <v>22435.466761939646</v>
      </c>
      <c r="F11" s="113" t="s">
        <v>191</v>
      </c>
      <c r="G11" s="112">
        <v>22435.5</v>
      </c>
      <c r="H11" s="112">
        <f t="shared" ref="H11:H42" si="1">1*C11</f>
        <v>43433.521000000001</v>
      </c>
      <c r="I11" s="112" t="s">
        <v>192</v>
      </c>
      <c r="K11" s="113"/>
      <c r="L11" s="114" t="s">
        <v>193</v>
      </c>
    </row>
    <row r="12" spans="1:12" x14ac:dyDescent="0.2">
      <c r="A12" s="115" t="s">
        <v>197</v>
      </c>
      <c r="B12" s="5" t="str">
        <f t="shared" si="0"/>
        <v>II</v>
      </c>
      <c r="C12" s="100">
        <v>44885.644999999997</v>
      </c>
      <c r="D12" s="115" t="s">
        <v>184</v>
      </c>
      <c r="E12" s="100">
        <f>VLOOKUP(C12,'Active 1'!C$21:E$103,3,FALSE)</f>
        <v>27789.497630527465</v>
      </c>
      <c r="F12" s="113" t="s">
        <v>195</v>
      </c>
      <c r="G12" s="112">
        <v>27789.5</v>
      </c>
      <c r="H12" s="112">
        <f t="shared" si="1"/>
        <v>44885.644999999997</v>
      </c>
      <c r="I12" s="112" t="s">
        <v>196</v>
      </c>
      <c r="K12" s="113"/>
      <c r="L12" s="114" t="s">
        <v>193</v>
      </c>
    </row>
    <row r="13" spans="1:12" x14ac:dyDescent="0.2">
      <c r="A13" s="115" t="s">
        <v>197</v>
      </c>
      <c r="B13" s="5" t="str">
        <f t="shared" si="0"/>
        <v>II</v>
      </c>
      <c r="C13" s="100">
        <v>44910.624000000003</v>
      </c>
      <c r="D13" s="115" t="s">
        <v>184</v>
      </c>
      <c r="E13" s="100">
        <f>VLOOKUP(C13,'Active 1'!C$21:E$103,3,FALSE)</f>
        <v>27881.596058118008</v>
      </c>
      <c r="F13" s="113" t="s">
        <v>198</v>
      </c>
      <c r="G13" s="112">
        <v>27881.5</v>
      </c>
      <c r="H13" s="112">
        <f t="shared" si="1"/>
        <v>44910.624000000003</v>
      </c>
      <c r="I13" s="112" t="s">
        <v>199</v>
      </c>
      <c r="K13" s="113"/>
      <c r="L13" s="114" t="s">
        <v>193</v>
      </c>
    </row>
    <row r="14" spans="1:12" x14ac:dyDescent="0.2">
      <c r="A14" s="115" t="s">
        <v>202</v>
      </c>
      <c r="B14" s="5" t="str">
        <f t="shared" si="0"/>
        <v>II</v>
      </c>
      <c r="C14" s="100">
        <v>44987.625999999997</v>
      </c>
      <c r="D14" s="115" t="s">
        <v>184</v>
      </c>
      <c r="E14" s="100">
        <f>VLOOKUP(C14,'Active 1'!C$21:E$103,3,FALSE)</f>
        <v>28165.505066538062</v>
      </c>
      <c r="F14" s="113" t="s">
        <v>200</v>
      </c>
      <c r="G14" s="112">
        <v>28165.5</v>
      </c>
      <c r="H14" s="112">
        <f t="shared" si="1"/>
        <v>44987.625999999997</v>
      </c>
      <c r="I14" s="112" t="s">
        <v>201</v>
      </c>
      <c r="K14" s="113"/>
      <c r="L14" s="114" t="s">
        <v>193</v>
      </c>
    </row>
    <row r="15" spans="1:12" x14ac:dyDescent="0.2">
      <c r="A15" s="115" t="s">
        <v>205</v>
      </c>
      <c r="B15" s="5" t="str">
        <f t="shared" si="0"/>
        <v>II</v>
      </c>
      <c r="C15" s="100">
        <v>45053.538</v>
      </c>
      <c r="D15" s="115" t="s">
        <v>184</v>
      </c>
      <c r="E15" s="100">
        <f>VLOOKUP(C15,'Active 1'!C$21:E$103,3,FALSE)</f>
        <v>28408.524865543095</v>
      </c>
      <c r="F15" s="113" t="s">
        <v>203</v>
      </c>
      <c r="G15" s="112">
        <v>28408.5</v>
      </c>
      <c r="H15" s="112">
        <f t="shared" si="1"/>
        <v>45053.538</v>
      </c>
      <c r="I15" s="112" t="s">
        <v>204</v>
      </c>
      <c r="K15" s="113"/>
      <c r="L15" s="114" t="s">
        <v>193</v>
      </c>
    </row>
    <row r="16" spans="1:12" x14ac:dyDescent="0.2">
      <c r="A16" s="115" t="s">
        <v>205</v>
      </c>
      <c r="B16" s="5" t="str">
        <f t="shared" si="0"/>
        <v>I</v>
      </c>
      <c r="C16" s="100">
        <v>45056.38</v>
      </c>
      <c r="D16" s="115" t="s">
        <v>184</v>
      </c>
      <c r="E16" s="100">
        <f>VLOOKUP(C16,'Active 1'!C$21:E$103,3,FALSE)</f>
        <v>28419.003416774605</v>
      </c>
      <c r="F16" s="113" t="s">
        <v>206</v>
      </c>
      <c r="G16" s="112">
        <v>28419</v>
      </c>
      <c r="H16" s="112">
        <f t="shared" si="1"/>
        <v>45056.38</v>
      </c>
      <c r="I16" s="112" t="s">
        <v>201</v>
      </c>
      <c r="K16" s="113"/>
      <c r="L16" s="114" t="s">
        <v>193</v>
      </c>
    </row>
    <row r="17" spans="1:12" x14ac:dyDescent="0.2">
      <c r="A17" s="115" t="s">
        <v>209</v>
      </c>
      <c r="B17" s="5" t="str">
        <f t="shared" si="0"/>
        <v>II</v>
      </c>
      <c r="C17" s="100">
        <v>45061.392999999996</v>
      </c>
      <c r="D17" s="115" t="s">
        <v>184</v>
      </c>
      <c r="E17" s="100">
        <f>VLOOKUP(C17,'Active 1'!C$21:E$103,3,FALSE)</f>
        <v>28437.486519281159</v>
      </c>
      <c r="F17" s="113" t="s">
        <v>207</v>
      </c>
      <c r="G17" s="112">
        <v>28437.5</v>
      </c>
      <c r="H17" s="112">
        <f t="shared" si="1"/>
        <v>45061.392999999996</v>
      </c>
      <c r="I17" s="112" t="s">
        <v>208</v>
      </c>
      <c r="K17" s="113"/>
      <c r="L17" s="114" t="s">
        <v>193</v>
      </c>
    </row>
    <row r="18" spans="1:12" x14ac:dyDescent="0.2">
      <c r="A18" s="115" t="s">
        <v>209</v>
      </c>
      <c r="B18" s="5" t="str">
        <f t="shared" si="0"/>
        <v>I</v>
      </c>
      <c r="C18" s="100">
        <v>45075.364999999998</v>
      </c>
      <c r="D18" s="115" t="s">
        <v>184</v>
      </c>
      <c r="E18" s="100">
        <f>VLOOKUP(C18,'Active 1'!C$21:E$103,3,FALSE)</f>
        <v>28489.001761296247</v>
      </c>
      <c r="F18" s="113" t="s">
        <v>210</v>
      </c>
      <c r="G18" s="112">
        <v>28489</v>
      </c>
      <c r="H18" s="112">
        <f t="shared" si="1"/>
        <v>45075.364999999998</v>
      </c>
      <c r="I18" s="112" t="s">
        <v>211</v>
      </c>
      <c r="K18" s="113"/>
      <c r="L18" s="114" t="s">
        <v>193</v>
      </c>
    </row>
    <row r="19" spans="1:12" x14ac:dyDescent="0.2">
      <c r="A19" s="115" t="s">
        <v>214</v>
      </c>
      <c r="B19" s="5" t="str">
        <f t="shared" si="0"/>
        <v>I</v>
      </c>
      <c r="C19" s="100">
        <v>45790.576999999997</v>
      </c>
      <c r="D19" s="115" t="s">
        <v>184</v>
      </c>
      <c r="E19" s="100">
        <f>VLOOKUP(C19,'Active 1'!C$21:E$103,3,FALSE)</f>
        <v>31126.012874386066</v>
      </c>
      <c r="F19" s="113" t="s">
        <v>212</v>
      </c>
      <c r="G19" s="112">
        <v>31126</v>
      </c>
      <c r="H19" s="112">
        <f t="shared" si="1"/>
        <v>45790.576999999997</v>
      </c>
      <c r="I19" s="112" t="s">
        <v>213</v>
      </c>
      <c r="K19" s="113"/>
      <c r="L19" s="114" t="s">
        <v>193</v>
      </c>
    </row>
    <row r="20" spans="1:12" x14ac:dyDescent="0.2">
      <c r="A20" s="115" t="s">
        <v>214</v>
      </c>
      <c r="B20" s="5" t="str">
        <f t="shared" si="0"/>
        <v>II</v>
      </c>
      <c r="C20" s="100">
        <v>45813.476000000002</v>
      </c>
      <c r="D20" s="115" t="s">
        <v>184</v>
      </c>
      <c r="E20" s="100">
        <f>VLOOKUP(C20,'Active 1'!C$21:E$103,3,FALSE)</f>
        <v>31210.442270814896</v>
      </c>
      <c r="F20" s="113" t="s">
        <v>215</v>
      </c>
      <c r="G20" s="112">
        <v>31210.5</v>
      </c>
      <c r="H20" s="112">
        <f t="shared" si="1"/>
        <v>45813.476000000002</v>
      </c>
      <c r="I20" s="112" t="s">
        <v>216</v>
      </c>
      <c r="K20" s="113"/>
      <c r="L20" s="114" t="s">
        <v>193</v>
      </c>
    </row>
    <row r="21" spans="1:12" x14ac:dyDescent="0.2">
      <c r="A21" s="115" t="s">
        <v>219</v>
      </c>
      <c r="B21" s="5" t="str">
        <f t="shared" si="0"/>
        <v>I</v>
      </c>
      <c r="C21" s="100">
        <v>45830.445</v>
      </c>
      <c r="D21" s="115" t="s">
        <v>184</v>
      </c>
      <c r="E21" s="100">
        <f>VLOOKUP(C21,'Active 1'!C$21:E$103,3,FALSE)</f>
        <v>31273.007554364409</v>
      </c>
      <c r="F21" s="113" t="s">
        <v>217</v>
      </c>
      <c r="G21" s="112">
        <v>31273</v>
      </c>
      <c r="H21" s="112">
        <f t="shared" si="1"/>
        <v>45830.445</v>
      </c>
      <c r="I21" s="112" t="s">
        <v>218</v>
      </c>
      <c r="K21" s="113"/>
      <c r="L21" s="114" t="s">
        <v>193</v>
      </c>
    </row>
    <row r="22" spans="1:12" x14ac:dyDescent="0.2">
      <c r="A22" s="115" t="s">
        <v>221</v>
      </c>
      <c r="B22" s="5" t="str">
        <f t="shared" si="0"/>
        <v>II</v>
      </c>
      <c r="C22" s="100">
        <v>46039.692000000003</v>
      </c>
      <c r="D22" s="115" t="s">
        <v>184</v>
      </c>
      <c r="E22" s="100">
        <f>VLOOKUP(C22,'Active 1'!C$21:E$103,3,FALSE)</f>
        <v>32044.508402197938</v>
      </c>
      <c r="F22" s="113" t="s">
        <v>220</v>
      </c>
      <c r="G22" s="112">
        <v>32044.5</v>
      </c>
      <c r="H22" s="112">
        <f t="shared" si="1"/>
        <v>46039.692000000003</v>
      </c>
      <c r="I22" s="112" t="s">
        <v>218</v>
      </c>
      <c r="K22" s="113"/>
      <c r="L22" s="114" t="s">
        <v>193</v>
      </c>
    </row>
    <row r="23" spans="1:12" x14ac:dyDescent="0.2">
      <c r="A23" s="115" t="s">
        <v>224</v>
      </c>
      <c r="B23" s="5" t="str">
        <f t="shared" si="0"/>
        <v>II</v>
      </c>
      <c r="C23" s="100">
        <v>46173.4</v>
      </c>
      <c r="D23" s="115" t="s">
        <v>184</v>
      </c>
      <c r="E23" s="100">
        <f>VLOOKUP(C23,'Active 1'!C$21:E$103,3,FALSE)</f>
        <v>32537.494372664052</v>
      </c>
      <c r="F23" s="113" t="s">
        <v>222</v>
      </c>
      <c r="G23" s="112">
        <v>32537.5</v>
      </c>
      <c r="H23" s="112">
        <f t="shared" si="1"/>
        <v>46173.4</v>
      </c>
      <c r="I23" s="112" t="s">
        <v>223</v>
      </c>
      <c r="K23" s="113"/>
      <c r="L23" s="114" t="s">
        <v>193</v>
      </c>
    </row>
    <row r="24" spans="1:12" x14ac:dyDescent="0.2">
      <c r="A24" s="115" t="s">
        <v>226</v>
      </c>
      <c r="B24" s="5" t="str">
        <f t="shared" si="0"/>
        <v>I</v>
      </c>
      <c r="C24" s="100">
        <v>46561.385000000002</v>
      </c>
      <c r="D24" s="115" t="s">
        <v>184</v>
      </c>
      <c r="E24" s="100">
        <f>VLOOKUP(C24,'Active 1'!C$21:E$103,3,FALSE)</f>
        <v>33968.008341546221</v>
      </c>
      <c r="F24" s="113" t="s">
        <v>225</v>
      </c>
      <c r="G24" s="112">
        <v>33968</v>
      </c>
      <c r="H24" s="112">
        <f t="shared" si="1"/>
        <v>46561.385000000002</v>
      </c>
      <c r="I24" s="112" t="s">
        <v>218</v>
      </c>
      <c r="K24" s="113"/>
      <c r="L24" s="114" t="s">
        <v>193</v>
      </c>
    </row>
    <row r="25" spans="1:12" x14ac:dyDescent="0.2">
      <c r="A25" s="115" t="s">
        <v>229</v>
      </c>
      <c r="B25" s="5" t="str">
        <f t="shared" si="0"/>
        <v>II</v>
      </c>
      <c r="C25" s="100">
        <v>46907.341999999997</v>
      </c>
      <c r="D25" s="115" t="s">
        <v>184</v>
      </c>
      <c r="E25" s="100">
        <f>VLOOKUP(C25,'Active 1'!C$21:E$103,3,FALSE)</f>
        <v>35243.563636551342</v>
      </c>
      <c r="F25" s="113" t="s">
        <v>227</v>
      </c>
      <c r="G25" s="112">
        <v>35243.5</v>
      </c>
      <c r="H25" s="112">
        <f t="shared" si="1"/>
        <v>46907.341999999997</v>
      </c>
      <c r="I25" s="112" t="s">
        <v>228</v>
      </c>
      <c r="K25" s="113"/>
      <c r="L25" s="114" t="s">
        <v>193</v>
      </c>
    </row>
    <row r="26" spans="1:12" x14ac:dyDescent="0.2">
      <c r="A26" s="115" t="s">
        <v>232</v>
      </c>
      <c r="B26" s="5" t="str">
        <f t="shared" si="0"/>
        <v>II</v>
      </c>
      <c r="C26" s="100">
        <v>47524.631000000001</v>
      </c>
      <c r="D26" s="115" t="s">
        <v>184</v>
      </c>
      <c r="E26" s="100">
        <f>VLOOKUP(C26,'Active 1'!C$21:E$103,3,FALSE)</f>
        <v>37519.529298464331</v>
      </c>
      <c r="F26" s="113" t="s">
        <v>230</v>
      </c>
      <c r="G26" s="112">
        <v>37519.5</v>
      </c>
      <c r="H26" s="112">
        <f t="shared" si="1"/>
        <v>47524.631000000001</v>
      </c>
      <c r="I26" s="112" t="s">
        <v>231</v>
      </c>
      <c r="K26" s="113"/>
      <c r="L26" s="114" t="s">
        <v>193</v>
      </c>
    </row>
    <row r="27" spans="1:12" x14ac:dyDescent="0.2">
      <c r="A27" s="115" t="s">
        <v>234</v>
      </c>
      <c r="B27" s="5" t="str">
        <f t="shared" si="0"/>
        <v>II</v>
      </c>
      <c r="C27" s="100">
        <v>47927.381999999998</v>
      </c>
      <c r="D27" s="115" t="s">
        <v>184</v>
      </c>
      <c r="E27" s="100">
        <f>VLOOKUP(C27,'Active 1'!C$21:E$103,3,FALSE)</f>
        <v>39004.486014526185</v>
      </c>
      <c r="F27" s="113" t="s">
        <v>233</v>
      </c>
      <c r="G27" s="112">
        <v>39004.5</v>
      </c>
      <c r="H27" s="112">
        <f t="shared" si="1"/>
        <v>47927.381999999998</v>
      </c>
      <c r="I27" s="112" t="s">
        <v>208</v>
      </c>
      <c r="K27" s="113"/>
      <c r="L27" s="114" t="s">
        <v>193</v>
      </c>
    </row>
    <row r="28" spans="1:12" x14ac:dyDescent="0.2">
      <c r="A28" s="115" t="s">
        <v>237</v>
      </c>
      <c r="B28" s="5" t="str">
        <f t="shared" si="0"/>
        <v>II</v>
      </c>
      <c r="C28" s="100">
        <v>48039.406000000003</v>
      </c>
      <c r="D28" s="115" t="s">
        <v>184</v>
      </c>
      <c r="E28" s="100">
        <f>VLOOKUP(C28,'Active 1'!C$21:E$103,3,FALSE)</f>
        <v>39417.522335131522</v>
      </c>
      <c r="F28" s="113" t="s">
        <v>235</v>
      </c>
      <c r="G28" s="112">
        <v>39417.5</v>
      </c>
      <c r="H28" s="112">
        <f t="shared" si="1"/>
        <v>48039.406000000003</v>
      </c>
      <c r="I28" s="112" t="s">
        <v>236</v>
      </c>
      <c r="K28" s="113"/>
      <c r="L28" s="114" t="s">
        <v>193</v>
      </c>
    </row>
    <row r="29" spans="1:12" x14ac:dyDescent="0.2">
      <c r="A29" s="115" t="s">
        <v>242</v>
      </c>
      <c r="B29" s="5" t="str">
        <f t="shared" si="0"/>
        <v>I</v>
      </c>
      <c r="C29" s="100">
        <v>50549.413</v>
      </c>
      <c r="D29" s="115" t="s">
        <v>183</v>
      </c>
      <c r="E29" s="100">
        <f>VLOOKUP(C29,'Active 1'!C$21:E$103,3,FALSE)</f>
        <v>48672.004017392494</v>
      </c>
      <c r="F29" s="113" t="s">
        <v>238</v>
      </c>
      <c r="G29" s="112">
        <v>48672</v>
      </c>
      <c r="H29" s="112">
        <f t="shared" si="1"/>
        <v>50549.413</v>
      </c>
      <c r="I29" s="112" t="s">
        <v>239</v>
      </c>
      <c r="K29" s="113" t="s">
        <v>240</v>
      </c>
      <c r="L29" s="114" t="s">
        <v>241</v>
      </c>
    </row>
    <row r="30" spans="1:12" x14ac:dyDescent="0.2">
      <c r="A30" s="115" t="s">
        <v>244</v>
      </c>
      <c r="B30" s="5" t="str">
        <f t="shared" si="0"/>
        <v>II</v>
      </c>
      <c r="C30" s="100">
        <v>50953.398000000001</v>
      </c>
      <c r="D30" s="115" t="s">
        <v>183</v>
      </c>
      <c r="E30" s="100">
        <f>VLOOKUP(C30,'Active 1'!C$21:E$103,3,FALSE)</f>
        <v>50161.510533672408</v>
      </c>
      <c r="F30" s="113" t="s">
        <v>243</v>
      </c>
      <c r="G30" s="112">
        <v>50161.5</v>
      </c>
      <c r="H30" s="112">
        <f t="shared" si="1"/>
        <v>50953.398000000001</v>
      </c>
      <c r="I30" s="112" t="s">
        <v>213</v>
      </c>
      <c r="K30" s="113" t="s">
        <v>240</v>
      </c>
      <c r="L30" s="114" t="s">
        <v>241</v>
      </c>
    </row>
    <row r="31" spans="1:12" x14ac:dyDescent="0.2">
      <c r="A31" s="115" t="s">
        <v>247</v>
      </c>
      <c r="B31" s="5" t="str">
        <f t="shared" si="0"/>
        <v>II</v>
      </c>
      <c r="C31" s="100">
        <v>51926.538099999998</v>
      </c>
      <c r="D31" s="115" t="s">
        <v>183</v>
      </c>
      <c r="E31" s="100">
        <f>VLOOKUP(C31,'Active 1'!C$21:E$103,3,FALSE)</f>
        <v>53749.511375791015</v>
      </c>
      <c r="F31" s="113" t="s">
        <v>245</v>
      </c>
      <c r="G31" s="112">
        <v>53749.5</v>
      </c>
      <c r="H31" s="112">
        <f t="shared" si="1"/>
        <v>51926.538099999998</v>
      </c>
      <c r="I31" s="112" t="s">
        <v>246</v>
      </c>
      <c r="K31" s="113" t="s">
        <v>240</v>
      </c>
      <c r="L31" s="114" t="s">
        <v>241</v>
      </c>
    </row>
    <row r="32" spans="1:12" x14ac:dyDescent="0.2">
      <c r="A32" s="115" t="s">
        <v>247</v>
      </c>
      <c r="B32" s="5" t="str">
        <f t="shared" si="0"/>
        <v>II</v>
      </c>
      <c r="C32" s="100">
        <v>51967.496700000003</v>
      </c>
      <c r="D32" s="115" t="s">
        <v>183</v>
      </c>
      <c r="E32" s="100">
        <f>VLOOKUP(C32,'Active 1'!C$21:E$103,3,FALSE)</f>
        <v>53900.527135281365</v>
      </c>
      <c r="F32" s="113" t="s">
        <v>248</v>
      </c>
      <c r="G32" s="112">
        <v>53900.5</v>
      </c>
      <c r="H32" s="112">
        <f t="shared" si="1"/>
        <v>51967.496700000003</v>
      </c>
      <c r="I32" s="112" t="s">
        <v>249</v>
      </c>
      <c r="K32" s="113" t="s">
        <v>240</v>
      </c>
      <c r="L32" s="114" t="s">
        <v>241</v>
      </c>
    </row>
    <row r="33" spans="1:12" x14ac:dyDescent="0.2">
      <c r="A33" s="115" t="s">
        <v>252</v>
      </c>
      <c r="B33" s="5" t="str">
        <f t="shared" si="0"/>
        <v>I</v>
      </c>
      <c r="C33" s="100">
        <v>52715.385000000002</v>
      </c>
      <c r="D33" s="115" t="s">
        <v>183</v>
      </c>
      <c r="E33" s="100">
        <f>VLOOKUP(C33,'Active 1'!C$21:E$103,3,FALSE)</f>
        <v>56658.016884404497</v>
      </c>
      <c r="F33" s="113" t="s">
        <v>250</v>
      </c>
      <c r="G33" s="112">
        <v>56658</v>
      </c>
      <c r="H33" s="112">
        <f t="shared" si="1"/>
        <v>52715.385000000002</v>
      </c>
      <c r="I33" s="112" t="s">
        <v>251</v>
      </c>
      <c r="K33" s="113" t="s">
        <v>240</v>
      </c>
      <c r="L33" s="114" t="s">
        <v>241</v>
      </c>
    </row>
    <row r="34" spans="1:12" x14ac:dyDescent="0.2">
      <c r="A34" s="115" t="s">
        <v>252</v>
      </c>
      <c r="B34" s="5" t="str">
        <f t="shared" si="0"/>
        <v>II</v>
      </c>
      <c r="C34" s="100">
        <v>52715.522299999997</v>
      </c>
      <c r="D34" s="115" t="s">
        <v>183</v>
      </c>
      <c r="E34" s="100">
        <f>VLOOKUP(C34,'Active 1'!C$21:E$103,3,FALSE)</f>
        <v>56658.523114201831</v>
      </c>
      <c r="F34" s="113" t="s">
        <v>253</v>
      </c>
      <c r="G34" s="112">
        <v>56658.5</v>
      </c>
      <c r="H34" s="112">
        <f t="shared" si="1"/>
        <v>52715.522299999997</v>
      </c>
      <c r="I34" s="112" t="s">
        <v>254</v>
      </c>
      <c r="K34" s="113" t="s">
        <v>240</v>
      </c>
      <c r="L34" s="114" t="s">
        <v>241</v>
      </c>
    </row>
    <row r="35" spans="1:12" x14ac:dyDescent="0.2">
      <c r="A35" s="116" t="s">
        <v>258</v>
      </c>
      <c r="B35" s="5" t="str">
        <f t="shared" si="0"/>
        <v>II</v>
      </c>
      <c r="C35" s="100">
        <v>52736.124300000003</v>
      </c>
      <c r="D35" s="115" t="s">
        <v>183</v>
      </c>
      <c r="E35" s="100">
        <f>VLOOKUP(C35,'Active 1'!C$21:E$103,3,FALSE)</f>
        <v>56734.48339304488</v>
      </c>
      <c r="F35" s="113" t="s">
        <v>255</v>
      </c>
      <c r="G35" s="112">
        <v>56734.5</v>
      </c>
      <c r="H35" s="112">
        <f t="shared" si="1"/>
        <v>52736.124300000003</v>
      </c>
      <c r="I35" s="112" t="s">
        <v>256</v>
      </c>
      <c r="K35" s="113" t="s">
        <v>240</v>
      </c>
      <c r="L35" s="114" t="s">
        <v>257</v>
      </c>
    </row>
    <row r="36" spans="1:12" x14ac:dyDescent="0.2">
      <c r="A36" s="116" t="s">
        <v>258</v>
      </c>
      <c r="B36" s="5" t="str">
        <f t="shared" si="0"/>
        <v>I</v>
      </c>
      <c r="C36" s="100">
        <v>52736.257799999999</v>
      </c>
      <c r="D36" s="115" t="s">
        <v>183</v>
      </c>
      <c r="E36" s="100">
        <f>VLOOKUP(C36,'Active 1'!C$21:E$103,3,FALSE)</f>
        <v>56734.975612112212</v>
      </c>
      <c r="F36" s="113" t="s">
        <v>259</v>
      </c>
      <c r="G36" s="112">
        <v>56735</v>
      </c>
      <c r="H36" s="112">
        <f t="shared" si="1"/>
        <v>52736.257799999999</v>
      </c>
      <c r="I36" s="112" t="s">
        <v>260</v>
      </c>
      <c r="K36" s="113" t="s">
        <v>240</v>
      </c>
      <c r="L36" s="114" t="s">
        <v>257</v>
      </c>
    </row>
    <row r="37" spans="1:12" x14ac:dyDescent="0.2">
      <c r="A37" s="116" t="s">
        <v>264</v>
      </c>
      <c r="B37" s="5" t="str">
        <f t="shared" si="0"/>
        <v>II</v>
      </c>
      <c r="C37" s="100">
        <v>52800.414299999997</v>
      </c>
      <c r="D37" s="115" t="s">
        <v>183</v>
      </c>
      <c r="E37" s="100">
        <f>VLOOKUP(C37,'Active 1'!C$21:E$103,3,FALSE)</f>
        <v>56971.522822557425</v>
      </c>
      <c r="F37" s="113" t="s">
        <v>261</v>
      </c>
      <c r="G37" s="112">
        <v>56971.5</v>
      </c>
      <c r="H37" s="112">
        <f t="shared" si="1"/>
        <v>52800.414299999997</v>
      </c>
      <c r="I37" s="112" t="s">
        <v>262</v>
      </c>
      <c r="K37" s="113" t="s">
        <v>240</v>
      </c>
      <c r="L37" s="114" t="s">
        <v>263</v>
      </c>
    </row>
    <row r="38" spans="1:12" x14ac:dyDescent="0.2">
      <c r="A38" s="116" t="s">
        <v>264</v>
      </c>
      <c r="B38" s="5" t="str">
        <f t="shared" si="0"/>
        <v>I</v>
      </c>
      <c r="C38" s="100">
        <v>52801.363499999999</v>
      </c>
      <c r="D38" s="115" t="s">
        <v>183</v>
      </c>
      <c r="E38" s="100">
        <f>VLOOKUP(C38,'Active 1'!C$21:E$103,3,FALSE)</f>
        <v>56975.022555431809</v>
      </c>
      <c r="F38" s="113" t="s">
        <v>265</v>
      </c>
      <c r="G38" s="112">
        <v>56975</v>
      </c>
      <c r="H38" s="112">
        <f t="shared" si="1"/>
        <v>52801.363499999999</v>
      </c>
      <c r="I38" s="112" t="s">
        <v>266</v>
      </c>
      <c r="K38" s="113" t="s">
        <v>240</v>
      </c>
      <c r="L38" s="114" t="s">
        <v>263</v>
      </c>
    </row>
    <row r="39" spans="1:12" x14ac:dyDescent="0.2">
      <c r="A39" s="116" t="s">
        <v>270</v>
      </c>
      <c r="B39" s="5" t="str">
        <f t="shared" si="0"/>
        <v>I</v>
      </c>
      <c r="C39" s="100">
        <v>53076.652999999998</v>
      </c>
      <c r="D39" s="115" t="s">
        <v>183</v>
      </c>
      <c r="E39" s="100">
        <f>VLOOKUP(C39,'Active 1'!C$21:E$103,3,FALSE)</f>
        <v>57990.024360235053</v>
      </c>
      <c r="F39" s="113" t="s">
        <v>267</v>
      </c>
      <c r="G39" s="112">
        <v>57990</v>
      </c>
      <c r="H39" s="112">
        <f t="shared" si="1"/>
        <v>53076.652999999998</v>
      </c>
      <c r="I39" s="112" t="s">
        <v>268</v>
      </c>
      <c r="K39" s="113" t="s">
        <v>146</v>
      </c>
      <c r="L39" s="114" t="s">
        <v>269</v>
      </c>
    </row>
    <row r="40" spans="1:12" x14ac:dyDescent="0.2">
      <c r="A40" s="116" t="s">
        <v>264</v>
      </c>
      <c r="B40" s="5" t="str">
        <f t="shared" si="0"/>
        <v>II</v>
      </c>
      <c r="C40" s="100">
        <v>53081.398999999998</v>
      </c>
      <c r="D40" s="115" t="s">
        <v>183</v>
      </c>
      <c r="E40" s="100">
        <f>VLOOKUP(C40,'Active 1'!C$21:E$103,3,FALSE)</f>
        <v>58007.523024606904</v>
      </c>
      <c r="F40" s="113" t="s">
        <v>271</v>
      </c>
      <c r="G40" s="112">
        <v>58007.5</v>
      </c>
      <c r="H40" s="112">
        <f t="shared" si="1"/>
        <v>53081.398999999998</v>
      </c>
      <c r="I40" s="112" t="s">
        <v>262</v>
      </c>
      <c r="K40" s="113" t="s">
        <v>240</v>
      </c>
      <c r="L40" s="114" t="s">
        <v>263</v>
      </c>
    </row>
    <row r="41" spans="1:12" x14ac:dyDescent="0.2">
      <c r="A41" s="116" t="s">
        <v>275</v>
      </c>
      <c r="B41" s="5" t="str">
        <f t="shared" si="0"/>
        <v>I</v>
      </c>
      <c r="C41" s="100">
        <v>53092.383999999998</v>
      </c>
      <c r="D41" s="115" t="s">
        <v>183</v>
      </c>
      <c r="E41" s="100">
        <f>VLOOKUP(C41,'Active 1'!C$21:E$103,3,FALSE)</f>
        <v>58048.025095429672</v>
      </c>
      <c r="F41" s="113" t="s">
        <v>272</v>
      </c>
      <c r="G41" s="112">
        <v>58048</v>
      </c>
      <c r="H41" s="112">
        <f t="shared" si="1"/>
        <v>53092.383999999998</v>
      </c>
      <c r="I41" s="112" t="s">
        <v>273</v>
      </c>
      <c r="K41" s="113" t="s">
        <v>240</v>
      </c>
      <c r="L41" s="114" t="s">
        <v>274</v>
      </c>
    </row>
    <row r="42" spans="1:12" x14ac:dyDescent="0.2">
      <c r="A42" s="116" t="s">
        <v>280</v>
      </c>
      <c r="B42" s="5" t="str">
        <f t="shared" si="0"/>
        <v>I</v>
      </c>
      <c r="C42" s="100">
        <v>53122.490700000002</v>
      </c>
      <c r="D42" s="115" t="s">
        <v>183</v>
      </c>
      <c r="E42" s="100">
        <f>VLOOKUP(C42,'Active 1'!C$21:E$103,3,FALSE)</f>
        <v>58159.029528350919</v>
      </c>
      <c r="F42" s="113" t="s">
        <v>276</v>
      </c>
      <c r="G42" s="112">
        <v>58159</v>
      </c>
      <c r="H42" s="112">
        <f t="shared" si="1"/>
        <v>53122.490700000002</v>
      </c>
      <c r="I42" s="112" t="s">
        <v>277</v>
      </c>
      <c r="K42" s="113" t="s">
        <v>278</v>
      </c>
      <c r="L42" s="114" t="s">
        <v>279</v>
      </c>
    </row>
    <row r="43" spans="1:12" x14ac:dyDescent="0.2">
      <c r="A43" s="116" t="s">
        <v>284</v>
      </c>
      <c r="B43" s="5" t="str">
        <f t="shared" ref="B43:B78" si="2">IF(G43=INT(G43),"I","II")</f>
        <v>II</v>
      </c>
      <c r="C43" s="100">
        <v>53418.7984</v>
      </c>
      <c r="D43" s="115" t="s">
        <v>183</v>
      </c>
      <c r="E43" s="100">
        <f>VLOOKUP(C43,'Active 1'!C$21:E$103,3,FALSE)</f>
        <v>59251.526155636362</v>
      </c>
      <c r="F43" s="113" t="s">
        <v>281</v>
      </c>
      <c r="G43" s="112">
        <v>59251.5</v>
      </c>
      <c r="H43" s="112">
        <f t="shared" ref="H43:H78" si="3">1*C43</f>
        <v>53418.7984</v>
      </c>
      <c r="I43" s="112" t="s">
        <v>282</v>
      </c>
      <c r="K43" s="113" t="s">
        <v>240</v>
      </c>
      <c r="L43" s="114" t="s">
        <v>283</v>
      </c>
    </row>
    <row r="44" spans="1:12" x14ac:dyDescent="0.2">
      <c r="A44" s="116" t="s">
        <v>280</v>
      </c>
      <c r="B44" s="5" t="str">
        <f t="shared" si="2"/>
        <v>II</v>
      </c>
      <c r="C44" s="100">
        <v>53451.3462</v>
      </c>
      <c r="D44" s="115" t="s">
        <v>183</v>
      </c>
      <c r="E44" s="100">
        <f>VLOOKUP(C44,'Active 1'!C$21:E$103,3,FALSE)</f>
        <v>59371.531007773388</v>
      </c>
      <c r="F44" s="113" t="s">
        <v>285</v>
      </c>
      <c r="G44" s="112">
        <v>59371.5</v>
      </c>
      <c r="H44" s="112">
        <f t="shared" si="3"/>
        <v>53451.3462</v>
      </c>
      <c r="I44" s="112" t="s">
        <v>286</v>
      </c>
      <c r="K44" s="113" t="s">
        <v>278</v>
      </c>
      <c r="L44" s="114" t="s">
        <v>279</v>
      </c>
    </row>
    <row r="45" spans="1:12" x14ac:dyDescent="0.2">
      <c r="A45" s="116" t="s">
        <v>280</v>
      </c>
      <c r="B45" s="5" t="str">
        <f t="shared" si="2"/>
        <v>I</v>
      </c>
      <c r="C45" s="100">
        <v>53451.481899999999</v>
      </c>
      <c r="D45" s="115" t="s">
        <v>183</v>
      </c>
      <c r="E45" s="100">
        <f>VLOOKUP(C45,'Active 1'!C$21:E$103,3,FALSE)</f>
        <v>59372.031338316003</v>
      </c>
      <c r="F45" s="113" t="s">
        <v>287</v>
      </c>
      <c r="G45" s="112">
        <v>59372</v>
      </c>
      <c r="H45" s="112">
        <f t="shared" si="3"/>
        <v>53451.481899999999</v>
      </c>
      <c r="I45" s="112" t="s">
        <v>288</v>
      </c>
      <c r="K45" s="113" t="s">
        <v>278</v>
      </c>
      <c r="L45" s="114" t="s">
        <v>279</v>
      </c>
    </row>
    <row r="46" spans="1:12" x14ac:dyDescent="0.2">
      <c r="A46" s="116" t="s">
        <v>280</v>
      </c>
      <c r="B46" s="5" t="str">
        <f t="shared" si="2"/>
        <v>II</v>
      </c>
      <c r="C46" s="100">
        <v>53451.615100000003</v>
      </c>
      <c r="D46" s="115" t="s">
        <v>183</v>
      </c>
      <c r="E46" s="100">
        <f>VLOOKUP(C46,'Active 1'!C$21:E$103,3,FALSE)</f>
        <v>59372.5224512731</v>
      </c>
      <c r="F46" s="113" t="s">
        <v>289</v>
      </c>
      <c r="G46" s="112">
        <v>59372.5</v>
      </c>
      <c r="H46" s="112">
        <f t="shared" si="3"/>
        <v>53451.615100000003</v>
      </c>
      <c r="I46" s="112" t="s">
        <v>266</v>
      </c>
      <c r="K46" s="113" t="s">
        <v>278</v>
      </c>
      <c r="L46" s="114" t="s">
        <v>279</v>
      </c>
    </row>
    <row r="47" spans="1:12" x14ac:dyDescent="0.2">
      <c r="A47" s="116" t="s">
        <v>292</v>
      </c>
      <c r="B47" s="5" t="str">
        <f t="shared" si="2"/>
        <v>I</v>
      </c>
      <c r="C47" s="100">
        <v>53744.941800000001</v>
      </c>
      <c r="D47" s="115" t="s">
        <v>372</v>
      </c>
      <c r="E47" s="100">
        <f>VLOOKUP(C47,'Active 1'!C$21:E$103,3,FALSE)</f>
        <v>60454.028029571506</v>
      </c>
      <c r="F47" s="113" t="s">
        <v>290</v>
      </c>
      <c r="G47" s="112">
        <v>60454</v>
      </c>
      <c r="H47" s="112">
        <f t="shared" si="3"/>
        <v>53744.941800000001</v>
      </c>
      <c r="I47" s="112" t="s">
        <v>291</v>
      </c>
      <c r="K47" s="113" t="s">
        <v>171</v>
      </c>
      <c r="L47" s="114" t="s">
        <v>269</v>
      </c>
    </row>
    <row r="48" spans="1:12" x14ac:dyDescent="0.2">
      <c r="A48" s="116" t="s">
        <v>296</v>
      </c>
      <c r="B48" s="5" t="str">
        <f t="shared" si="2"/>
        <v>I</v>
      </c>
      <c r="C48" s="100">
        <v>53763.655700000003</v>
      </c>
      <c r="D48" s="115" t="s">
        <v>372</v>
      </c>
      <c r="E48" s="100">
        <f>VLOOKUP(C48,'Active 1'!C$21:E$103,3,FALSE)</f>
        <v>60523.026819118182</v>
      </c>
      <c r="F48" s="113" t="s">
        <v>293</v>
      </c>
      <c r="G48" s="112">
        <v>60523</v>
      </c>
      <c r="H48" s="112">
        <f t="shared" si="3"/>
        <v>53763.655700000003</v>
      </c>
      <c r="I48" s="112" t="s">
        <v>294</v>
      </c>
      <c r="K48" s="113" t="s">
        <v>146</v>
      </c>
      <c r="L48" s="114" t="s">
        <v>295</v>
      </c>
    </row>
    <row r="49" spans="1:12" x14ac:dyDescent="0.2">
      <c r="A49" s="116" t="s">
        <v>301</v>
      </c>
      <c r="B49" s="5" t="str">
        <f t="shared" si="2"/>
        <v>I</v>
      </c>
      <c r="C49" s="100">
        <v>54211.441700000003</v>
      </c>
      <c r="D49" s="115" t="s">
        <v>372</v>
      </c>
      <c r="E49" s="100">
        <f>VLOOKUP(C49,'Active 1'!C$21:E$103,3,FALSE)</f>
        <v>62174.029120933643</v>
      </c>
      <c r="F49" s="113" t="s">
        <v>297</v>
      </c>
      <c r="G49" s="112">
        <v>62174</v>
      </c>
      <c r="H49" s="112">
        <f t="shared" si="3"/>
        <v>54211.441700000003</v>
      </c>
      <c r="I49" s="112" t="s">
        <v>298</v>
      </c>
      <c r="K49" s="113" t="s">
        <v>299</v>
      </c>
      <c r="L49" s="114" t="s">
        <v>300</v>
      </c>
    </row>
    <row r="50" spans="1:12" x14ac:dyDescent="0.2">
      <c r="A50" s="116" t="s">
        <v>305</v>
      </c>
      <c r="B50" s="5" t="str">
        <f t="shared" si="2"/>
        <v>II</v>
      </c>
      <c r="C50" s="100">
        <v>54419.061300000001</v>
      </c>
      <c r="D50" s="115" t="s">
        <v>372</v>
      </c>
      <c r="E50" s="100">
        <f>VLOOKUP(C50,'Active 1'!C$21:E$103,3,FALSE)</f>
        <v>62939.529689289957</v>
      </c>
      <c r="F50" s="113" t="s">
        <v>302</v>
      </c>
      <c r="G50" s="112">
        <v>62939.5</v>
      </c>
      <c r="H50" s="112">
        <f t="shared" si="3"/>
        <v>54419.061300000001</v>
      </c>
      <c r="I50" s="112" t="s">
        <v>303</v>
      </c>
      <c r="K50" s="113" t="s">
        <v>299</v>
      </c>
      <c r="L50" s="114" t="s">
        <v>304</v>
      </c>
    </row>
    <row r="51" spans="1:12" x14ac:dyDescent="0.2">
      <c r="A51" s="116" t="s">
        <v>310</v>
      </c>
      <c r="B51" s="5" t="str">
        <f t="shared" si="2"/>
        <v>II</v>
      </c>
      <c r="C51" s="100">
        <v>54526.194600000003</v>
      </c>
      <c r="D51" s="115" t="s">
        <v>372</v>
      </c>
      <c r="E51" s="100">
        <f>VLOOKUP(C51,'Active 1'!C$21:E$103,3,FALSE)</f>
        <v>63334.533831672903</v>
      </c>
      <c r="F51" s="113" t="s">
        <v>306</v>
      </c>
      <c r="G51" s="112">
        <v>63334.5</v>
      </c>
      <c r="H51" s="112">
        <f t="shared" si="3"/>
        <v>54526.194600000003</v>
      </c>
      <c r="I51" s="112" t="s">
        <v>307</v>
      </c>
      <c r="K51" s="113" t="s">
        <v>308</v>
      </c>
      <c r="L51" s="114" t="s">
        <v>309</v>
      </c>
    </row>
    <row r="52" spans="1:12" x14ac:dyDescent="0.2">
      <c r="A52" s="116" t="s">
        <v>310</v>
      </c>
      <c r="B52" s="5" t="str">
        <f t="shared" si="2"/>
        <v>I</v>
      </c>
      <c r="C52" s="100">
        <v>54526.3298</v>
      </c>
      <c r="D52" s="115" t="s">
        <v>372</v>
      </c>
      <c r="E52" s="100">
        <f>VLOOKUP(C52,'Active 1'!C$21:E$103,3,FALSE)</f>
        <v>63335.032318698402</v>
      </c>
      <c r="F52" s="113" t="s">
        <v>311</v>
      </c>
      <c r="G52" s="112">
        <v>63335</v>
      </c>
      <c r="H52" s="112">
        <f t="shared" si="3"/>
        <v>54526.3298</v>
      </c>
      <c r="I52" s="112" t="s">
        <v>312</v>
      </c>
      <c r="K52" s="113" t="s">
        <v>308</v>
      </c>
      <c r="L52" s="114" t="s">
        <v>309</v>
      </c>
    </row>
    <row r="53" spans="1:12" x14ac:dyDescent="0.2">
      <c r="A53" s="116" t="s">
        <v>315</v>
      </c>
      <c r="B53" s="5" t="str">
        <f t="shared" si="2"/>
        <v>II</v>
      </c>
      <c r="C53" s="100">
        <v>54527.821400000001</v>
      </c>
      <c r="D53" s="115" t="s">
        <v>372</v>
      </c>
      <c r="E53" s="100">
        <f>VLOOKUP(C53,'Active 1'!C$21:E$103,3,FALSE)</f>
        <v>63340.531898929563</v>
      </c>
      <c r="F53" s="113" t="s">
        <v>313</v>
      </c>
      <c r="G53" s="112">
        <v>63340.5</v>
      </c>
      <c r="H53" s="112">
        <f t="shared" si="3"/>
        <v>54527.821400000001</v>
      </c>
      <c r="I53" s="112" t="s">
        <v>314</v>
      </c>
      <c r="K53" s="113" t="s">
        <v>111</v>
      </c>
      <c r="L53" s="114" t="s">
        <v>304</v>
      </c>
    </row>
    <row r="54" spans="1:12" x14ac:dyDescent="0.2">
      <c r="A54" s="116" t="s">
        <v>310</v>
      </c>
      <c r="B54" s="5" t="str">
        <f t="shared" si="2"/>
        <v>II</v>
      </c>
      <c r="C54" s="100">
        <v>54550.062599999997</v>
      </c>
      <c r="D54" s="115" t="s">
        <v>372</v>
      </c>
      <c r="E54" s="100">
        <f>VLOOKUP(C54,'Active 1'!C$21:E$103,3,FALSE)</f>
        <v>63422.535964253468</v>
      </c>
      <c r="F54" s="113" t="s">
        <v>316</v>
      </c>
      <c r="G54" s="112">
        <v>63422.5</v>
      </c>
      <c r="H54" s="112">
        <f t="shared" si="3"/>
        <v>54550.062599999997</v>
      </c>
      <c r="I54" s="112" t="s">
        <v>317</v>
      </c>
      <c r="K54" s="113" t="s">
        <v>171</v>
      </c>
      <c r="L54" s="114" t="s">
        <v>309</v>
      </c>
    </row>
    <row r="55" spans="1:12" x14ac:dyDescent="0.2">
      <c r="A55" s="116" t="s">
        <v>310</v>
      </c>
      <c r="B55" s="5" t="str">
        <f t="shared" si="2"/>
        <v>I</v>
      </c>
      <c r="C55" s="100">
        <v>54550.198199999999</v>
      </c>
      <c r="D55" s="115" t="s">
        <v>372</v>
      </c>
      <c r="E55" s="100">
        <f>VLOOKUP(C55,'Active 1'!C$21:E$103,3,FALSE)</f>
        <v>63423.035926092671</v>
      </c>
      <c r="F55" s="113" t="s">
        <v>318</v>
      </c>
      <c r="G55" s="112">
        <v>63423</v>
      </c>
      <c r="H55" s="112">
        <f t="shared" si="3"/>
        <v>54550.198199999999</v>
      </c>
      <c r="I55" s="112" t="s">
        <v>319</v>
      </c>
      <c r="K55" s="113" t="s">
        <v>171</v>
      </c>
      <c r="L55" s="114" t="s">
        <v>309</v>
      </c>
    </row>
    <row r="56" spans="1:12" x14ac:dyDescent="0.2">
      <c r="A56" s="116" t="s">
        <v>310</v>
      </c>
      <c r="B56" s="5" t="str">
        <f t="shared" si="2"/>
        <v>II</v>
      </c>
      <c r="C56" s="100">
        <v>54554.944000000003</v>
      </c>
      <c r="D56" s="115" t="s">
        <v>372</v>
      </c>
      <c r="E56" s="100">
        <f>VLOOKUP(C56,'Active 1'!C$21:E$103,3,FALSE)</f>
        <v>63440.533853057699</v>
      </c>
      <c r="F56" s="113" t="s">
        <v>320</v>
      </c>
      <c r="G56" s="112">
        <v>63440.5</v>
      </c>
      <c r="H56" s="112">
        <f t="shared" si="3"/>
        <v>54554.944000000003</v>
      </c>
      <c r="I56" s="112" t="s">
        <v>307</v>
      </c>
      <c r="K56" s="113" t="s">
        <v>321</v>
      </c>
      <c r="L56" s="114" t="s">
        <v>309</v>
      </c>
    </row>
    <row r="57" spans="1:12" x14ac:dyDescent="0.2">
      <c r="A57" s="116" t="s">
        <v>310</v>
      </c>
      <c r="B57" s="5" t="str">
        <f t="shared" si="2"/>
        <v>I</v>
      </c>
      <c r="C57" s="100">
        <v>54562.944900000002</v>
      </c>
      <c r="D57" s="115" t="s">
        <v>372</v>
      </c>
      <c r="E57" s="100">
        <f>VLOOKUP(C57,'Active 1'!C$21:E$103,3,FALSE)</f>
        <v>63470.033445087363</v>
      </c>
      <c r="F57" s="113" t="s">
        <v>322</v>
      </c>
      <c r="G57" s="112">
        <v>63470</v>
      </c>
      <c r="H57" s="112">
        <f t="shared" si="3"/>
        <v>54562.944900000002</v>
      </c>
      <c r="I57" s="112" t="s">
        <v>323</v>
      </c>
      <c r="K57" s="113" t="s">
        <v>321</v>
      </c>
      <c r="L57" s="114" t="s">
        <v>309</v>
      </c>
    </row>
    <row r="58" spans="1:12" x14ac:dyDescent="0.2">
      <c r="A58" s="116" t="s">
        <v>310</v>
      </c>
      <c r="B58" s="5" t="str">
        <f t="shared" si="2"/>
        <v>II</v>
      </c>
      <c r="C58" s="100">
        <v>54563.080199999997</v>
      </c>
      <c r="D58" s="115" t="s">
        <v>372</v>
      </c>
      <c r="E58" s="100">
        <f>VLOOKUP(C58,'Active 1'!C$21:E$103,3,FALSE)</f>
        <v>63470.532300816274</v>
      </c>
      <c r="F58" s="113" t="s">
        <v>324</v>
      </c>
      <c r="G58" s="112">
        <v>63470.5</v>
      </c>
      <c r="H58" s="112">
        <f t="shared" si="3"/>
        <v>54563.080199999997</v>
      </c>
      <c r="I58" s="112" t="s">
        <v>312</v>
      </c>
      <c r="K58" s="113" t="s">
        <v>321</v>
      </c>
      <c r="L58" s="114" t="s">
        <v>309</v>
      </c>
    </row>
    <row r="59" spans="1:12" x14ac:dyDescent="0.2">
      <c r="A59" s="116" t="s">
        <v>310</v>
      </c>
      <c r="B59" s="5" t="str">
        <f t="shared" si="2"/>
        <v>II</v>
      </c>
      <c r="C59" s="100">
        <v>54564.9807</v>
      </c>
      <c r="D59" s="115" t="s">
        <v>372</v>
      </c>
      <c r="E59" s="100">
        <f>VLOOKUP(C59,'Active 1'!C$21:E$103,3,FALSE)</f>
        <v>63477.539509336879</v>
      </c>
      <c r="F59" s="113" t="s">
        <v>325</v>
      </c>
      <c r="G59" s="112">
        <v>63477.5</v>
      </c>
      <c r="H59" s="112">
        <f t="shared" si="3"/>
        <v>54564.9807</v>
      </c>
      <c r="I59" s="112" t="s">
        <v>326</v>
      </c>
      <c r="K59" s="113" t="s">
        <v>49</v>
      </c>
      <c r="L59" s="114" t="s">
        <v>309</v>
      </c>
    </row>
    <row r="60" spans="1:12" x14ac:dyDescent="0.2">
      <c r="A60" s="116" t="s">
        <v>310</v>
      </c>
      <c r="B60" s="5" t="str">
        <f t="shared" si="2"/>
        <v>I</v>
      </c>
      <c r="C60" s="100">
        <v>54565.116900000001</v>
      </c>
      <c r="D60" s="115" t="s">
        <v>372</v>
      </c>
      <c r="E60" s="100">
        <f>VLOOKUP(C60,'Active 1'!C$21:E$103,3,FALSE)</f>
        <v>63478.041683396601</v>
      </c>
      <c r="F60" s="113" t="s">
        <v>327</v>
      </c>
      <c r="G60" s="112">
        <v>63478</v>
      </c>
      <c r="H60" s="112">
        <f t="shared" si="3"/>
        <v>54565.116900000001</v>
      </c>
      <c r="I60" s="112" t="s">
        <v>328</v>
      </c>
      <c r="K60" s="113" t="s">
        <v>49</v>
      </c>
      <c r="L60" s="114" t="s">
        <v>309</v>
      </c>
    </row>
    <row r="61" spans="1:12" x14ac:dyDescent="0.2">
      <c r="A61" s="116" t="s">
        <v>331</v>
      </c>
      <c r="B61" s="5" t="str">
        <f t="shared" si="2"/>
        <v>I</v>
      </c>
      <c r="C61" s="100">
        <v>54845.828000000001</v>
      </c>
      <c r="D61" s="115" t="s">
        <v>372</v>
      </c>
      <c r="E61" s="100">
        <f>VLOOKUP(C61,'Active 1'!C$21:E$103,3,FALSE)</f>
        <v>64513.033112885576</v>
      </c>
      <c r="F61" s="113" t="s">
        <v>329</v>
      </c>
      <c r="G61" s="112">
        <v>64513</v>
      </c>
      <c r="H61" s="112">
        <f t="shared" si="3"/>
        <v>54845.828000000001</v>
      </c>
      <c r="I61" s="112" t="s">
        <v>330</v>
      </c>
      <c r="K61" s="113" t="s">
        <v>171</v>
      </c>
      <c r="L61" s="114" t="s">
        <v>241</v>
      </c>
    </row>
    <row r="62" spans="1:12" x14ac:dyDescent="0.2">
      <c r="A62" s="115" t="s">
        <v>335</v>
      </c>
      <c r="B62" s="5" t="str">
        <f t="shared" si="2"/>
        <v>I</v>
      </c>
      <c r="C62" s="100">
        <v>54887.5962</v>
      </c>
      <c r="D62" s="115" t="s">
        <v>372</v>
      </c>
      <c r="E62" s="100">
        <f>VLOOKUP(C62,'Active 1'!C$21:E$103,3,FALSE)</f>
        <v>64667.033895274231</v>
      </c>
      <c r="F62" s="113" t="s">
        <v>332</v>
      </c>
      <c r="G62" s="112">
        <v>64667</v>
      </c>
      <c r="H62" s="112">
        <f t="shared" si="3"/>
        <v>54887.5962</v>
      </c>
      <c r="I62" s="112" t="s">
        <v>307</v>
      </c>
      <c r="K62" s="113" t="s">
        <v>333</v>
      </c>
      <c r="L62" s="114" t="s">
        <v>334</v>
      </c>
    </row>
    <row r="63" spans="1:12" x14ac:dyDescent="0.2">
      <c r="A63" s="115" t="s">
        <v>335</v>
      </c>
      <c r="B63" s="5" t="str">
        <f t="shared" si="2"/>
        <v>II</v>
      </c>
      <c r="C63" s="100">
        <v>54946.309500000003</v>
      </c>
      <c r="D63" s="115" t="s">
        <v>372</v>
      </c>
      <c r="E63" s="100">
        <f>VLOOKUP(C63,'Active 1'!C$21:E$103,3,FALSE)</f>
        <v>64883.511841094747</v>
      </c>
      <c r="F63" s="113" t="s">
        <v>340</v>
      </c>
      <c r="G63" s="112">
        <v>64883.5</v>
      </c>
      <c r="H63" s="112">
        <f t="shared" si="3"/>
        <v>54946.309500000003</v>
      </c>
      <c r="I63" s="112" t="s">
        <v>341</v>
      </c>
      <c r="K63" s="113" t="s">
        <v>333</v>
      </c>
      <c r="L63" s="114" t="s">
        <v>342</v>
      </c>
    </row>
    <row r="64" spans="1:12" x14ac:dyDescent="0.2">
      <c r="A64" s="115" t="s">
        <v>335</v>
      </c>
      <c r="B64" s="5" t="str">
        <f t="shared" si="2"/>
        <v>I</v>
      </c>
      <c r="C64" s="100">
        <v>54964.347300000001</v>
      </c>
      <c r="D64" s="115" t="s">
        <v>372</v>
      </c>
      <c r="E64" s="100">
        <f>VLOOKUP(C64,'Active 1'!C$21:E$103,3,FALSE)</f>
        <v>64950.017826810436</v>
      </c>
      <c r="F64" s="113" t="s">
        <v>343</v>
      </c>
      <c r="G64" s="112">
        <v>64950</v>
      </c>
      <c r="H64" s="112">
        <f t="shared" si="3"/>
        <v>54964.347300000001</v>
      </c>
      <c r="I64" s="112" t="s">
        <v>344</v>
      </c>
      <c r="K64" s="113" t="s">
        <v>333</v>
      </c>
      <c r="L64" s="114" t="s">
        <v>342</v>
      </c>
    </row>
    <row r="65" spans="1:12" x14ac:dyDescent="0.2">
      <c r="A65" s="116" t="s">
        <v>347</v>
      </c>
      <c r="B65" s="5" t="str">
        <f t="shared" si="2"/>
        <v>I</v>
      </c>
      <c r="C65" s="100">
        <v>55243.707300000002</v>
      </c>
      <c r="D65" s="115" t="s">
        <v>372</v>
      </c>
      <c r="E65" s="100">
        <f>VLOOKUP(C65,'Active 1'!C$21:E$103,3,FALSE)</f>
        <v>65980.027704375098</v>
      </c>
      <c r="F65" s="113" t="s">
        <v>345</v>
      </c>
      <c r="G65" s="112">
        <v>65980</v>
      </c>
      <c r="H65" s="112">
        <f t="shared" si="3"/>
        <v>55243.707300000002</v>
      </c>
      <c r="I65" s="112" t="s">
        <v>346</v>
      </c>
      <c r="K65" s="113" t="s">
        <v>171</v>
      </c>
      <c r="L65" s="114" t="s">
        <v>241</v>
      </c>
    </row>
    <row r="66" spans="1:12" x14ac:dyDescent="0.2">
      <c r="A66" s="116" t="s">
        <v>350</v>
      </c>
      <c r="B66" s="5" t="str">
        <f t="shared" si="2"/>
        <v>II</v>
      </c>
      <c r="C66" s="100">
        <v>55311.378900000003</v>
      </c>
      <c r="D66" s="115" t="s">
        <v>372</v>
      </c>
      <c r="E66" s="100">
        <f>VLOOKUP(C66,'Active 1'!C$21:E$103,3,FALSE)</f>
        <v>66229.535208780188</v>
      </c>
      <c r="F66" s="113" t="s">
        <v>348</v>
      </c>
      <c r="G66" s="112">
        <v>66229.5</v>
      </c>
      <c r="H66" s="112">
        <f t="shared" si="3"/>
        <v>55311.378900000003</v>
      </c>
      <c r="I66" s="112" t="s">
        <v>349</v>
      </c>
      <c r="K66" s="113" t="s">
        <v>278</v>
      </c>
      <c r="L66" s="114" t="s">
        <v>279</v>
      </c>
    </row>
    <row r="67" spans="1:12" x14ac:dyDescent="0.2">
      <c r="A67" s="116" t="s">
        <v>350</v>
      </c>
      <c r="B67" s="5" t="str">
        <f t="shared" si="2"/>
        <v>I</v>
      </c>
      <c r="C67" s="100">
        <v>55311.514900000002</v>
      </c>
      <c r="D67" s="115" t="s">
        <v>372</v>
      </c>
      <c r="E67" s="100">
        <f>VLOOKUP(C67,'Active 1'!C$21:E$103,3,FALSE)</f>
        <v>66230.036645433065</v>
      </c>
      <c r="F67" s="113" t="s">
        <v>351</v>
      </c>
      <c r="G67" s="112">
        <v>66230</v>
      </c>
      <c r="H67" s="112">
        <f t="shared" si="3"/>
        <v>55311.514900000002</v>
      </c>
      <c r="I67" s="112" t="s">
        <v>352</v>
      </c>
      <c r="K67" s="113" t="s">
        <v>278</v>
      </c>
      <c r="L67" s="114" t="s">
        <v>279</v>
      </c>
    </row>
    <row r="68" spans="1:12" x14ac:dyDescent="0.2">
      <c r="A68" s="116" t="s">
        <v>347</v>
      </c>
      <c r="B68" s="5" t="str">
        <f t="shared" si="2"/>
        <v>II</v>
      </c>
      <c r="C68" s="100">
        <v>55329.820800000001</v>
      </c>
      <c r="D68" s="115" t="s">
        <v>372</v>
      </c>
      <c r="E68" s="100">
        <f>VLOOKUP(C68,'Active 1'!C$21:E$103,3,FALSE)</f>
        <v>66297.53112502108</v>
      </c>
      <c r="F68" s="113" t="s">
        <v>353</v>
      </c>
      <c r="G68" s="112">
        <v>66297.5</v>
      </c>
      <c r="H68" s="112">
        <f t="shared" si="3"/>
        <v>55329.820800000001</v>
      </c>
      <c r="I68" s="112" t="s">
        <v>286</v>
      </c>
      <c r="K68" s="113" t="s">
        <v>171</v>
      </c>
      <c r="L68" s="114" t="s">
        <v>241</v>
      </c>
    </row>
    <row r="69" spans="1:12" x14ac:dyDescent="0.2">
      <c r="A69" s="116" t="s">
        <v>356</v>
      </c>
      <c r="B69" s="5" t="str">
        <f t="shared" si="2"/>
        <v>I</v>
      </c>
      <c r="C69" s="100">
        <v>55583.820800000001</v>
      </c>
      <c r="D69" s="115" t="s">
        <v>372</v>
      </c>
      <c r="E69" s="100">
        <f>VLOOKUP(C69,'Active 1'!C$21:E$103,3,FALSE)</f>
        <v>67234.037814960306</v>
      </c>
      <c r="F69" s="113" t="s">
        <v>354</v>
      </c>
      <c r="G69" s="112">
        <v>67234</v>
      </c>
      <c r="H69" s="112">
        <f t="shared" si="3"/>
        <v>55583.820800000001</v>
      </c>
      <c r="I69" s="112" t="s">
        <v>355</v>
      </c>
      <c r="K69" s="113" t="s">
        <v>171</v>
      </c>
      <c r="L69" s="114" t="s">
        <v>241</v>
      </c>
    </row>
    <row r="70" spans="1:12" x14ac:dyDescent="0.2">
      <c r="A70" s="116" t="s">
        <v>356</v>
      </c>
      <c r="B70" s="5" t="str">
        <f t="shared" si="2"/>
        <v>II</v>
      </c>
      <c r="C70" s="100">
        <v>55583.955099999999</v>
      </c>
      <c r="D70" s="115" t="s">
        <v>372</v>
      </c>
      <c r="E70" s="100">
        <f>VLOOKUP(C70,'Active 1'!C$21:E$103,3,FALSE)</f>
        <v>67234.532983655023</v>
      </c>
      <c r="F70" s="113" t="s">
        <v>357</v>
      </c>
      <c r="G70" s="112">
        <v>67234.5</v>
      </c>
      <c r="H70" s="112">
        <f t="shared" si="3"/>
        <v>55583.955099999999</v>
      </c>
      <c r="I70" s="112" t="s">
        <v>358</v>
      </c>
      <c r="K70" s="113" t="s">
        <v>171</v>
      </c>
      <c r="L70" s="114" t="s">
        <v>241</v>
      </c>
    </row>
    <row r="71" spans="1:12" x14ac:dyDescent="0.2">
      <c r="A71" s="116" t="s">
        <v>356</v>
      </c>
      <c r="B71" s="5" t="str">
        <f t="shared" si="2"/>
        <v>I</v>
      </c>
      <c r="C71" s="100">
        <v>55665.729599999999</v>
      </c>
      <c r="D71" s="115" t="s">
        <v>372</v>
      </c>
      <c r="E71" s="100" t="e">
        <f>VLOOKUP(C71,'Active 1'!C$21:E$103,3,FALSE)</f>
        <v>#N/A</v>
      </c>
      <c r="F71" s="113" t="s">
        <v>359</v>
      </c>
      <c r="G71" s="112">
        <v>67536</v>
      </c>
      <c r="H71" s="112">
        <f t="shared" si="3"/>
        <v>55665.729599999999</v>
      </c>
      <c r="I71" s="112" t="s">
        <v>360</v>
      </c>
      <c r="K71" s="113" t="s">
        <v>171</v>
      </c>
      <c r="L71" s="114" t="s">
        <v>241</v>
      </c>
    </row>
    <row r="72" spans="1:12" x14ac:dyDescent="0.2">
      <c r="A72" s="116" t="s">
        <v>362</v>
      </c>
      <c r="B72" s="5" t="str">
        <f t="shared" si="2"/>
        <v>II</v>
      </c>
      <c r="C72" s="100">
        <v>55963.9355</v>
      </c>
      <c r="D72" s="115" t="s">
        <v>372</v>
      </c>
      <c r="E72" s="100" t="e">
        <f>VLOOKUP(C72,'Active 1'!C$21:E$103,3,FALSE)</f>
        <v>#N/A</v>
      </c>
      <c r="F72" s="113" t="s">
        <v>361</v>
      </c>
      <c r="G72" s="112">
        <v>68635.5</v>
      </c>
      <c r="H72" s="112">
        <f t="shared" si="3"/>
        <v>55963.9355</v>
      </c>
      <c r="I72" s="112" t="s">
        <v>323</v>
      </c>
      <c r="K72" s="113" t="s">
        <v>171</v>
      </c>
      <c r="L72" s="114" t="s">
        <v>241</v>
      </c>
    </row>
    <row r="73" spans="1:12" x14ac:dyDescent="0.2">
      <c r="A73" s="116" t="s">
        <v>362</v>
      </c>
      <c r="B73" s="5" t="str">
        <f t="shared" si="2"/>
        <v>I</v>
      </c>
      <c r="C73" s="100">
        <v>56033.776899999997</v>
      </c>
      <c r="D73" s="115" t="s">
        <v>372</v>
      </c>
      <c r="E73" s="100" t="e">
        <f>VLOOKUP(C73,'Active 1'!C$21:E$103,3,FALSE)</f>
        <v>#N/A</v>
      </c>
      <c r="F73" s="113" t="s">
        <v>363</v>
      </c>
      <c r="G73" s="112">
        <v>68893</v>
      </c>
      <c r="H73" s="112">
        <f t="shared" si="3"/>
        <v>56033.776899999997</v>
      </c>
      <c r="I73" s="112" t="s">
        <v>364</v>
      </c>
      <c r="K73" s="113" t="s">
        <v>171</v>
      </c>
      <c r="L73" s="114" t="s">
        <v>241</v>
      </c>
    </row>
    <row r="74" spans="1:12" x14ac:dyDescent="0.2">
      <c r="A74" s="116" t="s">
        <v>367</v>
      </c>
      <c r="B74" s="5" t="str">
        <f t="shared" si="2"/>
        <v>II</v>
      </c>
      <c r="C74" s="100">
        <v>56404.671399999999</v>
      </c>
      <c r="D74" s="115" t="s">
        <v>372</v>
      </c>
      <c r="E74" s="100" t="e">
        <f>VLOOKUP(C74,'Active 1'!C$21:E$103,3,FALSE)</f>
        <v>#N/A</v>
      </c>
      <c r="F74" s="113" t="s">
        <v>365</v>
      </c>
      <c r="G74" s="112">
        <v>70260.5</v>
      </c>
      <c r="H74" s="112">
        <f t="shared" si="3"/>
        <v>56404.671399999999</v>
      </c>
      <c r="I74" s="112" t="s">
        <v>366</v>
      </c>
      <c r="K74" s="113" t="s">
        <v>49</v>
      </c>
      <c r="L74" s="114" t="s">
        <v>241</v>
      </c>
    </row>
    <row r="75" spans="1:12" x14ac:dyDescent="0.2">
      <c r="A75" s="116" t="s">
        <v>367</v>
      </c>
      <c r="B75" s="5" t="str">
        <f t="shared" si="2"/>
        <v>II</v>
      </c>
      <c r="C75" s="100">
        <v>56404.673300000002</v>
      </c>
      <c r="D75" s="115" t="s">
        <v>372</v>
      </c>
      <c r="E75" s="100" t="e">
        <f>VLOOKUP(C75,'Active 1'!C$21:E$103,3,FALSE)</f>
        <v>#N/A</v>
      </c>
      <c r="F75" s="113" t="s">
        <v>370</v>
      </c>
      <c r="G75" s="112">
        <v>70260.5</v>
      </c>
      <c r="H75" s="112">
        <f t="shared" si="3"/>
        <v>56404.673300000002</v>
      </c>
      <c r="I75" s="112" t="s">
        <v>371</v>
      </c>
      <c r="K75" s="113" t="s">
        <v>146</v>
      </c>
      <c r="L75" s="114" t="s">
        <v>241</v>
      </c>
    </row>
    <row r="76" spans="1:12" x14ac:dyDescent="0.2">
      <c r="A76" s="116" t="s">
        <v>338</v>
      </c>
      <c r="B76" s="5" t="str">
        <f t="shared" si="2"/>
        <v>I</v>
      </c>
      <c r="C76" s="100">
        <v>54935.332499999997</v>
      </c>
      <c r="D76" s="115" t="s">
        <v>372</v>
      </c>
      <c r="E76" s="100">
        <f>VLOOKUP(C76,'Active 1'!C$21:E$103,3,FALSE)</f>
        <v>64843.03926654566</v>
      </c>
      <c r="F76" s="113" t="s">
        <v>336</v>
      </c>
      <c r="G76" s="112">
        <v>64843</v>
      </c>
      <c r="H76" s="112">
        <f t="shared" si="3"/>
        <v>54935.332499999997</v>
      </c>
      <c r="I76" s="112" t="s">
        <v>337</v>
      </c>
      <c r="K76" s="113" t="s">
        <v>278</v>
      </c>
      <c r="L76" s="114" t="s">
        <v>279</v>
      </c>
    </row>
    <row r="77" spans="1:12" x14ac:dyDescent="0.2">
      <c r="A77" s="116" t="s">
        <v>338</v>
      </c>
      <c r="B77" s="5" t="str">
        <f t="shared" si="2"/>
        <v>I</v>
      </c>
      <c r="C77" s="100">
        <v>54935.602899999998</v>
      </c>
      <c r="D77" s="115" t="s">
        <v>372</v>
      </c>
      <c r="E77" s="100">
        <f>VLOOKUP(C77,'Active 1'!C$21:E$103,3,FALSE)</f>
        <v>64844.036240596688</v>
      </c>
      <c r="F77" s="113" t="s">
        <v>339</v>
      </c>
      <c r="G77" s="112">
        <v>64844</v>
      </c>
      <c r="H77" s="112">
        <f t="shared" si="3"/>
        <v>54935.602899999998</v>
      </c>
      <c r="I77" s="112" t="s">
        <v>317</v>
      </c>
      <c r="K77" s="113" t="s">
        <v>278</v>
      </c>
      <c r="L77" s="114" t="s">
        <v>279</v>
      </c>
    </row>
    <row r="78" spans="1:12" x14ac:dyDescent="0.2">
      <c r="A78" s="116" t="s">
        <v>367</v>
      </c>
      <c r="B78" s="5" t="str">
        <f t="shared" si="2"/>
        <v>II</v>
      </c>
      <c r="C78" s="100">
        <v>56404.672400000003</v>
      </c>
      <c r="D78" s="115" t="s">
        <v>372</v>
      </c>
      <c r="E78" s="100" t="e">
        <f>VLOOKUP(C78,'Active 1'!C$21:E$103,3,FALSE)</f>
        <v>#N/A</v>
      </c>
      <c r="F78" s="113" t="s">
        <v>368</v>
      </c>
      <c r="G78" s="112">
        <v>70260.5</v>
      </c>
      <c r="H78" s="112">
        <f t="shared" si="3"/>
        <v>56404.672400000003</v>
      </c>
      <c r="I78" s="112" t="s">
        <v>369</v>
      </c>
      <c r="K78" s="113" t="s">
        <v>171</v>
      </c>
      <c r="L78" s="114" t="s">
        <v>241</v>
      </c>
    </row>
    <row r="79" spans="1:12" x14ac:dyDescent="0.2">
      <c r="B79" s="5"/>
      <c r="E79" s="100"/>
      <c r="H79" s="112"/>
    </row>
    <row r="80" spans="1:12" x14ac:dyDescent="0.2">
      <c r="B80" s="5"/>
      <c r="E80" s="100"/>
      <c r="H80" s="112"/>
    </row>
    <row r="81" spans="2:8" x14ac:dyDescent="0.2">
      <c r="B81" s="5"/>
      <c r="E81" s="100"/>
      <c r="H81" s="112"/>
    </row>
    <row r="82" spans="2:8" x14ac:dyDescent="0.2">
      <c r="B82" s="5"/>
      <c r="E82" s="100"/>
      <c r="H82" s="112"/>
    </row>
    <row r="83" spans="2:8" x14ac:dyDescent="0.2">
      <c r="B83" s="5"/>
      <c r="E83" s="100"/>
      <c r="H83" s="112"/>
    </row>
    <row r="84" spans="2:8" x14ac:dyDescent="0.2">
      <c r="B84" s="5"/>
      <c r="E84" s="100"/>
      <c r="H84" s="112"/>
    </row>
    <row r="85" spans="2:8" x14ac:dyDescent="0.2">
      <c r="B85" s="5"/>
      <c r="E85" s="100"/>
      <c r="H85" s="112"/>
    </row>
    <row r="86" spans="2:8" x14ac:dyDescent="0.2">
      <c r="B86" s="5"/>
      <c r="E86" s="100"/>
      <c r="H86" s="112"/>
    </row>
    <row r="87" spans="2:8" x14ac:dyDescent="0.2">
      <c r="B87" s="5"/>
      <c r="E87" s="100"/>
      <c r="H87" s="112"/>
    </row>
    <row r="88" spans="2:8" x14ac:dyDescent="0.2">
      <c r="B88" s="5"/>
      <c r="E88" s="100"/>
      <c r="H88" s="112"/>
    </row>
    <row r="89" spans="2:8" x14ac:dyDescent="0.2">
      <c r="B89" s="5"/>
      <c r="E89" s="100"/>
      <c r="H89" s="112"/>
    </row>
    <row r="90" spans="2:8" x14ac:dyDescent="0.2">
      <c r="B90" s="5"/>
      <c r="E90" s="100"/>
      <c r="H90" s="112"/>
    </row>
    <row r="91" spans="2:8" x14ac:dyDescent="0.2">
      <c r="B91" s="5"/>
      <c r="E91" s="100"/>
      <c r="H91" s="112"/>
    </row>
    <row r="92" spans="2:8" x14ac:dyDescent="0.2">
      <c r="B92" s="5"/>
      <c r="E92" s="100"/>
      <c r="H92" s="112"/>
    </row>
    <row r="93" spans="2:8" x14ac:dyDescent="0.2">
      <c r="B93" s="5"/>
      <c r="E93" s="100"/>
      <c r="H93" s="112"/>
    </row>
    <row r="94" spans="2:8" x14ac:dyDescent="0.2">
      <c r="B94" s="5"/>
      <c r="E94" s="100"/>
      <c r="H94" s="112"/>
    </row>
    <row r="95" spans="2:8" x14ac:dyDescent="0.2">
      <c r="B95" s="5"/>
      <c r="E95" s="100"/>
      <c r="H95" s="112"/>
    </row>
    <row r="96" spans="2:8" x14ac:dyDescent="0.2">
      <c r="B96" s="5"/>
      <c r="E96" s="100"/>
      <c r="H96" s="112"/>
    </row>
    <row r="97" spans="2:8" x14ac:dyDescent="0.2">
      <c r="B97" s="5"/>
      <c r="E97" s="100"/>
      <c r="H97" s="112"/>
    </row>
    <row r="98" spans="2:8" x14ac:dyDescent="0.2">
      <c r="B98" s="5"/>
      <c r="E98" s="100"/>
      <c r="H98" s="112"/>
    </row>
    <row r="99" spans="2:8" x14ac:dyDescent="0.2">
      <c r="B99" s="5"/>
      <c r="E99" s="100"/>
      <c r="H99" s="112"/>
    </row>
    <row r="100" spans="2:8" x14ac:dyDescent="0.2">
      <c r="B100" s="5"/>
      <c r="E100" s="100"/>
      <c r="H100" s="112"/>
    </row>
    <row r="101" spans="2:8" x14ac:dyDescent="0.2">
      <c r="B101" s="5"/>
      <c r="E101" s="100"/>
      <c r="H101" s="112"/>
    </row>
    <row r="102" spans="2:8" x14ac:dyDescent="0.2">
      <c r="B102" s="5"/>
      <c r="E102" s="100"/>
      <c r="H102" s="112"/>
    </row>
    <row r="103" spans="2:8" x14ac:dyDescent="0.2">
      <c r="B103" s="5"/>
      <c r="E103" s="100"/>
      <c r="H103" s="112"/>
    </row>
    <row r="104" spans="2:8" x14ac:dyDescent="0.2">
      <c r="B104" s="5"/>
      <c r="E104" s="100"/>
      <c r="H104" s="112"/>
    </row>
    <row r="105" spans="2:8" x14ac:dyDescent="0.2">
      <c r="B105" s="5"/>
      <c r="E105" s="100"/>
      <c r="H105" s="112"/>
    </row>
    <row r="106" spans="2:8" x14ac:dyDescent="0.2">
      <c r="B106" s="5"/>
      <c r="E106" s="100"/>
      <c r="H106" s="112"/>
    </row>
    <row r="107" spans="2:8" x14ac:dyDescent="0.2">
      <c r="B107" s="5"/>
      <c r="E107" s="100"/>
      <c r="H107" s="112"/>
    </row>
    <row r="108" spans="2:8" x14ac:dyDescent="0.2">
      <c r="B108" s="5"/>
      <c r="E108" s="100"/>
      <c r="H108" s="112"/>
    </row>
    <row r="109" spans="2:8" x14ac:dyDescent="0.2">
      <c r="B109" s="5"/>
      <c r="E109" s="100"/>
      <c r="H109" s="112"/>
    </row>
    <row r="110" spans="2:8" x14ac:dyDescent="0.2">
      <c r="B110" s="5"/>
      <c r="E110" s="100"/>
      <c r="H110" s="112"/>
    </row>
    <row r="111" spans="2:8" x14ac:dyDescent="0.2">
      <c r="B111" s="5"/>
      <c r="E111" s="100"/>
      <c r="H111" s="112"/>
    </row>
    <row r="112" spans="2:8" x14ac:dyDescent="0.2">
      <c r="B112" s="5"/>
      <c r="E112" s="100"/>
      <c r="H112" s="112"/>
    </row>
    <row r="113" spans="2:8" x14ac:dyDescent="0.2">
      <c r="B113" s="5"/>
      <c r="E113" s="100"/>
      <c r="H113" s="112"/>
    </row>
    <row r="114" spans="2:8" x14ac:dyDescent="0.2">
      <c r="B114" s="5"/>
      <c r="E114" s="100"/>
      <c r="H114" s="112"/>
    </row>
    <row r="115" spans="2:8" x14ac:dyDescent="0.2">
      <c r="B115" s="5"/>
      <c r="E115" s="100"/>
      <c r="H115" s="112"/>
    </row>
    <row r="116" spans="2:8" x14ac:dyDescent="0.2">
      <c r="B116" s="5"/>
      <c r="E116" s="100"/>
      <c r="H116" s="112"/>
    </row>
    <row r="117" spans="2:8" x14ac:dyDescent="0.2">
      <c r="B117" s="5"/>
      <c r="E117" s="100"/>
      <c r="H117" s="112"/>
    </row>
    <row r="118" spans="2:8" x14ac:dyDescent="0.2">
      <c r="B118" s="5"/>
      <c r="E118" s="100"/>
      <c r="H118" s="112"/>
    </row>
    <row r="119" spans="2:8" x14ac:dyDescent="0.2">
      <c r="B119" s="5"/>
      <c r="E119" s="100"/>
      <c r="H119" s="112"/>
    </row>
    <row r="120" spans="2:8" x14ac:dyDescent="0.2">
      <c r="B120" s="5"/>
      <c r="E120" s="100"/>
      <c r="H120" s="112"/>
    </row>
    <row r="121" spans="2:8" x14ac:dyDescent="0.2">
      <c r="B121" s="5"/>
      <c r="E121" s="100"/>
      <c r="H121" s="112"/>
    </row>
    <row r="122" spans="2:8" x14ac:dyDescent="0.2">
      <c r="B122" s="5"/>
      <c r="E122" s="100"/>
      <c r="H122" s="112"/>
    </row>
    <row r="123" spans="2:8" x14ac:dyDescent="0.2">
      <c r="B123" s="5"/>
      <c r="E123" s="100"/>
      <c r="H123" s="112"/>
    </row>
    <row r="124" spans="2:8" x14ac:dyDescent="0.2">
      <c r="B124" s="5"/>
      <c r="E124" s="100"/>
      <c r="H124" s="112"/>
    </row>
    <row r="125" spans="2:8" x14ac:dyDescent="0.2">
      <c r="B125" s="5"/>
      <c r="E125" s="100"/>
      <c r="H125" s="112"/>
    </row>
    <row r="126" spans="2:8" x14ac:dyDescent="0.2">
      <c r="B126" s="5"/>
      <c r="E126" s="100"/>
      <c r="H126" s="112"/>
    </row>
    <row r="127" spans="2:8" x14ac:dyDescent="0.2">
      <c r="B127" s="5"/>
      <c r="E127" s="100"/>
      <c r="H127" s="112"/>
    </row>
    <row r="128" spans="2:8" x14ac:dyDescent="0.2">
      <c r="B128" s="5"/>
      <c r="E128" s="100"/>
      <c r="H128" s="112"/>
    </row>
    <row r="129" spans="2:8" x14ac:dyDescent="0.2">
      <c r="B129" s="5"/>
      <c r="E129" s="100"/>
      <c r="H129" s="112"/>
    </row>
    <row r="130" spans="2:8" x14ac:dyDescent="0.2">
      <c r="B130" s="5"/>
      <c r="E130" s="100"/>
      <c r="H130" s="112"/>
    </row>
    <row r="131" spans="2:8" x14ac:dyDescent="0.2">
      <c r="B131" s="5"/>
      <c r="E131" s="100"/>
      <c r="H131" s="112"/>
    </row>
    <row r="132" spans="2:8" x14ac:dyDescent="0.2">
      <c r="B132" s="5"/>
      <c r="E132" s="100"/>
      <c r="H132" s="112"/>
    </row>
    <row r="133" spans="2:8" x14ac:dyDescent="0.2">
      <c r="B133" s="5"/>
      <c r="E133" s="100"/>
      <c r="H133" s="112"/>
    </row>
    <row r="134" spans="2:8" x14ac:dyDescent="0.2">
      <c r="B134" s="5"/>
      <c r="E134" s="100"/>
      <c r="H134" s="112"/>
    </row>
    <row r="135" spans="2:8" x14ac:dyDescent="0.2">
      <c r="B135" s="5"/>
      <c r="E135" s="100"/>
      <c r="H135" s="112"/>
    </row>
    <row r="136" spans="2:8" x14ac:dyDescent="0.2">
      <c r="B136" s="5"/>
      <c r="E136" s="100"/>
      <c r="H136" s="112"/>
    </row>
    <row r="137" spans="2:8" x14ac:dyDescent="0.2">
      <c r="B137" s="5"/>
      <c r="E137" s="100"/>
      <c r="H137" s="112"/>
    </row>
    <row r="138" spans="2:8" x14ac:dyDescent="0.2">
      <c r="B138" s="5"/>
      <c r="E138" s="100"/>
      <c r="H138" s="112"/>
    </row>
    <row r="139" spans="2:8" x14ac:dyDescent="0.2">
      <c r="B139" s="5"/>
      <c r="E139" s="100"/>
      <c r="H139" s="112"/>
    </row>
    <row r="140" spans="2:8" x14ac:dyDescent="0.2">
      <c r="B140" s="5"/>
      <c r="E140" s="100"/>
      <c r="H140" s="112"/>
    </row>
    <row r="141" spans="2:8" x14ac:dyDescent="0.2">
      <c r="B141" s="5"/>
      <c r="E141" s="100"/>
      <c r="H141" s="112"/>
    </row>
    <row r="142" spans="2:8" x14ac:dyDescent="0.2">
      <c r="B142" s="5"/>
      <c r="E142" s="100"/>
      <c r="H142" s="112"/>
    </row>
    <row r="143" spans="2:8" x14ac:dyDescent="0.2">
      <c r="B143" s="5"/>
      <c r="E143" s="100"/>
      <c r="H143" s="112"/>
    </row>
    <row r="144" spans="2:8" x14ac:dyDescent="0.2">
      <c r="B144" s="5"/>
      <c r="E144" s="100"/>
      <c r="H144" s="112"/>
    </row>
    <row r="145" spans="2:8" x14ac:dyDescent="0.2">
      <c r="B145" s="5"/>
      <c r="E145" s="100"/>
      <c r="H145" s="112"/>
    </row>
    <row r="146" spans="2:8" x14ac:dyDescent="0.2">
      <c r="B146" s="5"/>
      <c r="E146" s="100"/>
      <c r="H146" s="112"/>
    </row>
    <row r="147" spans="2:8" x14ac:dyDescent="0.2">
      <c r="B147" s="5"/>
      <c r="E147" s="100"/>
      <c r="H147" s="112"/>
    </row>
    <row r="148" spans="2:8" x14ac:dyDescent="0.2">
      <c r="B148" s="5"/>
      <c r="E148" s="100"/>
      <c r="H148" s="112"/>
    </row>
    <row r="149" spans="2:8" x14ac:dyDescent="0.2">
      <c r="B149" s="5"/>
      <c r="E149" s="100"/>
      <c r="H149" s="112"/>
    </row>
    <row r="150" spans="2:8" x14ac:dyDescent="0.2">
      <c r="B150" s="5"/>
      <c r="E150" s="100"/>
      <c r="H150" s="112"/>
    </row>
    <row r="151" spans="2:8" x14ac:dyDescent="0.2">
      <c r="B151" s="5"/>
      <c r="E151" s="100"/>
      <c r="H151" s="112"/>
    </row>
    <row r="152" spans="2:8" x14ac:dyDescent="0.2">
      <c r="B152" s="5"/>
      <c r="E152" s="100"/>
      <c r="H152" s="112"/>
    </row>
    <row r="153" spans="2:8" x14ac:dyDescent="0.2">
      <c r="B153" s="5"/>
      <c r="E153" s="100"/>
      <c r="H153" s="112"/>
    </row>
    <row r="154" spans="2:8" x14ac:dyDescent="0.2">
      <c r="B154" s="5"/>
      <c r="E154" s="100"/>
      <c r="H154" s="112"/>
    </row>
    <row r="155" spans="2:8" x14ac:dyDescent="0.2">
      <c r="B155" s="5"/>
      <c r="E155" s="100"/>
      <c r="H155" s="112"/>
    </row>
    <row r="156" spans="2:8" x14ac:dyDescent="0.2">
      <c r="B156" s="5"/>
      <c r="E156" s="100"/>
      <c r="H156" s="112"/>
    </row>
    <row r="157" spans="2:8" x14ac:dyDescent="0.2">
      <c r="B157" s="5"/>
      <c r="E157" s="100"/>
      <c r="H157" s="112"/>
    </row>
    <row r="158" spans="2:8" x14ac:dyDescent="0.2">
      <c r="B158" s="5"/>
      <c r="E158" s="100"/>
      <c r="H158" s="112"/>
    </row>
    <row r="159" spans="2:8" x14ac:dyDescent="0.2">
      <c r="B159" s="5"/>
      <c r="E159" s="100"/>
      <c r="H159" s="112"/>
    </row>
    <row r="160" spans="2:8" x14ac:dyDescent="0.2">
      <c r="B160" s="5"/>
      <c r="E160" s="100"/>
      <c r="H160" s="112"/>
    </row>
    <row r="161" spans="2:8" x14ac:dyDescent="0.2">
      <c r="B161" s="5"/>
      <c r="E161" s="100"/>
      <c r="H161" s="112"/>
    </row>
    <row r="162" spans="2:8" x14ac:dyDescent="0.2">
      <c r="B162" s="5"/>
      <c r="E162" s="100"/>
      <c r="H162" s="112"/>
    </row>
    <row r="163" spans="2:8" x14ac:dyDescent="0.2">
      <c r="B163" s="5"/>
      <c r="E163" s="100"/>
      <c r="H163" s="112"/>
    </row>
    <row r="164" spans="2:8" x14ac:dyDescent="0.2">
      <c r="B164" s="5"/>
      <c r="E164" s="100"/>
      <c r="H164" s="112"/>
    </row>
    <row r="165" spans="2:8" x14ac:dyDescent="0.2">
      <c r="B165" s="5"/>
      <c r="E165" s="100"/>
      <c r="H165" s="112"/>
    </row>
    <row r="166" spans="2:8" x14ac:dyDescent="0.2">
      <c r="B166" s="5"/>
      <c r="E166" s="100"/>
      <c r="H166" s="112"/>
    </row>
    <row r="167" spans="2:8" x14ac:dyDescent="0.2">
      <c r="B167" s="5"/>
      <c r="E167" s="100"/>
      <c r="H167" s="112"/>
    </row>
    <row r="168" spans="2:8" x14ac:dyDescent="0.2">
      <c r="B168" s="5"/>
      <c r="E168" s="100"/>
      <c r="H168" s="112"/>
    </row>
    <row r="169" spans="2:8" x14ac:dyDescent="0.2">
      <c r="B169" s="5"/>
      <c r="E169" s="100"/>
      <c r="H169" s="112"/>
    </row>
    <row r="170" spans="2:8" x14ac:dyDescent="0.2">
      <c r="B170" s="5"/>
      <c r="E170" s="100"/>
      <c r="H170" s="112"/>
    </row>
    <row r="171" spans="2:8" x14ac:dyDescent="0.2">
      <c r="B171" s="5"/>
      <c r="E171" s="100"/>
      <c r="H171" s="112"/>
    </row>
    <row r="172" spans="2:8" x14ac:dyDescent="0.2">
      <c r="B172" s="5"/>
      <c r="E172" s="100"/>
      <c r="H172" s="112"/>
    </row>
    <row r="173" spans="2:8" x14ac:dyDescent="0.2">
      <c r="B173" s="5"/>
      <c r="E173" s="100"/>
      <c r="H173" s="112"/>
    </row>
    <row r="174" spans="2:8" x14ac:dyDescent="0.2">
      <c r="B174" s="5"/>
      <c r="E174" s="100"/>
      <c r="H174" s="112"/>
    </row>
    <row r="175" spans="2:8" x14ac:dyDescent="0.2">
      <c r="B175" s="5"/>
      <c r="E175" s="100"/>
      <c r="H175" s="112"/>
    </row>
    <row r="176" spans="2:8" x14ac:dyDescent="0.2">
      <c r="B176" s="5"/>
      <c r="E176" s="100"/>
      <c r="H176" s="112"/>
    </row>
    <row r="177" spans="2:8" x14ac:dyDescent="0.2">
      <c r="B177" s="5"/>
      <c r="E177" s="100"/>
      <c r="H177" s="112"/>
    </row>
    <row r="178" spans="2:8" x14ac:dyDescent="0.2">
      <c r="B178" s="5"/>
      <c r="E178" s="100"/>
      <c r="H178" s="112"/>
    </row>
    <row r="179" spans="2:8" x14ac:dyDescent="0.2">
      <c r="B179" s="5"/>
      <c r="E179" s="100"/>
      <c r="H179" s="112"/>
    </row>
    <row r="180" spans="2:8" x14ac:dyDescent="0.2">
      <c r="B180" s="5"/>
      <c r="E180" s="100"/>
      <c r="H180" s="112"/>
    </row>
    <row r="181" spans="2:8" x14ac:dyDescent="0.2">
      <c r="B181" s="5"/>
      <c r="E181" s="100"/>
      <c r="H181" s="112"/>
    </row>
    <row r="182" spans="2:8" x14ac:dyDescent="0.2">
      <c r="B182" s="5"/>
      <c r="E182" s="100"/>
      <c r="H182" s="112"/>
    </row>
    <row r="183" spans="2:8" x14ac:dyDescent="0.2">
      <c r="B183" s="5"/>
      <c r="E183" s="100"/>
      <c r="H183" s="112"/>
    </row>
    <row r="184" spans="2:8" x14ac:dyDescent="0.2">
      <c r="B184" s="5"/>
      <c r="E184" s="100"/>
      <c r="H184" s="112"/>
    </row>
    <row r="185" spans="2:8" x14ac:dyDescent="0.2">
      <c r="B185" s="5"/>
      <c r="E185" s="100"/>
      <c r="H185" s="112"/>
    </row>
    <row r="186" spans="2:8" x14ac:dyDescent="0.2">
      <c r="B186" s="5"/>
      <c r="E186" s="100"/>
      <c r="H186" s="112"/>
    </row>
    <row r="187" spans="2:8" x14ac:dyDescent="0.2">
      <c r="B187" s="5"/>
      <c r="E187" s="100"/>
      <c r="H187" s="112"/>
    </row>
    <row r="188" spans="2:8" x14ac:dyDescent="0.2">
      <c r="B188" s="5"/>
      <c r="E188" s="100"/>
      <c r="H188" s="112"/>
    </row>
    <row r="189" spans="2:8" x14ac:dyDescent="0.2">
      <c r="B189" s="5"/>
      <c r="E189" s="100"/>
      <c r="H189" s="112"/>
    </row>
    <row r="190" spans="2:8" x14ac:dyDescent="0.2">
      <c r="B190" s="5"/>
      <c r="E190" s="100"/>
      <c r="H190" s="112"/>
    </row>
    <row r="191" spans="2:8" x14ac:dyDescent="0.2">
      <c r="B191" s="5"/>
      <c r="E191" s="100"/>
      <c r="H191" s="112"/>
    </row>
    <row r="192" spans="2:8" x14ac:dyDescent="0.2">
      <c r="B192" s="5"/>
      <c r="E192" s="100"/>
      <c r="H192" s="112"/>
    </row>
    <row r="193" spans="2:8" x14ac:dyDescent="0.2">
      <c r="B193" s="5"/>
      <c r="E193" s="100"/>
      <c r="H193" s="112"/>
    </row>
    <row r="194" spans="2:8" x14ac:dyDescent="0.2">
      <c r="B194" s="5"/>
      <c r="E194" s="100"/>
      <c r="H194" s="112"/>
    </row>
    <row r="195" spans="2:8" x14ac:dyDescent="0.2">
      <c r="B195" s="5"/>
      <c r="E195" s="100"/>
      <c r="H195" s="112"/>
    </row>
    <row r="196" spans="2:8" x14ac:dyDescent="0.2">
      <c r="B196" s="5"/>
      <c r="E196" s="100"/>
      <c r="H196" s="112"/>
    </row>
    <row r="197" spans="2:8" x14ac:dyDescent="0.2">
      <c r="B197" s="5"/>
      <c r="E197" s="100"/>
      <c r="H197" s="112"/>
    </row>
    <row r="198" spans="2:8" x14ac:dyDescent="0.2">
      <c r="B198" s="5"/>
      <c r="E198" s="100"/>
      <c r="H198" s="112"/>
    </row>
    <row r="199" spans="2:8" x14ac:dyDescent="0.2">
      <c r="B199" s="5"/>
      <c r="E199" s="100"/>
      <c r="H199" s="112"/>
    </row>
    <row r="200" spans="2:8" x14ac:dyDescent="0.2">
      <c r="B200" s="5"/>
      <c r="E200" s="100"/>
      <c r="H200" s="112"/>
    </row>
    <row r="201" spans="2:8" x14ac:dyDescent="0.2">
      <c r="B201" s="5"/>
      <c r="E201" s="100"/>
      <c r="H201" s="112"/>
    </row>
    <row r="202" spans="2:8" x14ac:dyDescent="0.2">
      <c r="B202" s="5"/>
      <c r="E202" s="100"/>
      <c r="H202" s="112"/>
    </row>
    <row r="203" spans="2:8" x14ac:dyDescent="0.2">
      <c r="B203" s="5"/>
      <c r="E203" s="100"/>
      <c r="H203" s="112"/>
    </row>
    <row r="204" spans="2:8" x14ac:dyDescent="0.2">
      <c r="B204" s="5"/>
      <c r="E204" s="100"/>
      <c r="H204" s="112"/>
    </row>
    <row r="205" spans="2:8" x14ac:dyDescent="0.2">
      <c r="B205" s="5"/>
      <c r="E205" s="100"/>
      <c r="H205" s="112"/>
    </row>
    <row r="206" spans="2:8" x14ac:dyDescent="0.2">
      <c r="B206" s="5"/>
      <c r="E206" s="100"/>
      <c r="H206" s="112"/>
    </row>
    <row r="207" spans="2:8" x14ac:dyDescent="0.2">
      <c r="B207" s="5"/>
      <c r="E207" s="100"/>
      <c r="H207" s="112"/>
    </row>
    <row r="208" spans="2:8" x14ac:dyDescent="0.2">
      <c r="B208" s="5"/>
      <c r="E208" s="100"/>
      <c r="H208" s="112"/>
    </row>
    <row r="209" spans="2:8" x14ac:dyDescent="0.2">
      <c r="B209" s="5"/>
      <c r="E209" s="100"/>
      <c r="H209" s="112"/>
    </row>
    <row r="210" spans="2:8" x14ac:dyDescent="0.2">
      <c r="B210" s="5"/>
      <c r="E210" s="100"/>
      <c r="H210" s="112"/>
    </row>
    <row r="211" spans="2:8" x14ac:dyDescent="0.2">
      <c r="B211" s="5"/>
      <c r="E211" s="100"/>
      <c r="H211" s="112"/>
    </row>
    <row r="212" spans="2:8" x14ac:dyDescent="0.2">
      <c r="B212" s="5"/>
      <c r="E212" s="100"/>
      <c r="H212" s="112"/>
    </row>
    <row r="213" spans="2:8" x14ac:dyDescent="0.2">
      <c r="B213" s="5"/>
      <c r="E213" s="100"/>
      <c r="H213" s="112"/>
    </row>
    <row r="214" spans="2:8" x14ac:dyDescent="0.2">
      <c r="B214" s="5"/>
      <c r="E214" s="100"/>
      <c r="H214" s="112"/>
    </row>
    <row r="215" spans="2:8" x14ac:dyDescent="0.2">
      <c r="B215" s="5"/>
      <c r="E215" s="100"/>
      <c r="H215" s="112"/>
    </row>
    <row r="216" spans="2:8" x14ac:dyDescent="0.2">
      <c r="B216" s="5"/>
      <c r="E216" s="100"/>
      <c r="H216" s="112"/>
    </row>
    <row r="217" spans="2:8" x14ac:dyDescent="0.2">
      <c r="B217" s="5"/>
      <c r="E217" s="100"/>
      <c r="H217" s="112"/>
    </row>
    <row r="218" spans="2:8" x14ac:dyDescent="0.2">
      <c r="B218" s="5"/>
      <c r="E218" s="100"/>
      <c r="H218" s="112"/>
    </row>
    <row r="219" spans="2:8" x14ac:dyDescent="0.2">
      <c r="B219" s="5"/>
      <c r="E219" s="100"/>
      <c r="H219" s="112"/>
    </row>
    <row r="220" spans="2:8" x14ac:dyDescent="0.2">
      <c r="B220" s="5"/>
      <c r="E220" s="100"/>
      <c r="H220" s="112"/>
    </row>
    <row r="221" spans="2:8" x14ac:dyDescent="0.2">
      <c r="B221" s="5"/>
      <c r="E221" s="100"/>
      <c r="H221" s="112"/>
    </row>
    <row r="222" spans="2:8" x14ac:dyDescent="0.2">
      <c r="B222" s="5"/>
      <c r="E222" s="100"/>
      <c r="H222" s="112"/>
    </row>
    <row r="223" spans="2:8" x14ac:dyDescent="0.2">
      <c r="B223" s="5"/>
      <c r="E223" s="100"/>
      <c r="H223" s="112"/>
    </row>
    <row r="224" spans="2:8" x14ac:dyDescent="0.2">
      <c r="B224" s="5"/>
      <c r="E224" s="100"/>
      <c r="H224" s="112"/>
    </row>
    <row r="225" spans="2:8" x14ac:dyDescent="0.2">
      <c r="B225" s="5"/>
      <c r="E225" s="100"/>
      <c r="H225" s="112"/>
    </row>
    <row r="226" spans="2:8" x14ac:dyDescent="0.2">
      <c r="B226" s="5"/>
      <c r="E226" s="100"/>
      <c r="H226" s="112"/>
    </row>
    <row r="227" spans="2:8" x14ac:dyDescent="0.2">
      <c r="B227" s="5"/>
      <c r="E227" s="100"/>
      <c r="H227" s="112"/>
    </row>
    <row r="228" spans="2:8" x14ac:dyDescent="0.2">
      <c r="B228" s="5"/>
      <c r="E228" s="100"/>
      <c r="H228" s="112"/>
    </row>
    <row r="229" spans="2:8" x14ac:dyDescent="0.2">
      <c r="B229" s="5"/>
      <c r="E229" s="100"/>
      <c r="H229" s="112"/>
    </row>
    <row r="230" spans="2:8" x14ac:dyDescent="0.2">
      <c r="B230" s="5"/>
      <c r="E230" s="100"/>
      <c r="H230" s="112"/>
    </row>
    <row r="231" spans="2:8" x14ac:dyDescent="0.2">
      <c r="B231" s="5"/>
      <c r="E231" s="100"/>
      <c r="H231" s="112"/>
    </row>
    <row r="232" spans="2:8" x14ac:dyDescent="0.2">
      <c r="B232" s="5"/>
      <c r="E232" s="100"/>
      <c r="H232" s="112"/>
    </row>
    <row r="233" spans="2:8" x14ac:dyDescent="0.2">
      <c r="B233" s="5"/>
      <c r="E233" s="100"/>
      <c r="H233" s="112"/>
    </row>
    <row r="234" spans="2:8" x14ac:dyDescent="0.2">
      <c r="B234" s="5"/>
      <c r="E234" s="100"/>
      <c r="H234" s="112"/>
    </row>
    <row r="235" spans="2:8" x14ac:dyDescent="0.2">
      <c r="B235" s="5"/>
      <c r="E235" s="100"/>
      <c r="H235" s="112"/>
    </row>
    <row r="236" spans="2:8" x14ac:dyDescent="0.2">
      <c r="B236" s="5"/>
      <c r="H236" s="112"/>
    </row>
    <row r="237" spans="2:8" x14ac:dyDescent="0.2">
      <c r="B237" s="5"/>
      <c r="H237" s="112"/>
    </row>
    <row r="238" spans="2:8" x14ac:dyDescent="0.2">
      <c r="B238" s="5"/>
      <c r="H238" s="112"/>
    </row>
    <row r="239" spans="2:8" x14ac:dyDescent="0.2">
      <c r="B239" s="5"/>
      <c r="H239" s="112"/>
    </row>
    <row r="240" spans="2:8" x14ac:dyDescent="0.2">
      <c r="B240" s="5"/>
      <c r="H240" s="112"/>
    </row>
    <row r="241" spans="2:8" x14ac:dyDescent="0.2">
      <c r="B241" s="5"/>
      <c r="H241" s="112"/>
    </row>
    <row r="242" spans="2:8" x14ac:dyDescent="0.2">
      <c r="B242" s="5"/>
      <c r="H242" s="112"/>
    </row>
    <row r="243" spans="2:8" x14ac:dyDescent="0.2">
      <c r="B243" s="5"/>
      <c r="H243" s="112"/>
    </row>
    <row r="244" spans="2:8" x14ac:dyDescent="0.2">
      <c r="B244" s="5"/>
      <c r="H244" s="112"/>
    </row>
    <row r="245" spans="2:8" x14ac:dyDescent="0.2">
      <c r="B245" s="5"/>
      <c r="H245" s="112"/>
    </row>
    <row r="246" spans="2:8" x14ac:dyDescent="0.2">
      <c r="B246" s="5"/>
      <c r="H246" s="112"/>
    </row>
    <row r="247" spans="2:8" x14ac:dyDescent="0.2">
      <c r="B247" s="5"/>
      <c r="H247" s="112"/>
    </row>
    <row r="248" spans="2:8" x14ac:dyDescent="0.2">
      <c r="B248" s="5"/>
      <c r="H248" s="112"/>
    </row>
    <row r="249" spans="2:8" x14ac:dyDescent="0.2">
      <c r="B249" s="5"/>
      <c r="H249" s="112"/>
    </row>
    <row r="250" spans="2:8" x14ac:dyDescent="0.2">
      <c r="B250" s="5"/>
      <c r="H250" s="112"/>
    </row>
    <row r="251" spans="2:8" x14ac:dyDescent="0.2">
      <c r="B251" s="5"/>
      <c r="H251" s="112"/>
    </row>
    <row r="252" spans="2:8" x14ac:dyDescent="0.2">
      <c r="B252" s="5"/>
      <c r="H252" s="112"/>
    </row>
    <row r="253" spans="2:8" x14ac:dyDescent="0.2">
      <c r="B253" s="5"/>
      <c r="H253" s="112"/>
    </row>
    <row r="254" spans="2:8" x14ac:dyDescent="0.2">
      <c r="B254" s="5"/>
      <c r="H254" s="112"/>
    </row>
    <row r="255" spans="2:8" x14ac:dyDescent="0.2">
      <c r="B255" s="5"/>
      <c r="H255" s="112"/>
    </row>
    <row r="256" spans="2:8" x14ac:dyDescent="0.2">
      <c r="B256" s="5"/>
      <c r="H256" s="112"/>
    </row>
    <row r="257" spans="2:8" x14ac:dyDescent="0.2">
      <c r="B257" s="5"/>
      <c r="H257" s="112"/>
    </row>
    <row r="258" spans="2:8" x14ac:dyDescent="0.2">
      <c r="B258" s="5"/>
      <c r="H258" s="112"/>
    </row>
    <row r="259" spans="2:8" x14ac:dyDescent="0.2">
      <c r="B259" s="5"/>
      <c r="H259" s="112"/>
    </row>
    <row r="260" spans="2:8" x14ac:dyDescent="0.2">
      <c r="B260" s="5"/>
      <c r="H260" s="112"/>
    </row>
    <row r="261" spans="2:8" x14ac:dyDescent="0.2">
      <c r="B261" s="5"/>
      <c r="H261" s="112"/>
    </row>
    <row r="262" spans="2:8" x14ac:dyDescent="0.2">
      <c r="B262" s="5"/>
      <c r="H262" s="112"/>
    </row>
    <row r="263" spans="2:8" x14ac:dyDescent="0.2">
      <c r="B263" s="5"/>
      <c r="H263" s="112"/>
    </row>
    <row r="264" spans="2:8" x14ac:dyDescent="0.2">
      <c r="B264" s="5"/>
      <c r="H264" s="112"/>
    </row>
    <row r="265" spans="2:8" x14ac:dyDescent="0.2">
      <c r="B265" s="5"/>
      <c r="H265" s="112"/>
    </row>
    <row r="266" spans="2:8" x14ac:dyDescent="0.2">
      <c r="B266" s="5"/>
      <c r="H266" s="112"/>
    </row>
    <row r="267" spans="2:8" x14ac:dyDescent="0.2">
      <c r="B267" s="5"/>
      <c r="H267" s="112"/>
    </row>
    <row r="268" spans="2:8" x14ac:dyDescent="0.2">
      <c r="B268" s="5"/>
    </row>
    <row r="269" spans="2:8" x14ac:dyDescent="0.2">
      <c r="B269" s="5"/>
    </row>
    <row r="270" spans="2:8" x14ac:dyDescent="0.2">
      <c r="B270" s="5"/>
    </row>
    <row r="271" spans="2:8" x14ac:dyDescent="0.2">
      <c r="B271" s="5"/>
    </row>
    <row r="272" spans="2:8" x14ac:dyDescent="0.2">
      <c r="B272" s="5"/>
    </row>
    <row r="273" spans="2:2" x14ac:dyDescent="0.2">
      <c r="B273" s="5"/>
    </row>
    <row r="274" spans="2:2" x14ac:dyDescent="0.2">
      <c r="B274" s="5"/>
    </row>
    <row r="275" spans="2:2" x14ac:dyDescent="0.2">
      <c r="B275" s="5"/>
    </row>
    <row r="276" spans="2:2" x14ac:dyDescent="0.2">
      <c r="B276" s="5"/>
    </row>
    <row r="277" spans="2:2" x14ac:dyDescent="0.2">
      <c r="B277" s="5"/>
    </row>
    <row r="278" spans="2:2" x14ac:dyDescent="0.2">
      <c r="B278" s="5"/>
    </row>
    <row r="279" spans="2:2" x14ac:dyDescent="0.2">
      <c r="B279" s="5"/>
    </row>
    <row r="280" spans="2:2" x14ac:dyDescent="0.2">
      <c r="B280" s="5"/>
    </row>
    <row r="281" spans="2:2" x14ac:dyDescent="0.2">
      <c r="B281" s="5"/>
    </row>
    <row r="282" spans="2:2" x14ac:dyDescent="0.2">
      <c r="B282" s="5"/>
    </row>
    <row r="283" spans="2:2" x14ac:dyDescent="0.2">
      <c r="B283" s="5"/>
    </row>
    <row r="284" spans="2:2" x14ac:dyDescent="0.2">
      <c r="B284" s="5"/>
    </row>
    <row r="285" spans="2:2" x14ac:dyDescent="0.2">
      <c r="B285" s="5"/>
    </row>
    <row r="286" spans="2:2" x14ac:dyDescent="0.2">
      <c r="B286" s="5"/>
    </row>
    <row r="287" spans="2:2" x14ac:dyDescent="0.2">
      <c r="B287" s="5"/>
    </row>
    <row r="288" spans="2:2" x14ac:dyDescent="0.2">
      <c r="B288" s="5"/>
    </row>
    <row r="289" spans="2:2" x14ac:dyDescent="0.2">
      <c r="B289" s="5"/>
    </row>
    <row r="290" spans="2:2" x14ac:dyDescent="0.2">
      <c r="B290" s="5"/>
    </row>
    <row r="291" spans="2:2" x14ac:dyDescent="0.2">
      <c r="B291" s="5"/>
    </row>
    <row r="292" spans="2:2" x14ac:dyDescent="0.2">
      <c r="B292" s="5"/>
    </row>
    <row r="293" spans="2:2" x14ac:dyDescent="0.2">
      <c r="B293" s="5"/>
    </row>
    <row r="294" spans="2:2" x14ac:dyDescent="0.2">
      <c r="B294" s="5"/>
    </row>
  </sheetData>
  <phoneticPr fontId="8" type="noConversion"/>
  <hyperlinks>
    <hyperlink ref="A35" r:id="rId1" display="http://vsolj.cetus-net.org/no42.pdf" xr:uid="{00000000-0004-0000-0500-000000000000}"/>
    <hyperlink ref="A36" r:id="rId2" display="http://vsolj.cetus-net.org/no42.pdf" xr:uid="{00000000-0004-0000-0500-000001000000}"/>
    <hyperlink ref="A37" r:id="rId3" display="http://www.konkoly.hu/cgi-bin/IBVS?5676" xr:uid="{00000000-0004-0000-0500-000002000000}"/>
    <hyperlink ref="A38" r:id="rId4" display="http://www.konkoly.hu/cgi-bin/IBVS?5676" xr:uid="{00000000-0004-0000-0500-000003000000}"/>
    <hyperlink ref="A39" r:id="rId5" display="http://www.konkoly.hu/cgi-bin/IBVS?5603" xr:uid="{00000000-0004-0000-0500-000004000000}"/>
    <hyperlink ref="A40" r:id="rId6" display="http://www.konkoly.hu/cgi-bin/IBVS?5676" xr:uid="{00000000-0004-0000-0500-000005000000}"/>
    <hyperlink ref="A41" r:id="rId7" display="http://www.konkoly.hu/cgi-bin/IBVS?5592" xr:uid="{00000000-0004-0000-0500-000006000000}"/>
    <hyperlink ref="A42" r:id="rId8" display="http://www.bav-astro.de/sfs/BAVM_link.php?BAVMnr=173" xr:uid="{00000000-0004-0000-0500-000007000000}"/>
    <hyperlink ref="A43" r:id="rId9" display="http://www.konkoly.hu/cgi-bin/IBVS?5672" xr:uid="{00000000-0004-0000-0500-000008000000}"/>
    <hyperlink ref="A44" r:id="rId10" display="http://www.bav-astro.de/sfs/BAVM_link.php?BAVMnr=173" xr:uid="{00000000-0004-0000-0500-000009000000}"/>
    <hyperlink ref="A45" r:id="rId11" display="http://www.bav-astro.de/sfs/BAVM_link.php?BAVMnr=173" xr:uid="{00000000-0004-0000-0500-00000A000000}"/>
    <hyperlink ref="A46" r:id="rId12" display="http://www.bav-astro.de/sfs/BAVM_link.php?BAVMnr=173" xr:uid="{00000000-0004-0000-0500-00000B000000}"/>
    <hyperlink ref="A47" r:id="rId13" display="http://www.konkoly.hu/cgi-bin/IBVS?5814" xr:uid="{00000000-0004-0000-0500-00000C000000}"/>
    <hyperlink ref="A48" r:id="rId14" display="http://var.astro.cz/oejv/issues/oejv0074.pdf" xr:uid="{00000000-0004-0000-0500-00000D000000}"/>
    <hyperlink ref="A49" r:id="rId15" display="http://www.konkoly.hu/cgi-bin/IBVS?5795" xr:uid="{00000000-0004-0000-0500-00000E000000}"/>
    <hyperlink ref="A50" r:id="rId16" display="http://www.konkoly.hu/cgi-bin/IBVS?5820" xr:uid="{00000000-0004-0000-0500-00000F000000}"/>
    <hyperlink ref="A51" r:id="rId17" display="http://vsolj.cetus-net.org/no48.pdf" xr:uid="{00000000-0004-0000-0500-000010000000}"/>
    <hyperlink ref="A52" r:id="rId18" display="http://vsolj.cetus-net.org/no48.pdf" xr:uid="{00000000-0004-0000-0500-000011000000}"/>
    <hyperlink ref="A53" r:id="rId19" display="http://www.konkoly.hu/cgi-bin/IBVS?5875" xr:uid="{00000000-0004-0000-0500-000012000000}"/>
    <hyperlink ref="A54" r:id="rId20" display="http://vsolj.cetus-net.org/no48.pdf" xr:uid="{00000000-0004-0000-0500-000013000000}"/>
    <hyperlink ref="A55" r:id="rId21" display="http://vsolj.cetus-net.org/no48.pdf" xr:uid="{00000000-0004-0000-0500-000014000000}"/>
    <hyperlink ref="A56" r:id="rId22" display="http://vsolj.cetus-net.org/no48.pdf" xr:uid="{00000000-0004-0000-0500-000015000000}"/>
    <hyperlink ref="A57" r:id="rId23" display="http://vsolj.cetus-net.org/no48.pdf" xr:uid="{00000000-0004-0000-0500-000016000000}"/>
    <hyperlink ref="A58" r:id="rId24" display="http://vsolj.cetus-net.org/no48.pdf" xr:uid="{00000000-0004-0000-0500-000017000000}"/>
    <hyperlink ref="A59" r:id="rId25" display="http://vsolj.cetus-net.org/no48.pdf" xr:uid="{00000000-0004-0000-0500-000018000000}"/>
    <hyperlink ref="A60" r:id="rId26" display="http://vsolj.cetus-net.org/no48.pdf" xr:uid="{00000000-0004-0000-0500-000019000000}"/>
    <hyperlink ref="A61" r:id="rId27" display="http://www.konkoly.hu/cgi-bin/IBVS?5894" xr:uid="{00000000-0004-0000-0500-00001A000000}"/>
    <hyperlink ref="A76" r:id="rId28" display="http://www.bav-astro.de/sfs/BAVM_link.php?BAVMnr=215" xr:uid="{00000000-0004-0000-0500-00001B000000}"/>
    <hyperlink ref="A77" r:id="rId29" display="http://www.bav-astro.de/sfs/BAVM_link.php?BAVMnr=215" xr:uid="{00000000-0004-0000-0500-00001C000000}"/>
    <hyperlink ref="A65" r:id="rId30" display="http://www.konkoly.hu/cgi-bin/IBVS?5945" xr:uid="{00000000-0004-0000-0500-00001D000000}"/>
    <hyperlink ref="A66" r:id="rId31" display="http://www.bav-astro.de/sfs/BAVM_link.php?BAVMnr=214" xr:uid="{00000000-0004-0000-0500-00001E000000}"/>
    <hyperlink ref="A67" r:id="rId32" display="http://www.bav-astro.de/sfs/BAVM_link.php?BAVMnr=214" xr:uid="{00000000-0004-0000-0500-00001F000000}"/>
    <hyperlink ref="A68" r:id="rId33" display="http://www.konkoly.hu/cgi-bin/IBVS?5945" xr:uid="{00000000-0004-0000-0500-000020000000}"/>
    <hyperlink ref="A69" r:id="rId34" display="http://www.konkoly.hu/cgi-bin/IBVS?5992" xr:uid="{00000000-0004-0000-0500-000021000000}"/>
    <hyperlink ref="A70" r:id="rId35" display="http://www.konkoly.hu/cgi-bin/IBVS?5992" xr:uid="{00000000-0004-0000-0500-000022000000}"/>
    <hyperlink ref="A71" r:id="rId36" display="http://www.konkoly.hu/cgi-bin/IBVS?5992" xr:uid="{00000000-0004-0000-0500-000023000000}"/>
    <hyperlink ref="A72" r:id="rId37" display="http://www.konkoly.hu/cgi-bin/IBVS?6029" xr:uid="{00000000-0004-0000-0500-000024000000}"/>
    <hyperlink ref="A73" r:id="rId38" display="http://www.konkoly.hu/cgi-bin/IBVS?6029" xr:uid="{00000000-0004-0000-0500-000025000000}"/>
    <hyperlink ref="A74" r:id="rId39" display="http://www.konkoly.hu/cgi-bin/IBVS?6063" xr:uid="{00000000-0004-0000-0500-000026000000}"/>
    <hyperlink ref="A78" r:id="rId40" display="http://www.konkoly.hu/cgi-bin/IBVS?6063" xr:uid="{00000000-0004-0000-0500-000027000000}"/>
    <hyperlink ref="A75" r:id="rId41" display="http://www.konkoly.hu/cgi-bin/IBVS?6063" xr:uid="{00000000-0004-0000-0500-000028000000}"/>
  </hyperlinks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87"/>
  <sheetViews>
    <sheetView topLeftCell="A2" workbookViewId="0">
      <selection activeCell="A38" sqref="A38:D38"/>
    </sheetView>
  </sheetViews>
  <sheetFormatPr defaultRowHeight="12.75" x14ac:dyDescent="0.2"/>
  <cols>
    <col min="1" max="1" width="14.42578125" customWidth="1"/>
    <col min="2" max="2" width="4.42578125" style="5" customWidth="1"/>
    <col min="3" max="3" width="14.7109375" style="100" customWidth="1"/>
    <col min="5" max="5" width="17.7109375" customWidth="1"/>
  </cols>
  <sheetData>
    <row r="1" spans="1:13" x14ac:dyDescent="0.2">
      <c r="A1" t="s">
        <v>444</v>
      </c>
    </row>
    <row r="3" spans="1:13" x14ac:dyDescent="0.2">
      <c r="A3" s="120" t="s">
        <v>445</v>
      </c>
    </row>
    <row r="11" spans="1:13" x14ac:dyDescent="0.2">
      <c r="A11" t="s">
        <v>377</v>
      </c>
      <c r="B11" s="5" t="s">
        <v>70</v>
      </c>
      <c r="C11" s="100">
        <v>37348.557999999997</v>
      </c>
      <c r="D11" t="s">
        <v>181</v>
      </c>
      <c r="E11">
        <f>VLOOKUP(C11,'Active 1'!$C$21:$E$207,3,FALSE)</f>
        <v>0</v>
      </c>
      <c r="F11">
        <v>0</v>
      </c>
      <c r="G11">
        <v>0</v>
      </c>
      <c r="L11" t="s">
        <v>138</v>
      </c>
      <c r="M11" t="s">
        <v>378</v>
      </c>
    </row>
    <row r="12" spans="1:13" x14ac:dyDescent="0.2">
      <c r="A12" t="s">
        <v>379</v>
      </c>
      <c r="B12" s="5" t="s">
        <v>67</v>
      </c>
      <c r="C12" s="100">
        <v>43433.521000000001</v>
      </c>
      <c r="D12" t="s">
        <v>184</v>
      </c>
      <c r="E12">
        <f>VLOOKUP(C12,'Active 1'!$C$21:$E$207,3,FALSE)</f>
        <v>22435.466761939646</v>
      </c>
      <c r="F12">
        <v>22435</v>
      </c>
      <c r="G12">
        <v>-1.06E-2</v>
      </c>
      <c r="L12" t="s">
        <v>380</v>
      </c>
      <c r="M12" t="s">
        <v>381</v>
      </c>
    </row>
    <row r="13" spans="1:13" x14ac:dyDescent="0.2">
      <c r="A13" t="s">
        <v>377</v>
      </c>
      <c r="B13" s="5" t="s">
        <v>70</v>
      </c>
      <c r="C13" s="100">
        <v>44292.349600000001</v>
      </c>
      <c r="D13" t="s">
        <v>181</v>
      </c>
      <c r="E13">
        <f>VLOOKUP(C13,'Active 1'!$C$21:$E$207,3,FALSE)</f>
        <v>25601.997192692168</v>
      </c>
      <c r="F13">
        <v>25602</v>
      </c>
      <c r="G13">
        <v>-3.3E-3</v>
      </c>
      <c r="L13" t="s">
        <v>138</v>
      </c>
      <c r="M13" t="s">
        <v>382</v>
      </c>
    </row>
    <row r="14" spans="1:13" x14ac:dyDescent="0.2">
      <c r="A14" t="s">
        <v>377</v>
      </c>
      <c r="B14" s="5" t="s">
        <v>67</v>
      </c>
      <c r="C14" s="100">
        <v>44292.4853</v>
      </c>
      <c r="D14" t="s">
        <v>181</v>
      </c>
      <c r="E14">
        <f>VLOOKUP(C14,'Active 1'!$C$21:$E$207,3,FALSE)</f>
        <v>25602.497523234782</v>
      </c>
      <c r="F14">
        <v>25602</v>
      </c>
      <c r="G14">
        <v>-2.5999999999999999E-3</v>
      </c>
      <c r="L14" t="s">
        <v>138</v>
      </c>
      <c r="M14" t="s">
        <v>382</v>
      </c>
    </row>
    <row r="15" spans="1:13" x14ac:dyDescent="0.2">
      <c r="A15" t="s">
        <v>379</v>
      </c>
      <c r="B15" s="5" t="s">
        <v>67</v>
      </c>
      <c r="C15" s="100">
        <v>44885.644999999997</v>
      </c>
      <c r="D15" t="s">
        <v>184</v>
      </c>
      <c r="E15">
        <f>VLOOKUP(C15,'Active 1'!$C$21:$E$207,3,FALSE)</f>
        <v>27789.497630527465</v>
      </c>
      <c r="F15">
        <v>27789</v>
      </c>
      <c r="G15">
        <v>-2.8E-3</v>
      </c>
      <c r="L15" t="s">
        <v>380</v>
      </c>
      <c r="M15" t="s">
        <v>383</v>
      </c>
    </row>
    <row r="16" spans="1:13" x14ac:dyDescent="0.2">
      <c r="A16" t="s">
        <v>379</v>
      </c>
      <c r="B16" s="5" t="s">
        <v>67</v>
      </c>
      <c r="C16" s="100">
        <v>44910.624000000003</v>
      </c>
      <c r="D16" t="s">
        <v>184</v>
      </c>
      <c r="E16">
        <f>VLOOKUP(C16,'Active 1'!$C$21:$E$207,3,FALSE)</f>
        <v>27881.596058118008</v>
      </c>
      <c r="F16">
        <v>27881</v>
      </c>
      <c r="G16">
        <v>2.3900000000000001E-2</v>
      </c>
      <c r="L16" t="s">
        <v>380</v>
      </c>
      <c r="M16" t="s">
        <v>383</v>
      </c>
    </row>
    <row r="17" spans="1:13" x14ac:dyDescent="0.2">
      <c r="A17" t="s">
        <v>379</v>
      </c>
      <c r="B17" s="5" t="s">
        <v>67</v>
      </c>
      <c r="C17" s="100">
        <v>44987.625999999997</v>
      </c>
      <c r="D17" t="s">
        <v>184</v>
      </c>
      <c r="E17">
        <f>VLOOKUP(C17,'Active 1'!$C$21:$E$207,3,FALSE)</f>
        <v>28165.505066538062</v>
      </c>
      <c r="F17">
        <v>28165</v>
      </c>
      <c r="G17">
        <v>-8.0000000000000004E-4</v>
      </c>
      <c r="L17" t="s">
        <v>380</v>
      </c>
      <c r="M17" t="s">
        <v>384</v>
      </c>
    </row>
    <row r="18" spans="1:13" x14ac:dyDescent="0.2">
      <c r="A18" t="s">
        <v>379</v>
      </c>
      <c r="B18" s="5" t="s">
        <v>67</v>
      </c>
      <c r="C18" s="100">
        <v>44994.682000000001</v>
      </c>
      <c r="D18" t="s">
        <v>184</v>
      </c>
      <c r="E18">
        <f>VLOOKUP(C18,'Active 1'!$C$21:$E$207,3,FALSE)</f>
        <v>28191.520779940485</v>
      </c>
      <c r="F18">
        <v>28191</v>
      </c>
      <c r="G18">
        <v>3.3999999999999998E-3</v>
      </c>
      <c r="L18" t="s">
        <v>380</v>
      </c>
      <c r="M18" t="s">
        <v>384</v>
      </c>
    </row>
    <row r="19" spans="1:13" x14ac:dyDescent="0.2">
      <c r="A19" t="s">
        <v>379</v>
      </c>
      <c r="B19" s="5" t="s">
        <v>67</v>
      </c>
      <c r="C19" s="100">
        <v>45053.538</v>
      </c>
      <c r="D19" t="s">
        <v>184</v>
      </c>
      <c r="E19">
        <f>VLOOKUP(C19,'Active 1'!$C$21:$E$207,3,FALSE)</f>
        <v>28408.524865543095</v>
      </c>
      <c r="F19">
        <v>28408</v>
      </c>
      <c r="G19">
        <v>4.4999999999999997E-3</v>
      </c>
      <c r="L19" t="s">
        <v>380</v>
      </c>
      <c r="M19" t="s">
        <v>385</v>
      </c>
    </row>
    <row r="20" spans="1:13" x14ac:dyDescent="0.2">
      <c r="A20" t="s">
        <v>379</v>
      </c>
      <c r="B20" s="5" t="s">
        <v>70</v>
      </c>
      <c r="C20" s="100">
        <v>45056.38</v>
      </c>
      <c r="D20" t="s">
        <v>184</v>
      </c>
      <c r="E20">
        <f>VLOOKUP(C20,'Active 1'!$C$21:$E$207,3,FALSE)</f>
        <v>28419.003416774605</v>
      </c>
      <c r="F20">
        <v>28419</v>
      </c>
      <c r="G20">
        <v>-1.9E-3</v>
      </c>
      <c r="L20" t="s">
        <v>380</v>
      </c>
      <c r="M20" t="s">
        <v>385</v>
      </c>
    </row>
    <row r="21" spans="1:13" x14ac:dyDescent="0.2">
      <c r="A21" t="s">
        <v>379</v>
      </c>
      <c r="B21" s="5" t="s">
        <v>67</v>
      </c>
      <c r="C21" s="100">
        <v>45061.392999999996</v>
      </c>
      <c r="D21" t="s">
        <v>184</v>
      </c>
      <c r="E21">
        <f>VLOOKUP(C21,'Active 1'!$C$21:$E$207,3,FALSE)</f>
        <v>28437.486519281159</v>
      </c>
      <c r="F21">
        <v>28437</v>
      </c>
      <c r="G21">
        <v>-5.8999999999999999E-3</v>
      </c>
      <c r="L21" t="s">
        <v>380</v>
      </c>
      <c r="M21" t="s">
        <v>386</v>
      </c>
    </row>
    <row r="22" spans="1:13" x14ac:dyDescent="0.2">
      <c r="A22" t="s">
        <v>379</v>
      </c>
      <c r="B22" s="5" t="s">
        <v>70</v>
      </c>
      <c r="C22" s="100">
        <v>45075.364999999998</v>
      </c>
      <c r="D22" t="s">
        <v>184</v>
      </c>
      <c r="E22">
        <f>VLOOKUP(C22,'Active 1'!$C$21:$E$207,3,FALSE)</f>
        <v>28489.001761296247</v>
      </c>
      <c r="F22">
        <v>28489</v>
      </c>
      <c r="G22">
        <v>-2.3999999999999998E-3</v>
      </c>
      <c r="L22" t="s">
        <v>380</v>
      </c>
      <c r="M22" t="s">
        <v>386</v>
      </c>
    </row>
    <row r="23" spans="1:13" x14ac:dyDescent="0.2">
      <c r="A23" t="s">
        <v>379</v>
      </c>
      <c r="B23" s="5" t="s">
        <v>70</v>
      </c>
      <c r="C23" s="100">
        <v>45790.576999999997</v>
      </c>
      <c r="D23" t="s">
        <v>184</v>
      </c>
      <c r="E23">
        <f>VLOOKUP(C23,'Active 1'!$C$21:$E$207,3,FALSE)</f>
        <v>31126.012874386066</v>
      </c>
      <c r="F23">
        <v>31126</v>
      </c>
      <c r="G23">
        <v>4.0000000000000002E-4</v>
      </c>
      <c r="L23" t="s">
        <v>380</v>
      </c>
      <c r="M23" t="s">
        <v>387</v>
      </c>
    </row>
    <row r="24" spans="1:13" x14ac:dyDescent="0.2">
      <c r="A24" t="s">
        <v>379</v>
      </c>
      <c r="B24" s="5" t="s">
        <v>67</v>
      </c>
      <c r="C24" s="100">
        <v>45813.476000000002</v>
      </c>
      <c r="D24" t="s">
        <v>184</v>
      </c>
      <c r="E24">
        <f>VLOOKUP(C24,'Active 1'!$C$21:$E$207,3,FALSE)</f>
        <v>31210.442270814896</v>
      </c>
      <c r="F24">
        <v>31210</v>
      </c>
      <c r="G24">
        <v>-1.8200000000000001E-2</v>
      </c>
      <c r="L24" t="s">
        <v>380</v>
      </c>
      <c r="M24" t="s">
        <v>387</v>
      </c>
    </row>
    <row r="25" spans="1:13" x14ac:dyDescent="0.2">
      <c r="A25" t="s">
        <v>379</v>
      </c>
      <c r="B25" s="5" t="s">
        <v>70</v>
      </c>
      <c r="C25" s="100">
        <v>45830.445</v>
      </c>
      <c r="D25" t="s">
        <v>184</v>
      </c>
      <c r="E25">
        <f>VLOOKUP(C25,'Active 1'!$C$21:$E$207,3,FALSE)</f>
        <v>31273.007554364409</v>
      </c>
      <c r="F25">
        <v>31273</v>
      </c>
      <c r="G25">
        <v>-1.1000000000000001E-3</v>
      </c>
      <c r="L25" t="s">
        <v>380</v>
      </c>
      <c r="M25" t="s">
        <v>388</v>
      </c>
    </row>
    <row r="26" spans="1:13" x14ac:dyDescent="0.2">
      <c r="A26" t="s">
        <v>379</v>
      </c>
      <c r="B26" s="5" t="s">
        <v>67</v>
      </c>
      <c r="C26" s="100">
        <v>46039.692000000003</v>
      </c>
      <c r="D26" t="s">
        <v>184</v>
      </c>
      <c r="E26">
        <f>VLOOKUP(C26,'Active 1'!$C$21:$E$207,3,FALSE)</f>
        <v>32044.508402197938</v>
      </c>
      <c r="F26">
        <v>32044</v>
      </c>
      <c r="G26">
        <v>-2.9999999999999997E-4</v>
      </c>
      <c r="L26" t="s">
        <v>380</v>
      </c>
      <c r="M26" t="s">
        <v>389</v>
      </c>
    </row>
    <row r="27" spans="1:13" x14ac:dyDescent="0.2">
      <c r="A27" t="s">
        <v>379</v>
      </c>
      <c r="B27" s="5" t="s">
        <v>67</v>
      </c>
      <c r="C27" s="100">
        <v>46173.4</v>
      </c>
      <c r="D27" t="s">
        <v>184</v>
      </c>
      <c r="E27">
        <f>VLOOKUP(C27,'Active 1'!$C$21:$E$207,3,FALSE)</f>
        <v>32537.494372664052</v>
      </c>
      <c r="F27">
        <v>32537</v>
      </c>
      <c r="G27">
        <v>-4.1999999999999997E-3</v>
      </c>
      <c r="L27" t="s">
        <v>380</v>
      </c>
      <c r="M27" t="s">
        <v>390</v>
      </c>
    </row>
    <row r="28" spans="1:13" x14ac:dyDescent="0.2">
      <c r="A28" t="s">
        <v>379</v>
      </c>
      <c r="B28" s="5" t="s">
        <v>70</v>
      </c>
      <c r="C28" s="100">
        <v>46561.385000000002</v>
      </c>
      <c r="D28" t="s">
        <v>184</v>
      </c>
      <c r="E28">
        <f>VLOOKUP(C28,'Active 1'!$C$21:$E$207,3,FALSE)</f>
        <v>33968.008341546221</v>
      </c>
      <c r="F28">
        <v>33968</v>
      </c>
      <c r="G28">
        <v>-1.1000000000000001E-3</v>
      </c>
      <c r="L28" t="s">
        <v>380</v>
      </c>
      <c r="M28" t="s">
        <v>391</v>
      </c>
    </row>
    <row r="29" spans="1:13" x14ac:dyDescent="0.2">
      <c r="A29" t="s">
        <v>379</v>
      </c>
      <c r="B29" s="5" t="s">
        <v>67</v>
      </c>
      <c r="C29" s="100">
        <v>46907.341999999997</v>
      </c>
      <c r="D29" t="s">
        <v>184</v>
      </c>
      <c r="E29">
        <f>VLOOKUP(C29,'Active 1'!$C$21:$E$207,3,FALSE)</f>
        <v>35243.563636551342</v>
      </c>
      <c r="F29">
        <v>35243</v>
      </c>
      <c r="G29">
        <v>1.43E-2</v>
      </c>
      <c r="L29" t="s">
        <v>380</v>
      </c>
      <c r="M29" t="s">
        <v>392</v>
      </c>
    </row>
    <row r="30" spans="1:13" x14ac:dyDescent="0.2">
      <c r="A30" t="s">
        <v>379</v>
      </c>
      <c r="B30" s="5" t="s">
        <v>67</v>
      </c>
      <c r="C30" s="100">
        <v>47524.631000000001</v>
      </c>
      <c r="D30" t="s">
        <v>184</v>
      </c>
      <c r="E30">
        <f>VLOOKUP(C30,'Active 1'!$C$21:$E$207,3,FALSE)</f>
        <v>37519.529298464331</v>
      </c>
      <c r="F30">
        <v>37519</v>
      </c>
      <c r="G30">
        <v>4.7999999999999996E-3</v>
      </c>
      <c r="L30" t="s">
        <v>380</v>
      </c>
      <c r="M30" t="s">
        <v>393</v>
      </c>
    </row>
    <row r="31" spans="1:13" x14ac:dyDescent="0.2">
      <c r="A31" t="s">
        <v>379</v>
      </c>
      <c r="B31" s="5" t="s">
        <v>67</v>
      </c>
      <c r="C31" s="100">
        <v>47927.381999999998</v>
      </c>
      <c r="D31" t="s">
        <v>184</v>
      </c>
      <c r="E31">
        <f>VLOOKUP(C31,'Active 1'!$C$21:$E$207,3,FALSE)</f>
        <v>39004.486014526185</v>
      </c>
      <c r="F31">
        <v>39004</v>
      </c>
      <c r="G31">
        <v>-7.1000000000000004E-3</v>
      </c>
      <c r="L31" t="s">
        <v>380</v>
      </c>
      <c r="M31" t="s">
        <v>394</v>
      </c>
    </row>
    <row r="32" spans="1:13" x14ac:dyDescent="0.2">
      <c r="A32" t="s">
        <v>379</v>
      </c>
      <c r="B32" s="5" t="s">
        <v>67</v>
      </c>
      <c r="C32" s="100">
        <v>48039.406000000003</v>
      </c>
      <c r="D32" t="s">
        <v>184</v>
      </c>
      <c r="E32">
        <f>VLOOKUP(C32,'Active 1'!$C$21:$E$207,3,FALSE)</f>
        <v>39417.522335131522</v>
      </c>
      <c r="F32">
        <v>39417</v>
      </c>
      <c r="G32">
        <v>2.7000000000000001E-3</v>
      </c>
      <c r="L32" t="s">
        <v>380</v>
      </c>
      <c r="M32" t="s">
        <v>395</v>
      </c>
    </row>
    <row r="33" spans="1:15" x14ac:dyDescent="0.2">
      <c r="A33" t="s">
        <v>397</v>
      </c>
      <c r="B33" s="5" t="s">
        <v>70</v>
      </c>
      <c r="C33" s="100">
        <v>48338.952899999997</v>
      </c>
      <c r="D33" t="s">
        <v>396</v>
      </c>
      <c r="E33">
        <f>VLOOKUP(C33,'Active 1'!$C$21:$E$207,3,FALSE)</f>
        <v>40521.962003637629</v>
      </c>
      <c r="F33">
        <v>40522</v>
      </c>
      <c r="G33">
        <v>-1.44E-2</v>
      </c>
      <c r="L33" t="s">
        <v>146</v>
      </c>
      <c r="M33" t="s">
        <v>130</v>
      </c>
      <c r="N33" t="s">
        <v>398</v>
      </c>
      <c r="O33" t="s">
        <v>399</v>
      </c>
    </row>
    <row r="34" spans="1:15" x14ac:dyDescent="0.2">
      <c r="A34" t="s">
        <v>397</v>
      </c>
      <c r="B34" s="5" t="s">
        <v>70</v>
      </c>
      <c r="C34" s="100">
        <v>48339.765599999999</v>
      </c>
      <c r="D34" t="s">
        <v>396</v>
      </c>
      <c r="E34">
        <f>VLOOKUP(C34,'Active 1'!$C$21:$E$207,3,FALSE)</f>
        <v>40524.958456342021</v>
      </c>
      <c r="F34">
        <v>40525</v>
      </c>
      <c r="G34">
        <v>-1.5299999999999999E-2</v>
      </c>
      <c r="L34" t="s">
        <v>146</v>
      </c>
      <c r="M34" t="s">
        <v>130</v>
      </c>
      <c r="N34" t="s">
        <v>398</v>
      </c>
      <c r="O34" t="s">
        <v>399</v>
      </c>
    </row>
    <row r="35" spans="1:15" x14ac:dyDescent="0.2">
      <c r="A35" t="s">
        <v>397</v>
      </c>
      <c r="B35" s="5" t="s">
        <v>70</v>
      </c>
      <c r="C35" s="100">
        <v>48340.854700000004</v>
      </c>
      <c r="D35" t="s">
        <v>396</v>
      </c>
      <c r="E35">
        <f>VLOOKUP(C35,'Active 1'!$C$21:$E$207,3,FALSE)</f>
        <v>40528.97400530272</v>
      </c>
      <c r="F35">
        <v>40529</v>
      </c>
      <c r="G35">
        <v>-1.11E-2</v>
      </c>
      <c r="L35" t="s">
        <v>146</v>
      </c>
      <c r="M35" t="s">
        <v>130</v>
      </c>
      <c r="N35" t="s">
        <v>398</v>
      </c>
      <c r="O35" t="s">
        <v>399</v>
      </c>
    </row>
    <row r="36" spans="1:15" x14ac:dyDescent="0.2">
      <c r="A36" t="s">
        <v>401</v>
      </c>
      <c r="B36" s="5" t="s">
        <v>70</v>
      </c>
      <c r="C36" s="100">
        <v>50549.413</v>
      </c>
      <c r="D36" t="s">
        <v>400</v>
      </c>
      <c r="E36">
        <f>VLOOKUP(C36,'Active 1'!$C$21:$E$207,3,FALSE)</f>
        <v>48672.004017392494</v>
      </c>
      <c r="F36">
        <v>48672</v>
      </c>
      <c r="G36">
        <v>-3.8E-3</v>
      </c>
      <c r="L36" t="s">
        <v>402</v>
      </c>
      <c r="M36" t="s">
        <v>403</v>
      </c>
    </row>
    <row r="37" spans="1:15" x14ac:dyDescent="0.2">
      <c r="A37" t="s">
        <v>401</v>
      </c>
      <c r="B37" s="5" t="s">
        <v>67</v>
      </c>
      <c r="C37" s="100">
        <v>50953.398000000001</v>
      </c>
      <c r="D37" t="s">
        <v>400</v>
      </c>
      <c r="E37">
        <f>VLOOKUP(C37,'Active 1'!$C$21:$E$207,3,FALSE)</f>
        <v>50161.510533672408</v>
      </c>
      <c r="F37">
        <v>50161</v>
      </c>
      <c r="G37">
        <v>-1.5E-3</v>
      </c>
      <c r="L37" t="s">
        <v>402</v>
      </c>
      <c r="M37" t="s">
        <v>404</v>
      </c>
    </row>
    <row r="38" spans="1:15" x14ac:dyDescent="0.2">
      <c r="A38" t="s">
        <v>405</v>
      </c>
      <c r="B38" s="5" t="s">
        <v>70</v>
      </c>
      <c r="C38" s="100">
        <v>51490.821000000004</v>
      </c>
      <c r="D38" t="s">
        <v>400</v>
      </c>
      <c r="E38">
        <f>VLOOKUP(C38,'Active 1'!$C$21:$E$207,3,FALSE)</f>
        <v>52143.00752118112</v>
      </c>
      <c r="F38">
        <v>52143</v>
      </c>
      <c r="G38">
        <v>-3.2000000000000002E-3</v>
      </c>
      <c r="L38" t="s">
        <v>406</v>
      </c>
      <c r="M38" t="s">
        <v>407</v>
      </c>
    </row>
    <row r="39" spans="1:15" x14ac:dyDescent="0.2">
      <c r="A39" t="s">
        <v>401</v>
      </c>
      <c r="B39" s="5" t="s">
        <v>67</v>
      </c>
      <c r="C39" s="100">
        <v>51926.538099999998</v>
      </c>
      <c r="D39" t="s">
        <v>400</v>
      </c>
      <c r="E39">
        <f>VLOOKUP(C39,'Active 1'!$C$21:$E$207,3,FALSE)</f>
        <v>53749.511375791015</v>
      </c>
      <c r="F39">
        <v>53749</v>
      </c>
      <c r="G39">
        <v>-1.6999999999999999E-3</v>
      </c>
      <c r="L39" t="s">
        <v>402</v>
      </c>
      <c r="M39" t="s">
        <v>408</v>
      </c>
    </row>
    <row r="40" spans="1:15" x14ac:dyDescent="0.2">
      <c r="A40" t="s">
        <v>401</v>
      </c>
      <c r="B40" s="5" t="s">
        <v>67</v>
      </c>
      <c r="C40" s="100">
        <v>51967.496700000003</v>
      </c>
      <c r="D40" t="s">
        <v>400</v>
      </c>
      <c r="E40">
        <f>VLOOKUP(C40,'Active 1'!$C$21:$E$207,3,FALSE)</f>
        <v>53900.527135281365</v>
      </c>
      <c r="F40">
        <v>53900</v>
      </c>
      <c r="G40">
        <v>2.5999999999999999E-3</v>
      </c>
      <c r="L40" t="s">
        <v>402</v>
      </c>
      <c r="M40" t="s">
        <v>408</v>
      </c>
    </row>
    <row r="41" spans="1:15" x14ac:dyDescent="0.2">
      <c r="A41" t="s">
        <v>401</v>
      </c>
      <c r="B41" s="5" t="s">
        <v>70</v>
      </c>
      <c r="C41" s="100">
        <v>52715.385000000002</v>
      </c>
      <c r="D41" t="s">
        <v>400</v>
      </c>
      <c r="E41">
        <f>VLOOKUP(C41,'Active 1'!$C$21:$E$207,3,FALSE)</f>
        <v>56658.016884404497</v>
      </c>
      <c r="F41">
        <v>56658</v>
      </c>
      <c r="G41">
        <v>-1.1000000000000001E-3</v>
      </c>
      <c r="L41" t="s">
        <v>402</v>
      </c>
      <c r="M41" t="s">
        <v>409</v>
      </c>
    </row>
    <row r="42" spans="1:15" x14ac:dyDescent="0.2">
      <c r="A42" t="s">
        <v>401</v>
      </c>
      <c r="B42" s="5" t="s">
        <v>67</v>
      </c>
      <c r="C42" s="100">
        <v>52715.522299999997</v>
      </c>
      <c r="D42" t="s">
        <v>400</v>
      </c>
      <c r="E42">
        <f>VLOOKUP(C42,'Active 1'!$C$21:$E$207,3,FALSE)</f>
        <v>56658.523114201831</v>
      </c>
      <c r="F42">
        <v>56658</v>
      </c>
      <c r="G42">
        <v>1.1999999999999999E-3</v>
      </c>
      <c r="L42" t="s">
        <v>402</v>
      </c>
      <c r="M42" t="s">
        <v>409</v>
      </c>
    </row>
    <row r="43" spans="1:15" x14ac:dyDescent="0.2">
      <c r="A43" t="s">
        <v>410</v>
      </c>
      <c r="B43" s="5" t="s">
        <v>67</v>
      </c>
      <c r="C43" s="100">
        <v>52736.124300000003</v>
      </c>
      <c r="D43" t="s">
        <v>171</v>
      </c>
      <c r="E43">
        <f>VLOOKUP(C43,'Active 1'!$C$21:$E$207,3,FALSE)</f>
        <v>56734.48339304488</v>
      </c>
      <c r="F43">
        <v>56734</v>
      </c>
      <c r="G43">
        <v>-9.5999999999999992E-3</v>
      </c>
      <c r="L43" t="s">
        <v>411</v>
      </c>
      <c r="M43" t="s">
        <v>412</v>
      </c>
    </row>
    <row r="44" spans="1:15" x14ac:dyDescent="0.2">
      <c r="A44" t="s">
        <v>410</v>
      </c>
      <c r="B44" s="5" t="s">
        <v>70</v>
      </c>
      <c r="C44" s="100">
        <v>52736.257799999999</v>
      </c>
      <c r="D44" t="s">
        <v>171</v>
      </c>
      <c r="E44">
        <f>VLOOKUP(C44,'Active 1'!$C$21:$E$207,3,FALSE)</f>
        <v>56734.975612112212</v>
      </c>
      <c r="F44">
        <v>56735</v>
      </c>
      <c r="G44">
        <v>-1.23E-2</v>
      </c>
      <c r="L44" t="s">
        <v>411</v>
      </c>
      <c r="M44" t="s">
        <v>412</v>
      </c>
    </row>
    <row r="45" spans="1:15" x14ac:dyDescent="0.2">
      <c r="A45" t="s">
        <v>413</v>
      </c>
      <c r="B45" s="5" t="s">
        <v>67</v>
      </c>
      <c r="C45" s="100">
        <v>52800.414299999997</v>
      </c>
      <c r="D45" t="s">
        <v>146</v>
      </c>
      <c r="E45">
        <f>VLOOKUP(C45,'Active 1'!$C$21:$E$207,3,FALSE)</f>
        <v>56971.522822557425</v>
      </c>
      <c r="F45">
        <v>56971</v>
      </c>
      <c r="G45">
        <v>1.1000000000000001E-3</v>
      </c>
      <c r="L45" t="s">
        <v>414</v>
      </c>
      <c r="M45" t="s">
        <v>415</v>
      </c>
    </row>
    <row r="46" spans="1:15" x14ac:dyDescent="0.2">
      <c r="A46" t="s">
        <v>413</v>
      </c>
      <c r="B46" s="5" t="s">
        <v>70</v>
      </c>
      <c r="C46" s="100">
        <v>52801.363499999999</v>
      </c>
      <c r="D46" t="s">
        <v>146</v>
      </c>
      <c r="E46">
        <f>VLOOKUP(C46,'Active 1'!$C$21:$E$207,3,FALSE)</f>
        <v>56975.022555431809</v>
      </c>
      <c r="F46">
        <v>56975</v>
      </c>
      <c r="G46">
        <v>4.0000000000000002E-4</v>
      </c>
      <c r="L46" t="s">
        <v>414</v>
      </c>
      <c r="M46" t="s">
        <v>415</v>
      </c>
    </row>
    <row r="47" spans="1:15" x14ac:dyDescent="0.2">
      <c r="A47" t="s">
        <v>416</v>
      </c>
      <c r="B47" s="5" t="s">
        <v>70</v>
      </c>
      <c r="C47" s="100">
        <v>53076.652999999998</v>
      </c>
      <c r="D47" t="s">
        <v>146</v>
      </c>
      <c r="E47">
        <f>VLOOKUP(C47,'Active 1'!$C$21:$E$207,3,FALSE)</f>
        <v>57990.024360235053</v>
      </c>
      <c r="F47">
        <v>57990</v>
      </c>
      <c r="G47">
        <v>8.0000000000000004E-4</v>
      </c>
      <c r="L47" t="s">
        <v>155</v>
      </c>
      <c r="M47" t="s">
        <v>172</v>
      </c>
      <c r="N47" t="s">
        <v>417</v>
      </c>
    </row>
    <row r="48" spans="1:15" x14ac:dyDescent="0.2">
      <c r="A48" t="s">
        <v>413</v>
      </c>
      <c r="B48" s="5" t="s">
        <v>67</v>
      </c>
      <c r="C48" s="100">
        <v>53081.398999999998</v>
      </c>
      <c r="D48" t="s">
        <v>146</v>
      </c>
      <c r="E48">
        <f>VLOOKUP(C48,'Active 1'!$C$21:$E$207,3,FALSE)</f>
        <v>58007.523024606904</v>
      </c>
      <c r="F48">
        <v>58007</v>
      </c>
      <c r="G48">
        <v>1.1000000000000001E-3</v>
      </c>
      <c r="L48" t="s">
        <v>414</v>
      </c>
      <c r="M48" t="s">
        <v>415</v>
      </c>
    </row>
    <row r="49" spans="1:14" x14ac:dyDescent="0.2">
      <c r="A49" t="s">
        <v>73</v>
      </c>
      <c r="B49" s="5" t="s">
        <v>70</v>
      </c>
      <c r="C49" s="100">
        <v>53092.383999999998</v>
      </c>
      <c r="D49" t="s">
        <v>400</v>
      </c>
      <c r="E49">
        <f>VLOOKUP(C49,'Active 1'!$C$21:$E$207,3,FALSE)</f>
        <v>58048.025095429672</v>
      </c>
      <c r="F49">
        <v>58048</v>
      </c>
      <c r="G49">
        <v>1E-3</v>
      </c>
      <c r="L49" t="s">
        <v>169</v>
      </c>
      <c r="M49" t="s">
        <v>418</v>
      </c>
    </row>
    <row r="50" spans="1:14" x14ac:dyDescent="0.2">
      <c r="A50" t="s">
        <v>419</v>
      </c>
      <c r="B50" s="5" t="s">
        <v>70</v>
      </c>
      <c r="C50" s="100">
        <v>53122.490700000002</v>
      </c>
      <c r="D50" t="s">
        <v>400</v>
      </c>
      <c r="E50">
        <f>VLOOKUP(C50,'Active 1'!$C$21:$E$207,3,FALSE)</f>
        <v>58159.029528350919</v>
      </c>
      <c r="F50">
        <v>58159</v>
      </c>
      <c r="G50">
        <v>2.2000000000000001E-3</v>
      </c>
      <c r="L50" t="s">
        <v>420</v>
      </c>
      <c r="M50" t="s">
        <v>421</v>
      </c>
    </row>
    <row r="51" spans="1:14" x14ac:dyDescent="0.2">
      <c r="A51" t="s">
        <v>74</v>
      </c>
      <c r="B51" s="5" t="s">
        <v>67</v>
      </c>
      <c r="C51" s="100">
        <v>53418.7984</v>
      </c>
      <c r="D51" t="s">
        <v>400</v>
      </c>
      <c r="E51">
        <f>VLOOKUP(C51,'Active 1'!$C$21:$E$207,3,FALSE)</f>
        <v>59251.526155636362</v>
      </c>
      <c r="F51">
        <v>59251</v>
      </c>
      <c r="G51">
        <v>1.8E-3</v>
      </c>
      <c r="L51" t="s">
        <v>422</v>
      </c>
      <c r="M51" t="s">
        <v>423</v>
      </c>
    </row>
    <row r="52" spans="1:14" x14ac:dyDescent="0.2">
      <c r="A52" t="s">
        <v>419</v>
      </c>
      <c r="B52" s="5" t="s">
        <v>67</v>
      </c>
      <c r="C52" s="100">
        <v>53451.3462</v>
      </c>
      <c r="D52" t="s">
        <v>400</v>
      </c>
      <c r="E52">
        <f>VLOOKUP(C52,'Active 1'!$C$21:$E$207,3,FALSE)</f>
        <v>59371.531007773388</v>
      </c>
      <c r="F52">
        <v>59371</v>
      </c>
      <c r="G52">
        <v>3.0999999999999999E-3</v>
      </c>
      <c r="L52" t="s">
        <v>420</v>
      </c>
      <c r="M52" t="s">
        <v>421</v>
      </c>
    </row>
    <row r="53" spans="1:14" x14ac:dyDescent="0.2">
      <c r="A53" t="s">
        <v>419</v>
      </c>
      <c r="B53" s="5" t="s">
        <v>70</v>
      </c>
      <c r="C53" s="100">
        <v>53451.481899999999</v>
      </c>
      <c r="D53" t="s">
        <v>400</v>
      </c>
      <c r="E53">
        <f>VLOOKUP(C53,'Active 1'!$C$21:$E$207,3,FALSE)</f>
        <v>59372.031338316003</v>
      </c>
      <c r="F53">
        <v>59372</v>
      </c>
      <c r="G53">
        <v>2.5999999999999999E-3</v>
      </c>
      <c r="L53" t="s">
        <v>420</v>
      </c>
      <c r="M53" t="s">
        <v>421</v>
      </c>
    </row>
    <row r="54" spans="1:14" x14ac:dyDescent="0.2">
      <c r="A54" t="s">
        <v>419</v>
      </c>
      <c r="B54" s="5" t="s">
        <v>67</v>
      </c>
      <c r="C54" s="100">
        <v>53451.615100000003</v>
      </c>
      <c r="D54" t="s">
        <v>400</v>
      </c>
      <c r="E54">
        <f>VLOOKUP(C54,'Active 1'!$C$21:$E$207,3,FALSE)</f>
        <v>59372.5224512731</v>
      </c>
      <c r="F54">
        <v>59372</v>
      </c>
      <c r="G54">
        <v>8.0000000000000004E-4</v>
      </c>
      <c r="L54" t="s">
        <v>420</v>
      </c>
      <c r="M54" t="s">
        <v>421</v>
      </c>
    </row>
    <row r="55" spans="1:14" x14ac:dyDescent="0.2">
      <c r="A55" t="s">
        <v>416</v>
      </c>
      <c r="B55" s="5" t="s">
        <v>70</v>
      </c>
      <c r="C55" s="100">
        <v>53744.941800000001</v>
      </c>
      <c r="D55" t="s">
        <v>171</v>
      </c>
      <c r="E55">
        <f>VLOOKUP(C55,'Active 1'!$C$21:$E$207,3,FALSE)</f>
        <v>60454.028029571506</v>
      </c>
      <c r="F55">
        <v>60454</v>
      </c>
      <c r="G55">
        <v>1.6000000000000001E-3</v>
      </c>
      <c r="L55" t="s">
        <v>155</v>
      </c>
      <c r="M55" t="s">
        <v>424</v>
      </c>
    </row>
    <row r="56" spans="1:14" x14ac:dyDescent="0.2">
      <c r="A56" t="s">
        <v>425</v>
      </c>
      <c r="B56" s="5" t="s">
        <v>70</v>
      </c>
      <c r="C56" s="100">
        <v>54211.441700000003</v>
      </c>
      <c r="D56" t="s">
        <v>400</v>
      </c>
      <c r="E56">
        <f>VLOOKUP(C56,'Active 1'!$C$21:$E$207,3,FALSE)</f>
        <v>62174.029120933643</v>
      </c>
      <c r="F56">
        <v>62174</v>
      </c>
      <c r="G56">
        <v>1.6999999999999999E-3</v>
      </c>
      <c r="L56" t="s">
        <v>155</v>
      </c>
      <c r="M56" t="s">
        <v>155</v>
      </c>
      <c r="N56" t="s">
        <v>426</v>
      </c>
    </row>
    <row r="57" spans="1:14" x14ac:dyDescent="0.2">
      <c r="A57" t="s">
        <v>74</v>
      </c>
      <c r="B57" s="5" t="s">
        <v>67</v>
      </c>
      <c r="C57" s="100">
        <v>54419.061300000001</v>
      </c>
      <c r="D57" t="s">
        <v>400</v>
      </c>
      <c r="E57">
        <f>VLOOKUP(C57,'Active 1'!$C$21:$E$207,3,FALSE)</f>
        <v>62939.529689289957</v>
      </c>
      <c r="F57">
        <v>62939</v>
      </c>
      <c r="G57">
        <v>2.3999999999999998E-3</v>
      </c>
      <c r="L57" t="s">
        <v>422</v>
      </c>
      <c r="M57" t="s">
        <v>427</v>
      </c>
    </row>
    <row r="58" spans="1:14" x14ac:dyDescent="0.2">
      <c r="A58" t="s">
        <v>410</v>
      </c>
      <c r="B58" s="5" t="s">
        <v>67</v>
      </c>
      <c r="C58" s="100">
        <v>54526.194600000003</v>
      </c>
      <c r="D58" t="s">
        <v>308</v>
      </c>
      <c r="E58">
        <f>VLOOKUP(C58,'Active 1'!$C$21:$E$207,3,FALSE)</f>
        <v>63334.533831672903</v>
      </c>
      <c r="F58">
        <v>63334</v>
      </c>
      <c r="G58">
        <v>3.5000000000000001E-3</v>
      </c>
      <c r="L58" t="s">
        <v>411</v>
      </c>
      <c r="M58" t="s">
        <v>428</v>
      </c>
    </row>
    <row r="59" spans="1:14" x14ac:dyDescent="0.2">
      <c r="A59" t="s">
        <v>410</v>
      </c>
      <c r="B59" s="5" t="s">
        <v>70</v>
      </c>
      <c r="C59" s="100">
        <v>54526.3298</v>
      </c>
      <c r="D59" t="s">
        <v>308</v>
      </c>
      <c r="E59">
        <f>VLOOKUP(C59,'Active 1'!$C$21:$E$207,3,FALSE)</f>
        <v>63335.032318698402</v>
      </c>
      <c r="F59">
        <v>63335</v>
      </c>
      <c r="G59">
        <v>2.3999999999999998E-3</v>
      </c>
      <c r="L59" t="s">
        <v>411</v>
      </c>
      <c r="M59" t="s">
        <v>428</v>
      </c>
    </row>
    <row r="60" spans="1:14" x14ac:dyDescent="0.2">
      <c r="A60" t="s">
        <v>74</v>
      </c>
      <c r="B60" s="5" t="s">
        <v>67</v>
      </c>
      <c r="C60" s="100">
        <v>54527.821400000001</v>
      </c>
      <c r="D60" t="s">
        <v>400</v>
      </c>
      <c r="E60">
        <f>VLOOKUP(C60,'Active 1'!$C$21:$E$207,3,FALSE)</f>
        <v>63340.531898929563</v>
      </c>
      <c r="F60">
        <v>63340</v>
      </c>
      <c r="G60">
        <v>2.8999999999999998E-3</v>
      </c>
      <c r="L60" t="s">
        <v>422</v>
      </c>
      <c r="M60" t="s">
        <v>429</v>
      </c>
    </row>
    <row r="61" spans="1:14" x14ac:dyDescent="0.2">
      <c r="A61" t="s">
        <v>410</v>
      </c>
      <c r="B61" s="5" t="s">
        <v>67</v>
      </c>
      <c r="C61" s="100">
        <v>54550.062599999997</v>
      </c>
      <c r="D61" t="s">
        <v>171</v>
      </c>
      <c r="E61">
        <f>VLOOKUP(C61,'Active 1'!$C$21:$E$207,3,FALSE)</f>
        <v>63422.535964253468</v>
      </c>
      <c r="F61">
        <v>63422</v>
      </c>
      <c r="G61">
        <v>4.0000000000000001E-3</v>
      </c>
      <c r="L61" t="s">
        <v>411</v>
      </c>
      <c r="M61" t="s">
        <v>430</v>
      </c>
    </row>
    <row r="62" spans="1:14" x14ac:dyDescent="0.2">
      <c r="A62" t="s">
        <v>410</v>
      </c>
      <c r="B62" s="5" t="s">
        <v>70</v>
      </c>
      <c r="C62" s="100">
        <v>54550.198199999999</v>
      </c>
      <c r="D62" t="s">
        <v>171</v>
      </c>
      <c r="E62">
        <f>VLOOKUP(C62,'Active 1'!$C$21:$E$207,3,FALSE)</f>
        <v>63423.035926092671</v>
      </c>
      <c r="F62">
        <v>63423</v>
      </c>
      <c r="G62">
        <v>3.3999999999999998E-3</v>
      </c>
      <c r="L62" t="s">
        <v>411</v>
      </c>
      <c r="M62" t="s">
        <v>430</v>
      </c>
    </row>
    <row r="63" spans="1:14" x14ac:dyDescent="0.2">
      <c r="A63" t="s">
        <v>410</v>
      </c>
      <c r="B63" s="5" t="s">
        <v>67</v>
      </c>
      <c r="C63" s="100">
        <v>54554.944000000003</v>
      </c>
      <c r="D63" t="s">
        <v>321</v>
      </c>
      <c r="E63">
        <f>VLOOKUP(C63,'Active 1'!$C$21:$E$207,3,FALSE)</f>
        <v>63440.533853057699</v>
      </c>
      <c r="F63">
        <v>63440</v>
      </c>
      <c r="G63">
        <v>3.3999999999999998E-3</v>
      </c>
      <c r="L63" t="s">
        <v>411</v>
      </c>
      <c r="M63" t="s">
        <v>430</v>
      </c>
    </row>
    <row r="64" spans="1:14" x14ac:dyDescent="0.2">
      <c r="A64" t="s">
        <v>410</v>
      </c>
      <c r="B64" s="5" t="s">
        <v>70</v>
      </c>
      <c r="C64" s="100">
        <v>54562.944900000002</v>
      </c>
      <c r="D64" t="s">
        <v>321</v>
      </c>
      <c r="E64">
        <f>VLOOKUP(C64,'Active 1'!$C$21:$E$207,3,FALSE)</f>
        <v>63470.033445087363</v>
      </c>
      <c r="F64">
        <v>63470</v>
      </c>
      <c r="G64">
        <v>2.7000000000000001E-3</v>
      </c>
      <c r="L64" t="s">
        <v>411</v>
      </c>
      <c r="M64" t="s">
        <v>430</v>
      </c>
    </row>
    <row r="65" spans="1:14" x14ac:dyDescent="0.2">
      <c r="A65" t="s">
        <v>410</v>
      </c>
      <c r="B65" s="5" t="s">
        <v>67</v>
      </c>
      <c r="C65" s="100">
        <v>54563.080199999997</v>
      </c>
      <c r="D65" t="s">
        <v>321</v>
      </c>
      <c r="E65">
        <f>VLOOKUP(C65,'Active 1'!$C$21:$E$207,3,FALSE)</f>
        <v>63470.532300816274</v>
      </c>
      <c r="F65">
        <v>63470</v>
      </c>
      <c r="G65">
        <v>3.0000000000000001E-3</v>
      </c>
      <c r="L65" t="s">
        <v>411</v>
      </c>
      <c r="M65" t="s">
        <v>430</v>
      </c>
    </row>
    <row r="66" spans="1:14" x14ac:dyDescent="0.2">
      <c r="A66" t="s">
        <v>410</v>
      </c>
      <c r="B66" s="5" t="s">
        <v>67</v>
      </c>
      <c r="C66" s="100">
        <v>54564.9807</v>
      </c>
      <c r="D66" t="s">
        <v>49</v>
      </c>
      <c r="E66">
        <f>VLOOKUP(C66,'Active 1'!$C$21:$E$207,3,FALSE)</f>
        <v>63477.539509336879</v>
      </c>
      <c r="F66">
        <v>63477</v>
      </c>
      <c r="G66">
        <v>5.0000000000000001E-3</v>
      </c>
      <c r="L66" t="s">
        <v>411</v>
      </c>
      <c r="M66" t="s">
        <v>430</v>
      </c>
    </row>
    <row r="67" spans="1:14" x14ac:dyDescent="0.2">
      <c r="A67" t="s">
        <v>410</v>
      </c>
      <c r="B67" s="5" t="s">
        <v>70</v>
      </c>
      <c r="C67" s="100">
        <v>54565.116900000001</v>
      </c>
      <c r="D67" t="s">
        <v>49</v>
      </c>
      <c r="E67">
        <f>VLOOKUP(C67,'Active 1'!$C$21:$E$207,3,FALSE)</f>
        <v>63478.041683396601</v>
      </c>
      <c r="F67">
        <v>63478</v>
      </c>
      <c r="G67">
        <v>5.0000000000000001E-3</v>
      </c>
      <c r="L67" t="s">
        <v>411</v>
      </c>
      <c r="M67" t="s">
        <v>430</v>
      </c>
    </row>
    <row r="68" spans="1:14" x14ac:dyDescent="0.2">
      <c r="A68" t="s">
        <v>401</v>
      </c>
      <c r="B68" s="5" t="s">
        <v>70</v>
      </c>
      <c r="C68" s="100">
        <v>54845.828000000001</v>
      </c>
      <c r="D68" t="s">
        <v>171</v>
      </c>
      <c r="E68">
        <f>VLOOKUP(C68,'Active 1'!$C$21:$E$207,3,FALSE)</f>
        <v>64513.033112885576</v>
      </c>
      <c r="F68">
        <v>64513</v>
      </c>
      <c r="G68">
        <v>2.5000000000000001E-3</v>
      </c>
      <c r="L68" t="s">
        <v>402</v>
      </c>
      <c r="M68" t="s">
        <v>431</v>
      </c>
    </row>
    <row r="69" spans="1:14" x14ac:dyDescent="0.2">
      <c r="A69" t="s">
        <v>432</v>
      </c>
      <c r="B69" s="5" t="s">
        <v>70</v>
      </c>
      <c r="C69" s="100">
        <v>54887.5962</v>
      </c>
      <c r="D69" t="s">
        <v>400</v>
      </c>
      <c r="E69">
        <f>VLOOKUP(C69,'Active 1'!$C$21:$E$207,3,FALSE)</f>
        <v>64667.033895274231</v>
      </c>
      <c r="F69">
        <v>64667</v>
      </c>
      <c r="G69">
        <v>2.7000000000000001E-3</v>
      </c>
      <c r="L69" t="s">
        <v>136</v>
      </c>
      <c r="M69" t="s">
        <v>433</v>
      </c>
    </row>
    <row r="70" spans="1:14" x14ac:dyDescent="0.2">
      <c r="A70" t="s">
        <v>419</v>
      </c>
      <c r="B70" s="5" t="s">
        <v>70</v>
      </c>
      <c r="C70" s="100">
        <v>54935.332499999997</v>
      </c>
      <c r="D70" t="e">
        <f>-Ir</f>
        <v>#NAME?</v>
      </c>
      <c r="E70">
        <f>VLOOKUP(C70,'Active 1'!$C$21:$E$207,3,FALSE)</f>
        <v>64843.03926654566</v>
      </c>
      <c r="F70">
        <v>64843</v>
      </c>
      <c r="G70">
        <v>4.1999999999999997E-3</v>
      </c>
      <c r="L70" t="s">
        <v>420</v>
      </c>
      <c r="M70" t="s">
        <v>434</v>
      </c>
      <c r="N70">
        <v>1603</v>
      </c>
    </row>
    <row r="71" spans="1:14" x14ac:dyDescent="0.2">
      <c r="A71" t="s">
        <v>419</v>
      </c>
      <c r="B71" s="5" t="s">
        <v>70</v>
      </c>
      <c r="C71" s="100">
        <v>54935.602899999998</v>
      </c>
      <c r="D71" t="e">
        <f>-Ir</f>
        <v>#NAME?</v>
      </c>
      <c r="E71">
        <f>VLOOKUP(C71,'Active 1'!$C$21:$E$207,3,FALSE)</f>
        <v>64844.036240596688</v>
      </c>
      <c r="F71">
        <v>64844</v>
      </c>
      <c r="G71">
        <v>3.3E-3</v>
      </c>
      <c r="L71" t="s">
        <v>420</v>
      </c>
      <c r="M71" t="s">
        <v>434</v>
      </c>
      <c r="N71">
        <v>1603</v>
      </c>
    </row>
    <row r="72" spans="1:14" x14ac:dyDescent="0.2">
      <c r="A72" t="s">
        <v>435</v>
      </c>
      <c r="B72" s="5" t="s">
        <v>67</v>
      </c>
      <c r="C72" s="100">
        <v>54946.309500000003</v>
      </c>
      <c r="D72" t="s">
        <v>400</v>
      </c>
      <c r="E72">
        <f>VLOOKUP(C72,'Active 1'!$C$21:$E$207,3,FALSE)</f>
        <v>64883.511841094747</v>
      </c>
      <c r="F72">
        <v>64883</v>
      </c>
      <c r="G72">
        <v>-2.7000000000000001E-3</v>
      </c>
      <c r="L72" t="s">
        <v>157</v>
      </c>
      <c r="M72" t="s">
        <v>433</v>
      </c>
    </row>
    <row r="73" spans="1:14" x14ac:dyDescent="0.2">
      <c r="A73" t="s">
        <v>435</v>
      </c>
      <c r="B73" s="5" t="s">
        <v>70</v>
      </c>
      <c r="C73" s="100">
        <v>54964.347300000001</v>
      </c>
      <c r="D73" t="s">
        <v>400</v>
      </c>
      <c r="E73">
        <f>VLOOKUP(C73,'Active 1'!$C$21:$E$207,3,FALSE)</f>
        <v>64950.017826810436</v>
      </c>
      <c r="F73">
        <v>64950</v>
      </c>
      <c r="G73">
        <v>-1.6999999999999999E-3</v>
      </c>
      <c r="L73" t="s">
        <v>157</v>
      </c>
      <c r="M73" t="s">
        <v>433</v>
      </c>
    </row>
    <row r="74" spans="1:14" x14ac:dyDescent="0.2">
      <c r="A74" t="s">
        <v>401</v>
      </c>
      <c r="B74" s="5" t="s">
        <v>70</v>
      </c>
      <c r="C74" s="100">
        <v>55243.707300000002</v>
      </c>
      <c r="D74" t="s">
        <v>171</v>
      </c>
      <c r="E74">
        <f>VLOOKUP(C74,'Active 1'!$C$21:$E$207,3,FALSE)</f>
        <v>65980.027704375098</v>
      </c>
      <c r="F74">
        <v>65980</v>
      </c>
      <c r="G74">
        <v>8.9999999999999998E-4</v>
      </c>
      <c r="L74" t="s">
        <v>402</v>
      </c>
      <c r="M74" t="s">
        <v>436</v>
      </c>
    </row>
    <row r="75" spans="1:14" x14ac:dyDescent="0.2">
      <c r="A75" t="s">
        <v>419</v>
      </c>
      <c r="B75" s="5" t="s">
        <v>67</v>
      </c>
      <c r="C75" s="100">
        <v>55311.378900000003</v>
      </c>
      <c r="D75" t="e">
        <f>-Ir</f>
        <v>#NAME?</v>
      </c>
      <c r="E75">
        <f>VLOOKUP(C75,'Active 1'!$C$21:$E$207,3,FALSE)</f>
        <v>66229.535208780188</v>
      </c>
      <c r="F75">
        <v>66229</v>
      </c>
      <c r="G75">
        <v>3.5000000000000001E-3</v>
      </c>
      <c r="L75" t="s">
        <v>420</v>
      </c>
      <c r="M75" t="s">
        <v>437</v>
      </c>
      <c r="N75">
        <v>1603</v>
      </c>
    </row>
    <row r="76" spans="1:14" x14ac:dyDescent="0.2">
      <c r="A76" t="s">
        <v>419</v>
      </c>
      <c r="B76" s="5" t="s">
        <v>70</v>
      </c>
      <c r="C76" s="100">
        <v>55311.514900000002</v>
      </c>
      <c r="D76" t="e">
        <f>-Ir</f>
        <v>#NAME?</v>
      </c>
      <c r="E76">
        <f>VLOOKUP(C76,'Active 1'!$C$21:$E$207,3,FALSE)</f>
        <v>66230.036645433065</v>
      </c>
      <c r="F76">
        <v>66230</v>
      </c>
      <c r="G76">
        <v>3.3E-3</v>
      </c>
      <c r="L76" t="s">
        <v>420</v>
      </c>
      <c r="M76" t="s">
        <v>437</v>
      </c>
      <c r="N76">
        <v>1603</v>
      </c>
    </row>
    <row r="77" spans="1:14" x14ac:dyDescent="0.2">
      <c r="A77" t="s">
        <v>401</v>
      </c>
      <c r="B77" s="5" t="s">
        <v>67</v>
      </c>
      <c r="C77" s="100">
        <v>55329.820800000001</v>
      </c>
      <c r="D77" t="s">
        <v>171</v>
      </c>
      <c r="E77">
        <f>VLOOKUP(C77,'Active 1'!$C$21:$E$207,3,FALSE)</f>
        <v>66297.53112502108</v>
      </c>
      <c r="F77">
        <v>66297</v>
      </c>
      <c r="G77">
        <v>2.3999999999999998E-3</v>
      </c>
      <c r="L77" t="s">
        <v>402</v>
      </c>
      <c r="M77" t="s">
        <v>436</v>
      </c>
    </row>
    <row r="78" spans="1:14" x14ac:dyDescent="0.2">
      <c r="A78" t="s">
        <v>401</v>
      </c>
      <c r="B78" s="5" t="s">
        <v>70</v>
      </c>
      <c r="C78" s="100">
        <v>55583.820800000001</v>
      </c>
      <c r="D78" t="s">
        <v>171</v>
      </c>
      <c r="E78">
        <f>VLOOKUP(C78,'Active 1'!$C$21:$E$207,3,FALSE)</f>
        <v>67234.037814960306</v>
      </c>
      <c r="F78">
        <v>67234</v>
      </c>
      <c r="G78">
        <v>3.5000000000000001E-3</v>
      </c>
      <c r="L78" t="s">
        <v>402</v>
      </c>
      <c r="M78" t="s">
        <v>438</v>
      </c>
    </row>
    <row r="79" spans="1:14" x14ac:dyDescent="0.2">
      <c r="A79" t="s">
        <v>401</v>
      </c>
      <c r="B79" s="5" t="s">
        <v>67</v>
      </c>
      <c r="C79" s="100">
        <v>55583.955099999999</v>
      </c>
      <c r="D79" t="s">
        <v>171</v>
      </c>
      <c r="E79">
        <f>VLOOKUP(C79,'Active 1'!$C$21:$E$207,3,FALSE)</f>
        <v>67234.532983655023</v>
      </c>
      <c r="F79">
        <v>67234</v>
      </c>
      <c r="G79">
        <v>2.8E-3</v>
      </c>
      <c r="L79" t="s">
        <v>402</v>
      </c>
      <c r="M79" t="s">
        <v>438</v>
      </c>
    </row>
    <row r="80" spans="1:14" x14ac:dyDescent="0.2">
      <c r="A80" t="s">
        <v>401</v>
      </c>
      <c r="B80" s="5" t="s">
        <v>70</v>
      </c>
      <c r="C80" s="100">
        <v>55665.729599999999</v>
      </c>
      <c r="D80" t="s">
        <v>171</v>
      </c>
      <c r="E80">
        <f>VLOOKUP(C80,'Active 1'!$C$21:$E$207,3,FALSE)</f>
        <v>67536.038362853578</v>
      </c>
      <c r="F80">
        <v>67536</v>
      </c>
      <c r="G80">
        <v>3.7000000000000002E-3</v>
      </c>
      <c r="L80" t="s">
        <v>402</v>
      </c>
      <c r="M80" t="s">
        <v>438</v>
      </c>
    </row>
    <row r="81" spans="1:13" x14ac:dyDescent="0.2">
      <c r="A81" t="s">
        <v>401</v>
      </c>
      <c r="B81" s="5" t="s">
        <v>67</v>
      </c>
      <c r="C81" s="100">
        <v>55963.9355</v>
      </c>
      <c r="D81" t="s">
        <v>171</v>
      </c>
      <c r="E81">
        <f>VLOOKUP(C81,'Active 1'!$C$21:$E$207,3,FALSE)</f>
        <v>68635.533718480947</v>
      </c>
      <c r="F81">
        <v>68635</v>
      </c>
      <c r="G81">
        <v>2.8999999999999998E-3</v>
      </c>
      <c r="L81" t="s">
        <v>402</v>
      </c>
      <c r="M81" t="s">
        <v>439</v>
      </c>
    </row>
    <row r="82" spans="1:13" x14ac:dyDescent="0.2">
      <c r="A82" t="s">
        <v>401</v>
      </c>
      <c r="B82" s="5" t="s">
        <v>70</v>
      </c>
      <c r="C82" s="100">
        <v>56033.776899999997</v>
      </c>
      <c r="D82" t="s">
        <v>171</v>
      </c>
      <c r="E82">
        <f>VLOOKUP(C82,'Active 1'!$C$21:$E$207,3,FALSE)</f>
        <v>68893.041349719992</v>
      </c>
      <c r="F82">
        <v>68893</v>
      </c>
      <c r="G82">
        <v>4.3E-3</v>
      </c>
      <c r="L82" t="s">
        <v>402</v>
      </c>
      <c r="M82" t="s">
        <v>439</v>
      </c>
    </row>
    <row r="83" spans="1:13" x14ac:dyDescent="0.2">
      <c r="A83" t="s">
        <v>401</v>
      </c>
      <c r="B83" s="5" t="s">
        <v>67</v>
      </c>
      <c r="C83" s="100">
        <v>56404.671399999999</v>
      </c>
      <c r="D83" t="s">
        <v>49</v>
      </c>
      <c r="E83">
        <f>VLOOKUP(C83,'Active 1'!$C$21:$E$207,3,FALSE)</f>
        <v>70260.542060395848</v>
      </c>
      <c r="F83">
        <v>70260</v>
      </c>
      <c r="G83">
        <v>5.0000000000000001E-3</v>
      </c>
      <c r="L83" t="s">
        <v>402</v>
      </c>
      <c r="M83" t="s">
        <v>440</v>
      </c>
    </row>
    <row r="84" spans="1:13" x14ac:dyDescent="0.2">
      <c r="A84" t="s">
        <v>401</v>
      </c>
      <c r="B84" s="5" t="s">
        <v>67</v>
      </c>
      <c r="C84" s="100">
        <v>56404.672400000003</v>
      </c>
      <c r="D84" t="s">
        <v>171</v>
      </c>
      <c r="E84">
        <f>VLOOKUP(C84,'Active 1'!$C$21:$E$207,3,FALSE)</f>
        <v>70260.545747430078</v>
      </c>
      <c r="F84">
        <v>70260</v>
      </c>
      <c r="G84">
        <v>6.0000000000000001E-3</v>
      </c>
      <c r="L84" t="s">
        <v>402</v>
      </c>
      <c r="M84" t="s">
        <v>440</v>
      </c>
    </row>
    <row r="85" spans="1:13" x14ac:dyDescent="0.2">
      <c r="A85" t="s">
        <v>401</v>
      </c>
      <c r="B85" s="5" t="s">
        <v>67</v>
      </c>
      <c r="C85" s="100">
        <v>56404.673300000002</v>
      </c>
      <c r="D85" t="s">
        <v>146</v>
      </c>
      <c r="E85">
        <f>VLOOKUP(C85,'Active 1'!$C$21:$E$207,3,FALSE)</f>
        <v>70260.549065760861</v>
      </c>
      <c r="F85">
        <v>70260</v>
      </c>
      <c r="G85">
        <v>6.8999999999999999E-3</v>
      </c>
      <c r="L85" t="s">
        <v>402</v>
      </c>
      <c r="M85" t="s">
        <v>440</v>
      </c>
    </row>
    <row r="86" spans="1:13" x14ac:dyDescent="0.2">
      <c r="A86" t="s">
        <v>442</v>
      </c>
      <c r="B86" s="5" t="s">
        <v>70</v>
      </c>
      <c r="C86" s="100">
        <v>53763.655700000003</v>
      </c>
      <c r="D86" t="s">
        <v>441</v>
      </c>
      <c r="E86">
        <f>VLOOKUP(C86,'Active 1'!$C$21:$E$207,3,FALSE)</f>
        <v>60523.026819118182</v>
      </c>
      <c r="F86">
        <v>60523</v>
      </c>
      <c r="G86">
        <v>1.1999999999999999E-3</v>
      </c>
      <c r="L86" t="s">
        <v>141</v>
      </c>
      <c r="M86" t="s">
        <v>443</v>
      </c>
    </row>
    <row r="87" spans="1:13" x14ac:dyDescent="0.2">
      <c r="A87" t="s">
        <v>442</v>
      </c>
      <c r="B87" s="5" t="s">
        <v>70</v>
      </c>
      <c r="C87" s="100">
        <v>53763.655700000003</v>
      </c>
      <c r="D87" t="s">
        <v>441</v>
      </c>
      <c r="E87">
        <f>VLOOKUP(C87,'Active 1'!$C$21:$E$207,3,FALSE)</f>
        <v>60523.026819118182</v>
      </c>
      <c r="F87">
        <v>60523</v>
      </c>
      <c r="G87">
        <v>1.1999999999999999E-3</v>
      </c>
      <c r="L87" t="s">
        <v>141</v>
      </c>
      <c r="M87" t="s">
        <v>443</v>
      </c>
    </row>
  </sheetData>
  <phoneticPr fontId="8" type="noConversion"/>
  <hyperlinks>
    <hyperlink ref="A3" r:id="rId1" xr:uid="{00000000-0004-0000-0600-000000000000}"/>
  </hyperlinks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73"/>
  <sheetViews>
    <sheetView workbookViewId="0">
      <selection activeCell="E11" sqref="E11:E73"/>
    </sheetView>
  </sheetViews>
  <sheetFormatPr defaultRowHeight="12.75" x14ac:dyDescent="0.2"/>
  <cols>
    <col min="1" max="1" width="19.28515625" customWidth="1"/>
    <col min="2" max="2" width="9.140625" style="5"/>
    <col min="5" max="5" width="15.85546875" customWidth="1"/>
  </cols>
  <sheetData>
    <row r="1" spans="1:14" x14ac:dyDescent="0.2">
      <c r="A1" t="s">
        <v>446</v>
      </c>
    </row>
    <row r="11" spans="1:14" x14ac:dyDescent="0.2">
      <c r="A11" t="s">
        <v>558</v>
      </c>
      <c r="B11" s="5" t="s">
        <v>70</v>
      </c>
      <c r="C11">
        <v>37348.49</v>
      </c>
      <c r="D11" t="s">
        <v>181</v>
      </c>
      <c r="E11">
        <f>VLOOKUP(C11,'Active 1'!C$21:E$107,3,FALSE)</f>
        <v>-0.25071832643784753</v>
      </c>
      <c r="F11" t="s">
        <v>447</v>
      </c>
      <c r="I11" t="s">
        <v>448</v>
      </c>
      <c r="J11">
        <v>1.4E-3</v>
      </c>
      <c r="K11" t="s">
        <v>449</v>
      </c>
      <c r="L11" t="s">
        <v>450</v>
      </c>
      <c r="M11" t="s">
        <v>451</v>
      </c>
      <c r="N11" t="s">
        <v>452</v>
      </c>
    </row>
    <row r="12" spans="1:14" x14ac:dyDescent="0.2">
      <c r="A12" t="s">
        <v>558</v>
      </c>
      <c r="B12" s="5" t="s">
        <v>67</v>
      </c>
      <c r="C12">
        <v>37374.396000000001</v>
      </c>
      <c r="D12" t="s">
        <v>181</v>
      </c>
      <c r="E12">
        <f>VLOOKUP(C12,'Active 1'!C$21:E$107,3,FALSE)</f>
        <v>95.265589978948427</v>
      </c>
      <c r="F12" t="s">
        <v>453</v>
      </c>
      <c r="I12" t="s">
        <v>454</v>
      </c>
      <c r="J12">
        <v>5.5999999999999999E-3</v>
      </c>
      <c r="K12" t="s">
        <v>449</v>
      </c>
      <c r="L12" t="s">
        <v>450</v>
      </c>
      <c r="M12" t="s">
        <v>451</v>
      </c>
      <c r="N12" t="s">
        <v>452</v>
      </c>
    </row>
    <row r="13" spans="1:14" x14ac:dyDescent="0.2">
      <c r="A13" t="s">
        <v>558</v>
      </c>
      <c r="B13" s="5" t="s">
        <v>70</v>
      </c>
      <c r="C13">
        <v>37378.589999999997</v>
      </c>
      <c r="D13" t="s">
        <v>181</v>
      </c>
      <c r="E13">
        <f>VLOOKUP(C13,'Active 1'!C$21:E$107,3,FALSE)</f>
        <v>110.72901146556751</v>
      </c>
      <c r="F13" t="s">
        <v>455</v>
      </c>
      <c r="I13" t="s">
        <v>456</v>
      </c>
      <c r="J13" t="s">
        <v>457</v>
      </c>
      <c r="K13" t="s">
        <v>449</v>
      </c>
      <c r="L13" t="s">
        <v>450</v>
      </c>
      <c r="M13" t="s">
        <v>451</v>
      </c>
      <c r="N13" t="s">
        <v>452</v>
      </c>
    </row>
    <row r="14" spans="1:14" x14ac:dyDescent="0.2">
      <c r="A14" t="s">
        <v>558</v>
      </c>
      <c r="B14" s="5" t="s">
        <v>70</v>
      </c>
      <c r="C14">
        <v>37992.648999999998</v>
      </c>
      <c r="D14" t="s">
        <v>181</v>
      </c>
      <c r="E14">
        <f>VLOOKUP(C14,'Active 1'!C$21:E$107,3,FALSE)</f>
        <v>2374.785552872625</v>
      </c>
      <c r="F14" t="s">
        <v>458</v>
      </c>
      <c r="I14" t="s">
        <v>459</v>
      </c>
      <c r="J14">
        <v>5.7999999999999996E-3</v>
      </c>
      <c r="K14" t="s">
        <v>449</v>
      </c>
      <c r="L14" t="s">
        <v>450</v>
      </c>
      <c r="M14" t="s">
        <v>451</v>
      </c>
      <c r="N14" t="s">
        <v>452</v>
      </c>
    </row>
    <row r="15" spans="1:14" x14ac:dyDescent="0.2">
      <c r="A15" t="s">
        <v>558</v>
      </c>
      <c r="B15" s="5" t="s">
        <v>67</v>
      </c>
      <c r="C15">
        <v>38000.639000000003</v>
      </c>
      <c r="D15" t="s">
        <v>181</v>
      </c>
      <c r="E15">
        <f>VLOOKUP(C15,'Active 1'!C$21:E$107,3,FALSE)</f>
        <v>2404.2449562293941</v>
      </c>
      <c r="F15" t="s">
        <v>460</v>
      </c>
      <c r="I15" t="s">
        <v>461</v>
      </c>
      <c r="J15" t="s">
        <v>462</v>
      </c>
      <c r="K15" t="s">
        <v>449</v>
      </c>
      <c r="L15" t="s">
        <v>450</v>
      </c>
      <c r="M15" t="s">
        <v>451</v>
      </c>
      <c r="N15" t="s">
        <v>452</v>
      </c>
    </row>
    <row r="16" spans="1:14" x14ac:dyDescent="0.2">
      <c r="A16" t="s">
        <v>558</v>
      </c>
      <c r="B16" s="5" t="s">
        <v>70</v>
      </c>
      <c r="C16">
        <v>39001.589999999997</v>
      </c>
      <c r="D16" t="s">
        <v>181</v>
      </c>
      <c r="E16">
        <f>VLOOKUP(C16,'Active 1'!C$21:E$107,3,FALSE)</f>
        <v>6094.7855381244844</v>
      </c>
      <c r="F16" t="s">
        <v>463</v>
      </c>
      <c r="I16" t="s">
        <v>464</v>
      </c>
      <c r="J16" t="s">
        <v>465</v>
      </c>
      <c r="K16" t="s">
        <v>449</v>
      </c>
      <c r="L16" t="s">
        <v>450</v>
      </c>
      <c r="M16" t="s">
        <v>451</v>
      </c>
      <c r="N16" t="s">
        <v>452</v>
      </c>
    </row>
    <row r="17" spans="1:12" x14ac:dyDescent="0.2">
      <c r="A17" t="s">
        <v>558</v>
      </c>
      <c r="B17" s="5" t="s">
        <v>67</v>
      </c>
      <c r="C17">
        <v>42511.375</v>
      </c>
      <c r="D17" t="s">
        <v>181</v>
      </c>
      <c r="E17">
        <f>VLOOKUP(C17,'Active 1'!C$21:E$107,3,FALSE)</f>
        <v>19035.482911149491</v>
      </c>
      <c r="F17" t="s">
        <v>466</v>
      </c>
      <c r="I17">
        <v>1.43E-2</v>
      </c>
      <c r="J17">
        <v>6.4000000000000003E-3</v>
      </c>
      <c r="K17" t="s">
        <v>467</v>
      </c>
      <c r="L17" t="s">
        <v>468</v>
      </c>
    </row>
    <row r="18" spans="1:12" x14ac:dyDescent="0.2">
      <c r="A18" t="s">
        <v>558</v>
      </c>
      <c r="B18" s="5" t="s">
        <v>70</v>
      </c>
      <c r="C18">
        <v>44292.349600000001</v>
      </c>
      <c r="D18" t="s">
        <v>183</v>
      </c>
      <c r="E18">
        <f>VLOOKUP(C18,'Active 1'!C$21:E$107,3,FALSE)</f>
        <v>25601.997192692168</v>
      </c>
      <c r="F18">
        <v>0</v>
      </c>
      <c r="I18">
        <v>8.3000000000000001E-3</v>
      </c>
      <c r="J18" t="s">
        <v>469</v>
      </c>
      <c r="K18" t="s">
        <v>377</v>
      </c>
      <c r="L18" t="s">
        <v>470</v>
      </c>
    </row>
    <row r="19" spans="1:12" x14ac:dyDescent="0.2">
      <c r="A19" t="s">
        <v>558</v>
      </c>
      <c r="B19" s="5" t="s">
        <v>67</v>
      </c>
      <c r="C19">
        <v>44292.4853</v>
      </c>
      <c r="D19" t="s">
        <v>183</v>
      </c>
      <c r="E19">
        <f>VLOOKUP(C19,'Active 1'!C$21:E$107,3,FALSE)</f>
        <v>25602.497523234782</v>
      </c>
      <c r="F19">
        <v>0.5</v>
      </c>
      <c r="I19">
        <v>8.3999999999999995E-3</v>
      </c>
      <c r="J19" t="s">
        <v>471</v>
      </c>
      <c r="K19" t="s">
        <v>377</v>
      </c>
      <c r="L19" t="s">
        <v>470</v>
      </c>
    </row>
    <row r="20" spans="1:12" x14ac:dyDescent="0.2">
      <c r="A20" t="s">
        <v>558</v>
      </c>
      <c r="B20" s="5" t="s">
        <v>67</v>
      </c>
      <c r="C20">
        <v>44885.644999999997</v>
      </c>
      <c r="D20" t="s">
        <v>184</v>
      </c>
      <c r="E20">
        <f>VLOOKUP(C20,'Active 1'!C$21:E$107,3,FALSE)</f>
        <v>27789.497630527465</v>
      </c>
      <c r="F20">
        <v>2187.5</v>
      </c>
      <c r="I20">
        <v>5.1000000000000004E-3</v>
      </c>
      <c r="J20" t="s">
        <v>472</v>
      </c>
      <c r="K20" t="s">
        <v>379</v>
      </c>
      <c r="L20" t="s">
        <v>470</v>
      </c>
    </row>
    <row r="21" spans="1:12" x14ac:dyDescent="0.2">
      <c r="A21" t="s">
        <v>558</v>
      </c>
      <c r="B21" s="5" t="s">
        <v>67</v>
      </c>
      <c r="C21">
        <v>44910.624000000003</v>
      </c>
      <c r="D21" t="s">
        <v>184</v>
      </c>
      <c r="E21">
        <f>VLOOKUP(C21,'Active 1'!C$21:E$107,3,FALSE)</f>
        <v>27881.596058118008</v>
      </c>
      <c r="F21">
        <v>2279.5</v>
      </c>
      <c r="I21">
        <v>3.1699999999999999E-2</v>
      </c>
      <c r="J21" t="s">
        <v>473</v>
      </c>
      <c r="K21" t="s">
        <v>379</v>
      </c>
      <c r="L21" t="s">
        <v>470</v>
      </c>
    </row>
    <row r="22" spans="1:12" x14ac:dyDescent="0.2">
      <c r="A22" t="s">
        <v>558</v>
      </c>
      <c r="B22" s="5" t="s">
        <v>67</v>
      </c>
      <c r="C22">
        <v>44987.625999999997</v>
      </c>
      <c r="D22" t="s">
        <v>184</v>
      </c>
      <c r="E22">
        <f>VLOOKUP(C22,'Active 1'!C$21:E$107,3,FALSE)</f>
        <v>28165.505066538062</v>
      </c>
      <c r="F22">
        <v>2563.5</v>
      </c>
      <c r="I22">
        <v>6.6E-3</v>
      </c>
      <c r="J22">
        <v>0</v>
      </c>
      <c r="K22" t="s">
        <v>379</v>
      </c>
      <c r="L22" t="s">
        <v>474</v>
      </c>
    </row>
    <row r="23" spans="1:12" x14ac:dyDescent="0.2">
      <c r="A23" t="s">
        <v>558</v>
      </c>
      <c r="B23" s="5" t="s">
        <v>67</v>
      </c>
      <c r="C23">
        <v>44994.682000000001</v>
      </c>
      <c r="D23" t="s">
        <v>184</v>
      </c>
      <c r="E23">
        <f>VLOOKUP(C23,'Active 1'!C$21:E$107,3,FALSE)</f>
        <v>28191.520779940485</v>
      </c>
      <c r="F23">
        <v>2589.5</v>
      </c>
      <c r="I23">
        <v>1.0800000000000001E-2</v>
      </c>
      <c r="J23">
        <v>4.1999999999999997E-3</v>
      </c>
      <c r="K23" t="s">
        <v>379</v>
      </c>
      <c r="L23" t="s">
        <v>474</v>
      </c>
    </row>
    <row r="24" spans="1:12" x14ac:dyDescent="0.2">
      <c r="A24" t="s">
        <v>558</v>
      </c>
      <c r="B24" s="5" t="s">
        <v>67</v>
      </c>
      <c r="C24">
        <v>45053.538</v>
      </c>
      <c r="D24" t="s">
        <v>184</v>
      </c>
      <c r="E24">
        <f>VLOOKUP(C24,'Active 1'!C$21:E$107,3,FALSE)</f>
        <v>28408.524865543095</v>
      </c>
      <c r="F24">
        <v>2806.5</v>
      </c>
      <c r="I24">
        <v>1.1599999999999999E-2</v>
      </c>
      <c r="J24">
        <v>5.3E-3</v>
      </c>
      <c r="K24" t="s">
        <v>379</v>
      </c>
      <c r="L24" t="s">
        <v>475</v>
      </c>
    </row>
    <row r="25" spans="1:12" x14ac:dyDescent="0.2">
      <c r="A25" t="s">
        <v>558</v>
      </c>
      <c r="B25" s="5" t="s">
        <v>70</v>
      </c>
      <c r="C25">
        <v>45056.38</v>
      </c>
      <c r="D25" t="s">
        <v>184</v>
      </c>
      <c r="E25">
        <f>VLOOKUP(C25,'Active 1'!C$21:E$107,3,FALSE)</f>
        <v>28419.003416774605</v>
      </c>
      <c r="F25">
        <v>2817</v>
      </c>
      <c r="I25">
        <v>5.7999999999999996E-3</v>
      </c>
      <c r="J25" t="s">
        <v>476</v>
      </c>
      <c r="K25" t="s">
        <v>379</v>
      </c>
      <c r="L25" t="s">
        <v>475</v>
      </c>
    </row>
    <row r="26" spans="1:12" x14ac:dyDescent="0.2">
      <c r="A26" t="s">
        <v>558</v>
      </c>
      <c r="B26" s="5" t="s">
        <v>67</v>
      </c>
      <c r="C26">
        <v>45061.392999999996</v>
      </c>
      <c r="D26" t="s">
        <v>184</v>
      </c>
      <c r="E26">
        <f>VLOOKUP(C26,'Active 1'!C$21:E$107,3,FALSE)</f>
        <v>28437.486519281159</v>
      </c>
      <c r="F26">
        <v>2835.5</v>
      </c>
      <c r="I26">
        <v>1.1999999999999999E-3</v>
      </c>
      <c r="J26" t="s">
        <v>477</v>
      </c>
      <c r="K26" t="s">
        <v>379</v>
      </c>
      <c r="L26" t="s">
        <v>478</v>
      </c>
    </row>
    <row r="27" spans="1:12" x14ac:dyDescent="0.2">
      <c r="A27" t="s">
        <v>558</v>
      </c>
      <c r="B27" s="5" t="s">
        <v>70</v>
      </c>
      <c r="C27">
        <v>45075.364999999998</v>
      </c>
      <c r="D27" t="s">
        <v>184</v>
      </c>
      <c r="E27">
        <f>VLOOKUP(C27,'Active 1'!C$21:E$107,3,FALSE)</f>
        <v>28489.001761296247</v>
      </c>
      <c r="F27">
        <v>2887</v>
      </c>
      <c r="I27">
        <v>5.1999999999999998E-3</v>
      </c>
      <c r="J27" t="s">
        <v>469</v>
      </c>
      <c r="K27" t="s">
        <v>379</v>
      </c>
      <c r="L27" t="s">
        <v>478</v>
      </c>
    </row>
    <row r="28" spans="1:12" x14ac:dyDescent="0.2">
      <c r="A28" t="s">
        <v>558</v>
      </c>
      <c r="B28" s="5" t="s">
        <v>67</v>
      </c>
      <c r="C28">
        <v>45433.521000000001</v>
      </c>
      <c r="D28" t="s">
        <v>184</v>
      </c>
      <c r="E28">
        <f>VLOOKUP(C28,'Active 1'!C$21:E$107,3,FALSE)</f>
        <v>29809.535186657966</v>
      </c>
      <c r="F28">
        <v>4207.5</v>
      </c>
      <c r="I28">
        <v>1.23E-2</v>
      </c>
      <c r="J28">
        <v>8.2000000000000007E-3</v>
      </c>
      <c r="K28" t="s">
        <v>379</v>
      </c>
      <c r="L28" t="s">
        <v>479</v>
      </c>
    </row>
    <row r="29" spans="1:12" x14ac:dyDescent="0.2">
      <c r="A29" t="s">
        <v>558</v>
      </c>
      <c r="B29" s="5" t="s">
        <v>70</v>
      </c>
      <c r="C29">
        <v>45790.576999999997</v>
      </c>
      <c r="D29" t="s">
        <v>184</v>
      </c>
      <c r="E29">
        <f>VLOOKUP(C29,'Active 1'!C$21:E$107,3,FALSE)</f>
        <v>31126.012874386066</v>
      </c>
      <c r="F29">
        <v>5524</v>
      </c>
      <c r="I29">
        <v>4.3E-3</v>
      </c>
      <c r="J29">
        <v>2.5999999999999999E-3</v>
      </c>
      <c r="K29" t="s">
        <v>379</v>
      </c>
      <c r="L29" t="s">
        <v>480</v>
      </c>
    </row>
    <row r="30" spans="1:12" x14ac:dyDescent="0.2">
      <c r="A30" t="s">
        <v>558</v>
      </c>
      <c r="B30" s="5" t="s">
        <v>67</v>
      </c>
      <c r="C30">
        <v>45813.476000000002</v>
      </c>
      <c r="D30" t="s">
        <v>184</v>
      </c>
      <c r="E30">
        <f>VLOOKUP(C30,'Active 1'!C$21:E$107,3,FALSE)</f>
        <v>31210.442270814896</v>
      </c>
      <c r="F30">
        <v>5608.5</v>
      </c>
      <c r="I30" t="s">
        <v>481</v>
      </c>
      <c r="J30" t="s">
        <v>482</v>
      </c>
      <c r="K30" t="s">
        <v>379</v>
      </c>
      <c r="L30" t="s">
        <v>480</v>
      </c>
    </row>
    <row r="31" spans="1:12" x14ac:dyDescent="0.2">
      <c r="A31" t="s">
        <v>558</v>
      </c>
      <c r="B31" s="5" t="s">
        <v>70</v>
      </c>
      <c r="C31">
        <v>45830.445</v>
      </c>
      <c r="D31" t="s">
        <v>184</v>
      </c>
      <c r="E31">
        <f>VLOOKUP(C31,'Active 1'!C$21:E$107,3,FALSE)</f>
        <v>31273.007554364409</v>
      </c>
      <c r="F31">
        <v>5671</v>
      </c>
      <c r="I31">
        <v>2.5999999999999999E-3</v>
      </c>
      <c r="J31">
        <v>1.1999999999999999E-3</v>
      </c>
      <c r="K31" t="s">
        <v>379</v>
      </c>
      <c r="L31" t="s">
        <v>483</v>
      </c>
    </row>
    <row r="32" spans="1:12" x14ac:dyDescent="0.2">
      <c r="A32" t="s">
        <v>558</v>
      </c>
      <c r="B32" s="5" t="s">
        <v>67</v>
      </c>
      <c r="C32">
        <v>46039.692000000003</v>
      </c>
      <c r="D32" t="s">
        <v>184</v>
      </c>
      <c r="E32">
        <f>VLOOKUP(C32,'Active 1'!C$21:E$107,3,FALSE)</f>
        <v>32044.508402197938</v>
      </c>
      <c r="F32">
        <v>6442.5</v>
      </c>
      <c r="I32">
        <v>1.6999999999999999E-3</v>
      </c>
      <c r="J32">
        <v>1.9E-3</v>
      </c>
      <c r="K32" t="s">
        <v>379</v>
      </c>
      <c r="L32" t="s">
        <v>484</v>
      </c>
    </row>
    <row r="33" spans="1:14" x14ac:dyDescent="0.2">
      <c r="A33" t="s">
        <v>558</v>
      </c>
      <c r="B33" s="5" t="s">
        <v>67</v>
      </c>
      <c r="C33">
        <v>46173.4</v>
      </c>
      <c r="D33" t="s">
        <v>184</v>
      </c>
      <c r="E33">
        <f>VLOOKUP(C33,'Active 1'!C$21:E$107,3,FALSE)</f>
        <v>32537.494372664052</v>
      </c>
      <c r="F33">
        <v>6935.5</v>
      </c>
      <c r="I33" t="s">
        <v>485</v>
      </c>
      <c r="J33" t="s">
        <v>486</v>
      </c>
      <c r="K33" t="s">
        <v>379</v>
      </c>
      <c r="L33" t="s">
        <v>487</v>
      </c>
    </row>
    <row r="34" spans="1:14" x14ac:dyDescent="0.2">
      <c r="A34" t="s">
        <v>558</v>
      </c>
      <c r="B34" s="5" t="s">
        <v>70</v>
      </c>
      <c r="C34">
        <v>46561.385000000002</v>
      </c>
      <c r="D34" t="s">
        <v>184</v>
      </c>
      <c r="E34">
        <f>VLOOKUP(C34,'Active 1'!C$21:E$107,3,FALSE)</f>
        <v>33968.008341546221</v>
      </c>
      <c r="F34">
        <v>8366</v>
      </c>
      <c r="I34" t="s">
        <v>488</v>
      </c>
      <c r="J34">
        <v>3.0999999999999999E-3</v>
      </c>
      <c r="K34" t="s">
        <v>379</v>
      </c>
      <c r="L34" t="s">
        <v>489</v>
      </c>
    </row>
    <row r="35" spans="1:14" x14ac:dyDescent="0.2">
      <c r="A35" t="s">
        <v>558</v>
      </c>
      <c r="B35" s="5" t="s">
        <v>67</v>
      </c>
      <c r="C35">
        <v>46907.341999999997</v>
      </c>
      <c r="D35" t="s">
        <v>184</v>
      </c>
      <c r="E35">
        <f>VLOOKUP(C35,'Active 1'!C$21:E$107,3,FALSE)</f>
        <v>35243.563636551342</v>
      </c>
      <c r="F35">
        <v>9641.5</v>
      </c>
      <c r="I35">
        <v>1.1900000000000001E-2</v>
      </c>
      <c r="J35">
        <v>1.9099999999999999E-2</v>
      </c>
      <c r="K35" t="s">
        <v>379</v>
      </c>
      <c r="L35" t="s">
        <v>490</v>
      </c>
    </row>
    <row r="36" spans="1:14" x14ac:dyDescent="0.2">
      <c r="A36" t="s">
        <v>558</v>
      </c>
      <c r="B36" s="5" t="s">
        <v>67</v>
      </c>
      <c r="C36">
        <v>47524.631000000001</v>
      </c>
      <c r="D36" t="s">
        <v>184</v>
      </c>
      <c r="E36">
        <f>VLOOKUP(C36,'Active 1'!C$21:E$107,3,FALSE)</f>
        <v>37519.529298464331</v>
      </c>
      <c r="F36">
        <v>11917.5</v>
      </c>
      <c r="I36" t="s">
        <v>471</v>
      </c>
      <c r="J36">
        <v>1.14E-2</v>
      </c>
      <c r="K36" t="s">
        <v>379</v>
      </c>
      <c r="L36" t="s">
        <v>491</v>
      </c>
    </row>
    <row r="37" spans="1:14" x14ac:dyDescent="0.2">
      <c r="A37" t="s">
        <v>558</v>
      </c>
      <c r="B37" s="5" t="s">
        <v>67</v>
      </c>
      <c r="C37">
        <v>47927.381999999998</v>
      </c>
      <c r="D37" t="s">
        <v>184</v>
      </c>
      <c r="E37">
        <f>VLOOKUP(C37,'Active 1'!C$21:E$107,3,FALSE)</f>
        <v>39004.486014526185</v>
      </c>
      <c r="F37">
        <v>13402.5</v>
      </c>
      <c r="I37" t="s">
        <v>492</v>
      </c>
      <c r="J37">
        <v>6.9999999999999999E-4</v>
      </c>
      <c r="K37" t="s">
        <v>379</v>
      </c>
      <c r="L37" t="s">
        <v>493</v>
      </c>
    </row>
    <row r="38" spans="1:14" x14ac:dyDescent="0.2">
      <c r="A38" t="s">
        <v>558</v>
      </c>
      <c r="B38" s="5" t="s">
        <v>67</v>
      </c>
      <c r="C38">
        <v>48039.406000000003</v>
      </c>
      <c r="D38" t="s">
        <v>184</v>
      </c>
      <c r="E38">
        <f>VLOOKUP(C38,'Active 1'!C$21:E$107,3,FALSE)</f>
        <v>39417.522335131522</v>
      </c>
      <c r="F38">
        <v>13815.5</v>
      </c>
      <c r="I38" t="s">
        <v>494</v>
      </c>
      <c r="J38">
        <v>1.0699999999999999E-2</v>
      </c>
      <c r="K38" t="s">
        <v>379</v>
      </c>
      <c r="L38" t="s">
        <v>493</v>
      </c>
    </row>
    <row r="39" spans="1:14" x14ac:dyDescent="0.2">
      <c r="A39" t="s">
        <v>558</v>
      </c>
      <c r="B39" s="5" t="s">
        <v>70</v>
      </c>
      <c r="C39">
        <v>48338.952899999997</v>
      </c>
      <c r="D39" t="s">
        <v>372</v>
      </c>
      <c r="E39">
        <f>VLOOKUP(C39,'Active 1'!C$21:E$107,3,FALSE)</f>
        <v>40521.962003637629</v>
      </c>
      <c r="F39">
        <v>14920</v>
      </c>
      <c r="I39" t="s">
        <v>495</v>
      </c>
      <c r="J39" t="s">
        <v>496</v>
      </c>
      <c r="K39" t="s">
        <v>397</v>
      </c>
      <c r="L39" t="s">
        <v>497</v>
      </c>
      <c r="M39" t="s">
        <v>498</v>
      </c>
      <c r="N39" t="s">
        <v>499</v>
      </c>
    </row>
    <row r="40" spans="1:14" x14ac:dyDescent="0.2">
      <c r="A40" t="s">
        <v>558</v>
      </c>
      <c r="B40" s="5" t="s">
        <v>70</v>
      </c>
      <c r="C40">
        <v>48339.765599999999</v>
      </c>
      <c r="D40" t="s">
        <v>372</v>
      </c>
      <c r="E40">
        <f>VLOOKUP(C40,'Active 1'!C$21:E$107,3,FALSE)</f>
        <v>40524.958456342021</v>
      </c>
      <c r="F40">
        <v>14923</v>
      </c>
      <c r="I40" t="s">
        <v>500</v>
      </c>
      <c r="J40" t="s">
        <v>501</v>
      </c>
      <c r="K40" t="s">
        <v>397</v>
      </c>
      <c r="L40" t="s">
        <v>497</v>
      </c>
      <c r="M40" t="s">
        <v>498</v>
      </c>
      <c r="N40" t="s">
        <v>499</v>
      </c>
    </row>
    <row r="41" spans="1:14" x14ac:dyDescent="0.2">
      <c r="A41" t="s">
        <v>558</v>
      </c>
      <c r="B41" s="5" t="s">
        <v>67</v>
      </c>
      <c r="C41">
        <v>48339.902199999997</v>
      </c>
      <c r="D41" t="s">
        <v>372</v>
      </c>
      <c r="E41">
        <f>VLOOKUP(C41,'Active 1'!C$21:E$107,3,FALSE)</f>
        <v>40525.462105215425</v>
      </c>
      <c r="F41">
        <v>14923.5</v>
      </c>
      <c r="I41" t="s">
        <v>495</v>
      </c>
      <c r="J41" t="s">
        <v>496</v>
      </c>
      <c r="K41" t="s">
        <v>397</v>
      </c>
      <c r="L41" t="s">
        <v>497</v>
      </c>
      <c r="M41" t="s">
        <v>498</v>
      </c>
      <c r="N41" t="s">
        <v>499</v>
      </c>
    </row>
    <row r="42" spans="1:14" x14ac:dyDescent="0.2">
      <c r="A42" t="s">
        <v>558</v>
      </c>
      <c r="B42" s="5" t="s">
        <v>70</v>
      </c>
      <c r="C42">
        <v>48340.854700000004</v>
      </c>
      <c r="D42" t="s">
        <v>372</v>
      </c>
      <c r="E42">
        <f>VLOOKUP(C42,'Active 1'!C$21:E$107,3,FALSE)</f>
        <v>40528.97400530272</v>
      </c>
      <c r="F42">
        <v>14927</v>
      </c>
      <c r="I42" t="s">
        <v>502</v>
      </c>
      <c r="J42" t="s">
        <v>503</v>
      </c>
      <c r="K42" t="s">
        <v>397</v>
      </c>
      <c r="L42" t="s">
        <v>497</v>
      </c>
      <c r="M42" t="s">
        <v>498</v>
      </c>
      <c r="N42" t="s">
        <v>499</v>
      </c>
    </row>
    <row r="43" spans="1:14" x14ac:dyDescent="0.2">
      <c r="A43" t="s">
        <v>558</v>
      </c>
      <c r="B43" s="5" t="s">
        <v>70</v>
      </c>
      <c r="C43">
        <v>50549.413</v>
      </c>
      <c r="D43" t="s">
        <v>372</v>
      </c>
      <c r="E43">
        <f>VLOOKUP(C43,'Active 1'!C$21:E$107,3,FALSE)</f>
        <v>48672.004017392494</v>
      </c>
      <c r="F43">
        <v>23070</v>
      </c>
      <c r="I43" t="s">
        <v>504</v>
      </c>
      <c r="J43">
        <v>3.8E-3</v>
      </c>
      <c r="K43" t="s">
        <v>401</v>
      </c>
      <c r="L43" t="s">
        <v>505</v>
      </c>
    </row>
    <row r="44" spans="1:14" x14ac:dyDescent="0.2">
      <c r="A44" t="s">
        <v>558</v>
      </c>
      <c r="B44" s="5" t="s">
        <v>67</v>
      </c>
      <c r="C44">
        <v>50953.398000000001</v>
      </c>
      <c r="D44" t="s">
        <v>372</v>
      </c>
      <c r="E44">
        <f>VLOOKUP(C44,'Active 1'!C$21:E$107,3,FALSE)</f>
        <v>50161.510533672408</v>
      </c>
      <c r="F44">
        <v>24559.5</v>
      </c>
      <c r="I44" t="s">
        <v>506</v>
      </c>
      <c r="J44">
        <v>4.1000000000000003E-3</v>
      </c>
      <c r="K44" t="s">
        <v>401</v>
      </c>
      <c r="L44" t="s">
        <v>507</v>
      </c>
    </row>
    <row r="45" spans="1:14" x14ac:dyDescent="0.2">
      <c r="A45" t="s">
        <v>558</v>
      </c>
      <c r="B45" s="5" t="s">
        <v>67</v>
      </c>
      <c r="C45">
        <v>51926.538099999998</v>
      </c>
      <c r="D45" t="s">
        <v>372</v>
      </c>
      <c r="E45">
        <f>VLOOKUP(C45,'Active 1'!C$21:E$107,3,FALSE)</f>
        <v>53749.511375791015</v>
      </c>
      <c r="F45">
        <v>28147.5</v>
      </c>
      <c r="I45" t="s">
        <v>508</v>
      </c>
      <c r="J45">
        <v>0</v>
      </c>
      <c r="K45" t="s">
        <v>401</v>
      </c>
      <c r="L45" t="s">
        <v>509</v>
      </c>
    </row>
    <row r="46" spans="1:14" x14ac:dyDescent="0.2">
      <c r="A46" t="s">
        <v>558</v>
      </c>
      <c r="B46" s="5" t="s">
        <v>67</v>
      </c>
      <c r="C46">
        <v>51967.496700000003</v>
      </c>
      <c r="D46" t="s">
        <v>372</v>
      </c>
      <c r="E46">
        <f>VLOOKUP(C46,'Active 1'!C$21:E$107,3,FALSE)</f>
        <v>53900.527135281365</v>
      </c>
      <c r="F46">
        <v>28298.5</v>
      </c>
      <c r="I46" t="s">
        <v>510</v>
      </c>
      <c r="J46">
        <v>4.1000000000000003E-3</v>
      </c>
      <c r="K46" t="s">
        <v>401</v>
      </c>
      <c r="L46" t="s">
        <v>509</v>
      </c>
    </row>
    <row r="47" spans="1:14" x14ac:dyDescent="0.2">
      <c r="A47" t="s">
        <v>558</v>
      </c>
      <c r="B47" s="5" t="s">
        <v>70</v>
      </c>
      <c r="C47">
        <v>52715.385000000002</v>
      </c>
      <c r="D47" t="s">
        <v>372</v>
      </c>
      <c r="E47">
        <f>VLOOKUP(C47,'Active 1'!C$21:E$107,3,FALSE)</f>
        <v>56658.016884404497</v>
      </c>
      <c r="F47">
        <v>31056</v>
      </c>
      <c r="I47" t="s">
        <v>511</v>
      </c>
      <c r="J47" t="s">
        <v>512</v>
      </c>
      <c r="K47" t="s">
        <v>401</v>
      </c>
      <c r="L47" t="s">
        <v>513</v>
      </c>
    </row>
    <row r="48" spans="1:14" x14ac:dyDescent="0.2">
      <c r="A48" t="s">
        <v>558</v>
      </c>
      <c r="B48" s="5" t="s">
        <v>67</v>
      </c>
      <c r="C48">
        <v>52715.522299999997</v>
      </c>
      <c r="D48" t="s">
        <v>372</v>
      </c>
      <c r="E48">
        <f>VLOOKUP(C48,'Active 1'!C$21:E$107,3,FALSE)</f>
        <v>56658.523114201831</v>
      </c>
      <c r="F48">
        <v>31056.5</v>
      </c>
      <c r="I48" t="s">
        <v>514</v>
      </c>
      <c r="J48" t="s">
        <v>515</v>
      </c>
      <c r="K48" t="s">
        <v>401</v>
      </c>
      <c r="L48" t="s">
        <v>513</v>
      </c>
    </row>
    <row r="49" spans="1:15" x14ac:dyDescent="0.2">
      <c r="A49" t="s">
        <v>558</v>
      </c>
      <c r="B49" s="5" t="s">
        <v>67</v>
      </c>
      <c r="C49">
        <v>52736.124300000003</v>
      </c>
      <c r="D49" t="s">
        <v>372</v>
      </c>
      <c r="E49">
        <f>VLOOKUP(C49,'Active 1'!C$21:E$107,3,FALSE)</f>
        <v>56734.48339304488</v>
      </c>
      <c r="F49">
        <v>31132.5</v>
      </c>
      <c r="I49" t="s">
        <v>516</v>
      </c>
      <c r="J49" t="s">
        <v>473</v>
      </c>
      <c r="K49" t="s">
        <v>517</v>
      </c>
      <c r="L49" t="s">
        <v>518</v>
      </c>
    </row>
    <row r="50" spans="1:15" x14ac:dyDescent="0.2">
      <c r="A50" t="s">
        <v>558</v>
      </c>
      <c r="B50" s="5" t="s">
        <v>70</v>
      </c>
      <c r="C50">
        <v>52736.257799999999</v>
      </c>
      <c r="D50" t="s">
        <v>372</v>
      </c>
      <c r="E50">
        <f>VLOOKUP(C50,'Active 1'!C$21:E$107,3,FALSE)</f>
        <v>56734.975612112212</v>
      </c>
      <c r="F50">
        <v>31133</v>
      </c>
      <c r="I50" t="s">
        <v>519</v>
      </c>
      <c r="J50" t="s">
        <v>473</v>
      </c>
      <c r="K50" t="s">
        <v>517</v>
      </c>
      <c r="L50" t="s">
        <v>518</v>
      </c>
    </row>
    <row r="51" spans="1:15" x14ac:dyDescent="0.2">
      <c r="A51" t="s">
        <v>558</v>
      </c>
      <c r="B51" s="5" t="s">
        <v>67</v>
      </c>
      <c r="C51">
        <v>52800.414299999997</v>
      </c>
      <c r="D51" t="s">
        <v>372</v>
      </c>
      <c r="E51">
        <f>VLOOKUP(C51,'Active 1'!C$21:E$107,3,FALSE)</f>
        <v>56971.522822557425</v>
      </c>
      <c r="F51">
        <v>31369.5</v>
      </c>
      <c r="I51" t="s">
        <v>520</v>
      </c>
      <c r="J51" t="s">
        <v>476</v>
      </c>
      <c r="K51" t="s">
        <v>521</v>
      </c>
      <c r="L51" t="s">
        <v>522</v>
      </c>
      <c r="M51" t="s">
        <v>497</v>
      </c>
      <c r="N51" t="s">
        <v>523</v>
      </c>
      <c r="O51" t="s">
        <v>524</v>
      </c>
    </row>
    <row r="52" spans="1:15" x14ac:dyDescent="0.2">
      <c r="A52" t="s">
        <v>558</v>
      </c>
      <c r="B52" s="5" t="s">
        <v>70</v>
      </c>
      <c r="C52">
        <v>52801.363499999999</v>
      </c>
      <c r="D52" t="s">
        <v>372</v>
      </c>
      <c r="E52">
        <f>VLOOKUP(C52,'Active 1'!C$21:E$107,3,FALSE)</f>
        <v>56975.022555431809</v>
      </c>
      <c r="F52">
        <v>31373</v>
      </c>
      <c r="I52" t="s">
        <v>525</v>
      </c>
      <c r="J52" t="s">
        <v>526</v>
      </c>
      <c r="K52" t="s">
        <v>521</v>
      </c>
      <c r="L52" t="s">
        <v>522</v>
      </c>
      <c r="M52" t="s">
        <v>497</v>
      </c>
      <c r="N52" t="s">
        <v>523</v>
      </c>
      <c r="O52" t="s">
        <v>524</v>
      </c>
    </row>
    <row r="53" spans="1:15" x14ac:dyDescent="0.2">
      <c r="A53" t="s">
        <v>558</v>
      </c>
      <c r="B53" s="5" t="s">
        <v>70</v>
      </c>
      <c r="C53">
        <v>53076.652999999998</v>
      </c>
      <c r="D53" t="s">
        <v>372</v>
      </c>
      <c r="E53">
        <f>VLOOKUP(C53,'Active 1'!C$21:E$107,3,FALSE)</f>
        <v>57990.024360235053</v>
      </c>
      <c r="F53">
        <v>32388</v>
      </c>
      <c r="I53" t="s">
        <v>511</v>
      </c>
      <c r="J53" t="s">
        <v>469</v>
      </c>
      <c r="K53" t="s">
        <v>416</v>
      </c>
      <c r="L53" t="s">
        <v>524</v>
      </c>
    </row>
    <row r="54" spans="1:15" x14ac:dyDescent="0.2">
      <c r="A54" t="s">
        <v>558</v>
      </c>
      <c r="B54" s="5" t="s">
        <v>67</v>
      </c>
      <c r="C54">
        <v>53081.398999999998</v>
      </c>
      <c r="D54" t="s">
        <v>372</v>
      </c>
      <c r="E54">
        <f>VLOOKUP(C54,'Active 1'!C$21:E$107,3,FALSE)</f>
        <v>58007.523024606904</v>
      </c>
      <c r="F54">
        <v>32405.5</v>
      </c>
      <c r="I54" t="s">
        <v>527</v>
      </c>
      <c r="J54" t="s">
        <v>528</v>
      </c>
      <c r="K54" t="s">
        <v>521</v>
      </c>
      <c r="L54" t="s">
        <v>522</v>
      </c>
      <c r="M54" t="s">
        <v>497</v>
      </c>
      <c r="N54" t="s">
        <v>523</v>
      </c>
      <c r="O54" t="s">
        <v>524</v>
      </c>
    </row>
    <row r="55" spans="1:15" x14ac:dyDescent="0.2">
      <c r="A55" t="s">
        <v>558</v>
      </c>
      <c r="B55" s="5" t="s">
        <v>70</v>
      </c>
      <c r="C55">
        <v>53092.383999999998</v>
      </c>
      <c r="D55" t="s">
        <v>372</v>
      </c>
      <c r="E55">
        <f>VLOOKUP(C55,'Active 1'!C$21:E$107,3,FALSE)</f>
        <v>58048.025095429672</v>
      </c>
      <c r="F55">
        <v>32446</v>
      </c>
      <c r="I55" t="s">
        <v>529</v>
      </c>
      <c r="J55" t="s">
        <v>471</v>
      </c>
      <c r="K55" t="s">
        <v>73</v>
      </c>
      <c r="L55" t="s">
        <v>530</v>
      </c>
    </row>
    <row r="56" spans="1:15" x14ac:dyDescent="0.2">
      <c r="A56" t="s">
        <v>558</v>
      </c>
      <c r="B56" s="5" t="s">
        <v>70</v>
      </c>
      <c r="C56">
        <v>53122.490700000002</v>
      </c>
      <c r="D56" t="s">
        <v>372</v>
      </c>
      <c r="E56">
        <f>VLOOKUP(C56,'Active 1'!C$21:E$107,3,FALSE)</f>
        <v>58159.029528350919</v>
      </c>
      <c r="F56">
        <v>32557</v>
      </c>
      <c r="I56" t="s">
        <v>520</v>
      </c>
      <c r="J56">
        <v>2.0000000000000001E-4</v>
      </c>
      <c r="K56" t="s">
        <v>531</v>
      </c>
      <c r="L56" t="s">
        <v>532</v>
      </c>
      <c r="M56" t="s">
        <v>450</v>
      </c>
      <c r="N56" t="s">
        <v>451</v>
      </c>
      <c r="O56" t="s">
        <v>530</v>
      </c>
    </row>
    <row r="57" spans="1:15" x14ac:dyDescent="0.2">
      <c r="A57" t="s">
        <v>558</v>
      </c>
      <c r="B57" s="5" t="s">
        <v>67</v>
      </c>
      <c r="C57">
        <v>53418.7984</v>
      </c>
      <c r="D57" t="s">
        <v>372</v>
      </c>
      <c r="E57">
        <f>VLOOKUP(C57,'Active 1'!C$21:E$107,3,FALSE)</f>
        <v>59251.526155636362</v>
      </c>
      <c r="F57">
        <v>33649.5</v>
      </c>
      <c r="I57" t="s">
        <v>533</v>
      </c>
      <c r="J57" t="s">
        <v>528</v>
      </c>
      <c r="K57" t="s">
        <v>74</v>
      </c>
      <c r="L57" t="s">
        <v>524</v>
      </c>
    </row>
    <row r="58" spans="1:15" x14ac:dyDescent="0.2">
      <c r="A58" t="s">
        <v>558</v>
      </c>
      <c r="B58" s="5" t="s">
        <v>67</v>
      </c>
      <c r="C58">
        <v>53451.3462</v>
      </c>
      <c r="D58" t="s">
        <v>372</v>
      </c>
      <c r="E58">
        <f>VLOOKUP(C58,'Active 1'!C$21:E$107,3,FALSE)</f>
        <v>59371.531007773388</v>
      </c>
      <c r="F58">
        <v>33769.5</v>
      </c>
      <c r="I58" t="s">
        <v>534</v>
      </c>
      <c r="J58" t="s">
        <v>515</v>
      </c>
      <c r="K58" t="s">
        <v>531</v>
      </c>
      <c r="L58" t="s">
        <v>532</v>
      </c>
      <c r="M58" t="s">
        <v>450</v>
      </c>
      <c r="N58" t="s">
        <v>451</v>
      </c>
      <c r="O58" t="s">
        <v>530</v>
      </c>
    </row>
    <row r="59" spans="1:15" x14ac:dyDescent="0.2">
      <c r="A59" t="s">
        <v>558</v>
      </c>
      <c r="B59" s="5" t="s">
        <v>70</v>
      </c>
      <c r="C59">
        <v>53451.481899999999</v>
      </c>
      <c r="D59" t="s">
        <v>372</v>
      </c>
      <c r="E59">
        <f>VLOOKUP(C59,'Active 1'!C$21:E$107,3,FALSE)</f>
        <v>59372.031338316003</v>
      </c>
      <c r="F59">
        <v>33770</v>
      </c>
      <c r="I59" t="s">
        <v>535</v>
      </c>
      <c r="J59" t="s">
        <v>536</v>
      </c>
      <c r="K59" t="s">
        <v>531</v>
      </c>
      <c r="L59" t="s">
        <v>532</v>
      </c>
      <c r="M59" t="s">
        <v>450</v>
      </c>
      <c r="N59" t="s">
        <v>451</v>
      </c>
      <c r="O59" t="s">
        <v>530</v>
      </c>
    </row>
    <row r="60" spans="1:15" x14ac:dyDescent="0.2">
      <c r="A60" t="s">
        <v>558</v>
      </c>
      <c r="B60" s="5" t="s">
        <v>67</v>
      </c>
      <c r="C60">
        <v>53451.615100000003</v>
      </c>
      <c r="D60" t="s">
        <v>372</v>
      </c>
      <c r="E60">
        <f>VLOOKUP(C60,'Active 1'!C$21:E$107,3,FALSE)</f>
        <v>59372.5224512731</v>
      </c>
      <c r="F60">
        <v>33770.5</v>
      </c>
      <c r="I60" t="s">
        <v>537</v>
      </c>
      <c r="J60" t="s">
        <v>538</v>
      </c>
      <c r="K60" t="s">
        <v>531</v>
      </c>
      <c r="L60" t="s">
        <v>532</v>
      </c>
      <c r="M60" t="s">
        <v>450</v>
      </c>
      <c r="N60" t="s">
        <v>451</v>
      </c>
      <c r="O60" t="s">
        <v>530</v>
      </c>
    </row>
    <row r="61" spans="1:15" x14ac:dyDescent="0.2">
      <c r="A61" t="s">
        <v>558</v>
      </c>
      <c r="B61" s="5" t="s">
        <v>70</v>
      </c>
      <c r="C61">
        <v>53763.655700000003</v>
      </c>
      <c r="D61" t="s">
        <v>372</v>
      </c>
      <c r="E61">
        <f>VLOOKUP(C61,'Active 1'!C$21:E$107,3,FALSE)</f>
        <v>60523.026819118182</v>
      </c>
      <c r="F61">
        <v>34921</v>
      </c>
      <c r="I61" t="s">
        <v>539</v>
      </c>
      <c r="J61" t="s">
        <v>486</v>
      </c>
      <c r="K61" t="s">
        <v>540</v>
      </c>
      <c r="L61" t="s">
        <v>541</v>
      </c>
      <c r="M61" t="s">
        <v>450</v>
      </c>
      <c r="N61" t="s">
        <v>451</v>
      </c>
      <c r="O61" t="s">
        <v>542</v>
      </c>
    </row>
    <row r="62" spans="1:15" x14ac:dyDescent="0.2">
      <c r="A62" t="s">
        <v>558</v>
      </c>
      <c r="B62" s="5" t="s">
        <v>70</v>
      </c>
      <c r="C62">
        <v>54211.441700000003</v>
      </c>
      <c r="D62" t="s">
        <v>372</v>
      </c>
      <c r="E62">
        <f>VLOOKUP(C62,'Active 1'!C$21:E$107,3,FALSE)</f>
        <v>62174.029120933643</v>
      </c>
      <c r="F62">
        <v>36572</v>
      </c>
      <c r="I62" t="s">
        <v>543</v>
      </c>
      <c r="J62" t="s">
        <v>544</v>
      </c>
      <c r="K62" t="s">
        <v>545</v>
      </c>
      <c r="L62" t="s">
        <v>546</v>
      </c>
      <c r="M62" t="s">
        <v>450</v>
      </c>
      <c r="N62" t="s">
        <v>451</v>
      </c>
      <c r="O62" t="s">
        <v>542</v>
      </c>
    </row>
    <row r="63" spans="1:15" x14ac:dyDescent="0.2">
      <c r="A63" t="s">
        <v>558</v>
      </c>
      <c r="B63" s="5" t="s">
        <v>67</v>
      </c>
      <c r="C63">
        <v>54488.222600000001</v>
      </c>
      <c r="D63" t="s">
        <v>372</v>
      </c>
      <c r="E63">
        <f>VLOOKUP(C63,'Active 1'!C$21:E$107,3,FALSE)</f>
        <v>63194.529768561195</v>
      </c>
      <c r="F63">
        <v>37592.5</v>
      </c>
      <c r="I63" t="s">
        <v>547</v>
      </c>
      <c r="J63" t="s">
        <v>471</v>
      </c>
      <c r="K63" t="s">
        <v>548</v>
      </c>
      <c r="L63" t="s">
        <v>549</v>
      </c>
    </row>
    <row r="64" spans="1:15" x14ac:dyDescent="0.2">
      <c r="A64" t="s">
        <v>558</v>
      </c>
      <c r="B64" s="5" t="s">
        <v>70</v>
      </c>
      <c r="C64">
        <v>54488.359199999999</v>
      </c>
      <c r="D64" t="s">
        <v>372</v>
      </c>
      <c r="E64">
        <f>VLOOKUP(C64,'Active 1'!C$21:E$107,3,FALSE)</f>
        <v>63195.033417434592</v>
      </c>
      <c r="F64">
        <v>37593</v>
      </c>
      <c r="I64" t="s">
        <v>550</v>
      </c>
      <c r="J64">
        <v>1E-4</v>
      </c>
      <c r="K64" t="s">
        <v>548</v>
      </c>
      <c r="L64" t="s">
        <v>549</v>
      </c>
    </row>
    <row r="65" spans="1:12" x14ac:dyDescent="0.2">
      <c r="A65" t="s">
        <v>558</v>
      </c>
      <c r="B65" s="5" t="s">
        <v>67</v>
      </c>
      <c r="C65">
        <v>54526.194600000003</v>
      </c>
      <c r="D65" t="s">
        <v>372</v>
      </c>
      <c r="E65">
        <f>VLOOKUP(C65,'Active 1'!C$21:E$107,3,FALSE)</f>
        <v>63334.533831672903</v>
      </c>
      <c r="F65">
        <v>37732.5</v>
      </c>
      <c r="I65" t="s">
        <v>551</v>
      </c>
      <c r="J65">
        <v>2.9999999999999997E-4</v>
      </c>
      <c r="K65" t="s">
        <v>548</v>
      </c>
      <c r="L65" t="s">
        <v>549</v>
      </c>
    </row>
    <row r="66" spans="1:12" x14ac:dyDescent="0.2">
      <c r="A66" t="s">
        <v>558</v>
      </c>
      <c r="B66" s="5" t="s">
        <v>70</v>
      </c>
      <c r="C66">
        <v>54526.3298</v>
      </c>
      <c r="D66" t="s">
        <v>372</v>
      </c>
      <c r="E66">
        <f>VLOOKUP(C66,'Active 1'!C$21:E$107,3,FALSE)</f>
        <v>63335.032318698402</v>
      </c>
      <c r="F66">
        <v>37733</v>
      </c>
      <c r="I66" t="s">
        <v>552</v>
      </c>
      <c r="J66" t="s">
        <v>536</v>
      </c>
      <c r="K66" t="s">
        <v>548</v>
      </c>
      <c r="L66" t="s">
        <v>549</v>
      </c>
    </row>
    <row r="67" spans="1:12" x14ac:dyDescent="0.2">
      <c r="A67" t="s">
        <v>558</v>
      </c>
      <c r="B67" s="5" t="s">
        <v>67</v>
      </c>
      <c r="C67">
        <v>54550.062599999997</v>
      </c>
      <c r="D67" t="s">
        <v>372</v>
      </c>
      <c r="E67">
        <f>VLOOKUP(C67,'Active 1'!C$21:E$107,3,FALSE)</f>
        <v>63422.535964253468</v>
      </c>
      <c r="F67">
        <v>37820.5</v>
      </c>
      <c r="I67" t="s">
        <v>543</v>
      </c>
      <c r="J67">
        <v>1E-3</v>
      </c>
      <c r="K67" t="s">
        <v>548</v>
      </c>
      <c r="L67" t="s">
        <v>549</v>
      </c>
    </row>
    <row r="68" spans="1:12" x14ac:dyDescent="0.2">
      <c r="A68" t="s">
        <v>558</v>
      </c>
      <c r="B68" s="5" t="s">
        <v>70</v>
      </c>
      <c r="C68">
        <v>54550.198199999999</v>
      </c>
      <c r="D68" t="s">
        <v>372</v>
      </c>
      <c r="E68">
        <f>VLOOKUP(C68,'Active 1'!C$21:E$107,3,FALSE)</f>
        <v>63423.035926092671</v>
      </c>
      <c r="F68">
        <v>37821</v>
      </c>
      <c r="I68" t="s">
        <v>543</v>
      </c>
      <c r="J68">
        <v>1E-3</v>
      </c>
      <c r="K68" t="s">
        <v>548</v>
      </c>
      <c r="L68" t="s">
        <v>549</v>
      </c>
    </row>
    <row r="69" spans="1:12" x14ac:dyDescent="0.2">
      <c r="A69" t="s">
        <v>558</v>
      </c>
      <c r="B69" s="5" t="s">
        <v>67</v>
      </c>
      <c r="C69">
        <v>54554.944000000003</v>
      </c>
      <c r="D69" t="s">
        <v>372</v>
      </c>
      <c r="E69">
        <f>VLOOKUP(C69,'Active 1'!C$21:E$107,3,FALSE)</f>
        <v>63440.533853057699</v>
      </c>
      <c r="F69">
        <v>37838.5</v>
      </c>
      <c r="I69" t="s">
        <v>553</v>
      </c>
      <c r="J69">
        <v>4.0000000000000002E-4</v>
      </c>
      <c r="K69" t="s">
        <v>548</v>
      </c>
      <c r="L69" t="s">
        <v>549</v>
      </c>
    </row>
    <row r="70" spans="1:12" x14ac:dyDescent="0.2">
      <c r="A70" t="s">
        <v>558</v>
      </c>
      <c r="B70" s="5" t="s">
        <v>70</v>
      </c>
      <c r="C70">
        <v>54562.944900000002</v>
      </c>
      <c r="D70" t="s">
        <v>372</v>
      </c>
      <c r="E70">
        <f>VLOOKUP(C70,'Active 1'!C$21:E$107,3,FALSE)</f>
        <v>63470.033445087363</v>
      </c>
      <c r="F70">
        <v>37868</v>
      </c>
      <c r="I70" t="s">
        <v>554</v>
      </c>
      <c r="J70">
        <v>2.9999999999999997E-4</v>
      </c>
      <c r="K70" t="s">
        <v>548</v>
      </c>
      <c r="L70" t="s">
        <v>549</v>
      </c>
    </row>
    <row r="71" spans="1:12" x14ac:dyDescent="0.2">
      <c r="A71" t="s">
        <v>558</v>
      </c>
      <c r="B71" s="5" t="s">
        <v>67</v>
      </c>
      <c r="C71">
        <v>54563.080199999997</v>
      </c>
      <c r="D71" t="s">
        <v>372</v>
      </c>
      <c r="E71">
        <f>VLOOKUP(C71,'Active 1'!C$21:E$107,3,FALSE)</f>
        <v>63470.532300816274</v>
      </c>
      <c r="F71">
        <v>37868.5</v>
      </c>
      <c r="I71" t="s">
        <v>555</v>
      </c>
      <c r="J71" t="s">
        <v>536</v>
      </c>
      <c r="K71" t="s">
        <v>548</v>
      </c>
      <c r="L71" t="s">
        <v>549</v>
      </c>
    </row>
    <row r="72" spans="1:12" x14ac:dyDescent="0.2">
      <c r="A72" t="s">
        <v>558</v>
      </c>
      <c r="B72" s="5" t="s">
        <v>67</v>
      </c>
      <c r="C72">
        <v>54564.9807</v>
      </c>
      <c r="D72" t="s">
        <v>372</v>
      </c>
      <c r="E72">
        <f>VLOOKUP(C72,'Active 1'!C$21:E$107,3,FALSE)</f>
        <v>63477.539509336879</v>
      </c>
      <c r="F72">
        <v>37875.5</v>
      </c>
      <c r="I72" t="s">
        <v>556</v>
      </c>
      <c r="J72">
        <v>2E-3</v>
      </c>
      <c r="K72" t="s">
        <v>548</v>
      </c>
      <c r="L72" t="s">
        <v>549</v>
      </c>
    </row>
    <row r="73" spans="1:12" x14ac:dyDescent="0.2">
      <c r="A73" t="s">
        <v>558</v>
      </c>
      <c r="B73" s="5" t="s">
        <v>70</v>
      </c>
      <c r="C73">
        <v>54565.116900000001</v>
      </c>
      <c r="D73" t="s">
        <v>372</v>
      </c>
      <c r="E73">
        <f>VLOOKUP(C73,'Active 1'!C$21:E$107,3,FALSE)</f>
        <v>63478.041683396601</v>
      </c>
      <c r="F73">
        <v>37876</v>
      </c>
      <c r="I73" t="s">
        <v>557</v>
      </c>
      <c r="J73">
        <v>2.5999999999999999E-3</v>
      </c>
      <c r="K73" t="s">
        <v>548</v>
      </c>
      <c r="L73" t="s">
        <v>549</v>
      </c>
    </row>
  </sheetData>
  <phoneticPr fontId="8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F2560"/>
  <sheetViews>
    <sheetView workbookViewId="0">
      <selection activeCell="A55" sqref="A55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6" width="9.140625" customWidth="1"/>
    <col min="7" max="7" width="8.140625" customWidth="1"/>
    <col min="8" max="14" width="8.5703125" customWidth="1"/>
    <col min="15" max="15" width="8" customWidth="1"/>
    <col min="16" max="16" width="9.42578125" customWidth="1"/>
    <col min="17" max="17" width="9.85546875" customWidth="1"/>
  </cols>
  <sheetData>
    <row r="1" spans="1:7" ht="20.25" x14ac:dyDescent="0.3">
      <c r="A1" s="1" t="s">
        <v>81</v>
      </c>
    </row>
    <row r="2" spans="1:7" x14ac:dyDescent="0.2">
      <c r="A2" t="s">
        <v>45</v>
      </c>
      <c r="B2" s="13" t="s">
        <v>79</v>
      </c>
    </row>
    <row r="4" spans="1:7" x14ac:dyDescent="0.2">
      <c r="A4" s="7" t="s">
        <v>20</v>
      </c>
      <c r="C4" s="2">
        <v>37348.557999999997</v>
      </c>
      <c r="D4" s="3">
        <v>0.27122069999999998</v>
      </c>
    </row>
    <row r="6" spans="1:7" x14ac:dyDescent="0.2">
      <c r="A6" s="7" t="s">
        <v>21</v>
      </c>
    </row>
    <row r="7" spans="1:7" x14ac:dyDescent="0.2">
      <c r="A7" t="s">
        <v>22</v>
      </c>
      <c r="C7">
        <f>+C4</f>
        <v>37348.557999999997</v>
      </c>
    </row>
    <row r="8" spans="1:7" x14ac:dyDescent="0.2">
      <c r="A8" t="s">
        <v>23</v>
      </c>
      <c r="C8">
        <f>+D4</f>
        <v>0.27122069999999998</v>
      </c>
    </row>
    <row r="9" spans="1:7" x14ac:dyDescent="0.2">
      <c r="A9" s="36" t="s">
        <v>90</v>
      </c>
      <c r="B9" s="36"/>
      <c r="C9" s="36">
        <v>48</v>
      </c>
      <c r="D9" s="36" t="str">
        <f>"F"&amp;C9</f>
        <v>F48</v>
      </c>
      <c r="E9" s="36" t="str">
        <f>"G"&amp;C9</f>
        <v>G48</v>
      </c>
    </row>
    <row r="10" spans="1:7" ht="13.5" thickBot="1" x14ac:dyDescent="0.25">
      <c r="C10" s="6" t="s">
        <v>40</v>
      </c>
      <c r="D10" s="6" t="s">
        <v>41</v>
      </c>
      <c r="E10" s="33"/>
      <c r="F10" s="43"/>
      <c r="G10" s="33"/>
    </row>
    <row r="11" spans="1:7" x14ac:dyDescent="0.2">
      <c r="A11" t="s">
        <v>36</v>
      </c>
      <c r="C11" s="45">
        <f ca="1">INTERCEPT(INDIRECT(E9):G1005,INDIRECT(D9):$F1005)</f>
        <v>-2.002331407161239E-2</v>
      </c>
      <c r="D11" s="31">
        <f>+E11*F11</f>
        <v>-0.1225121695397219</v>
      </c>
      <c r="E11" s="27">
        <v>-12.25121695397219</v>
      </c>
      <c r="F11" s="30">
        <v>0.01</v>
      </c>
    </row>
    <row r="12" spans="1:7" x14ac:dyDescent="0.2">
      <c r="A12" t="s">
        <v>37</v>
      </c>
      <c r="C12" s="45">
        <f ca="1">SLOPE(INDIRECT(E9):G1005,INDIRECT(D9):$F1005)</f>
        <v>4.5652931413715404E-7</v>
      </c>
      <c r="D12" s="31">
        <f>+E12*F12</f>
        <v>4.0914836686044929E-6</v>
      </c>
      <c r="E12" s="28">
        <v>4.0914836686044929</v>
      </c>
      <c r="F12" s="30">
        <v>9.9999999999999995E-7</v>
      </c>
    </row>
    <row r="13" spans="1:7" ht="13.5" thickBot="1" x14ac:dyDescent="0.25">
      <c r="A13" t="s">
        <v>39</v>
      </c>
      <c r="C13" s="5" t="s">
        <v>34</v>
      </c>
      <c r="D13" s="31">
        <f>+E13*F13</f>
        <v>-3.2139436849811643E-11</v>
      </c>
      <c r="E13" s="29">
        <v>-3.2139436849811647</v>
      </c>
      <c r="F13" s="30">
        <v>9.9999999999999994E-12</v>
      </c>
    </row>
    <row r="14" spans="1:7" x14ac:dyDescent="0.2">
      <c r="A14" t="s">
        <v>44</v>
      </c>
      <c r="E14">
        <f>SUM(R22:R60)</f>
        <v>2.7926112906019756E-5</v>
      </c>
    </row>
    <row r="15" spans="1:7" x14ac:dyDescent="0.2">
      <c r="A15" s="4" t="s">
        <v>38</v>
      </c>
      <c r="C15" s="10">
        <f ca="1">(C7+C11)+(C8+C12)*INT(MAX(F21:F3529))</f>
        <v>54845.828447861568</v>
      </c>
      <c r="D15" s="33">
        <f>+C7+INT(MAX(F21:F1584))*C8+D11+D12*INT(MAX(F21:F4019))+D13*INT(MAX(F21:F4046)^2)</f>
        <v>54845.826698820951</v>
      </c>
    </row>
    <row r="16" spans="1:7" x14ac:dyDescent="0.2">
      <c r="A16" s="7" t="s">
        <v>24</v>
      </c>
      <c r="C16" s="14">
        <f ca="1">+C8+C12</f>
        <v>0.27122115652931411</v>
      </c>
      <c r="D16" s="33">
        <f>+C8+D12+2*D13*F86</f>
        <v>0.27122479148366857</v>
      </c>
    </row>
    <row r="17" spans="1:32" ht="13.5" thickBot="1" x14ac:dyDescent="0.25">
      <c r="A17" t="s">
        <v>80</v>
      </c>
      <c r="C17">
        <f>COUNT(C21:C1020)</f>
        <v>49</v>
      </c>
    </row>
    <row r="18" spans="1:32" ht="14.25" thickTop="1" thickBot="1" x14ac:dyDescent="0.25">
      <c r="A18" s="7" t="s">
        <v>25</v>
      </c>
      <c r="C18" s="34">
        <f ca="1">+C15</f>
        <v>54845.828447861568</v>
      </c>
      <c r="D18" s="35">
        <f ca="1">C16</f>
        <v>0.27122115652931411</v>
      </c>
      <c r="E18" s="37" t="s">
        <v>40</v>
      </c>
      <c r="F18" s="45"/>
    </row>
    <row r="19" spans="1:32" ht="13.5" thickBot="1" x14ac:dyDescent="0.25">
      <c r="A19" s="7" t="s">
        <v>85</v>
      </c>
      <c r="C19" s="50">
        <f>D15</f>
        <v>54845.826698820951</v>
      </c>
      <c r="D19" s="51">
        <f>+D16</f>
        <v>0.27122479148366857</v>
      </c>
      <c r="E19" s="36" t="s">
        <v>86</v>
      </c>
      <c r="F19" s="44"/>
    </row>
    <row r="20" spans="1:32" ht="13.5" thickBot="1" x14ac:dyDescent="0.25">
      <c r="A20" s="6" t="s">
        <v>26</v>
      </c>
      <c r="B20" s="6" t="s">
        <v>27</v>
      </c>
      <c r="C20" s="6" t="s">
        <v>28</v>
      </c>
      <c r="D20" s="6" t="s">
        <v>33</v>
      </c>
      <c r="E20" s="6" t="s">
        <v>29</v>
      </c>
      <c r="F20" s="6" t="s">
        <v>30</v>
      </c>
      <c r="G20" s="6" t="s">
        <v>31</v>
      </c>
      <c r="H20" s="9" t="s">
        <v>32</v>
      </c>
      <c r="I20" s="9" t="s">
        <v>68</v>
      </c>
      <c r="J20" s="9" t="s">
        <v>72</v>
      </c>
      <c r="K20" s="9" t="s">
        <v>73</v>
      </c>
      <c r="L20" s="9" t="s">
        <v>74</v>
      </c>
      <c r="M20" s="9" t="s">
        <v>95</v>
      </c>
      <c r="N20" s="9" t="s">
        <v>46</v>
      </c>
      <c r="O20" s="9" t="s">
        <v>43</v>
      </c>
      <c r="P20" s="8" t="s">
        <v>42</v>
      </c>
      <c r="Q20" s="6" t="s">
        <v>35</v>
      </c>
    </row>
    <row r="21" spans="1:32" x14ac:dyDescent="0.2">
      <c r="A21" s="19" t="s">
        <v>32</v>
      </c>
      <c r="B21" s="19"/>
      <c r="C21" s="20">
        <v>37348.557999999997</v>
      </c>
      <c r="D21" s="20" t="s">
        <v>34</v>
      </c>
      <c r="E21" s="19">
        <f t="shared" ref="E21:E33" si="0">+(C21-C$7)/C$8</f>
        <v>0</v>
      </c>
      <c r="F21" s="19">
        <f t="shared" ref="F21:F33" si="1">ROUND(2*E21,0)/2</f>
        <v>0</v>
      </c>
      <c r="G21" s="19">
        <f t="shared" ref="G21:G32" si="2">+C21-(C$7+F21*C$8)</f>
        <v>0</v>
      </c>
      <c r="H21" s="19">
        <f>+G21</f>
        <v>0</v>
      </c>
      <c r="I21" s="19"/>
      <c r="J21" s="19"/>
      <c r="K21" s="19"/>
      <c r="L21" s="19"/>
      <c r="M21" s="19"/>
      <c r="N21" s="19"/>
      <c r="O21" s="19"/>
      <c r="P21" s="32"/>
      <c r="Q21" s="21">
        <f t="shared" ref="Q21:Q33" si="3">+C21-15018.5</f>
        <v>22330.057999999997</v>
      </c>
      <c r="R21" s="19"/>
    </row>
    <row r="22" spans="1:32" x14ac:dyDescent="0.2">
      <c r="A22" s="19" t="s">
        <v>48</v>
      </c>
      <c r="B22" s="22" t="s">
        <v>67</v>
      </c>
      <c r="C22" s="20">
        <v>43433.521000000001</v>
      </c>
      <c r="D22" s="20"/>
      <c r="E22" s="19">
        <f t="shared" si="0"/>
        <v>22435.466761939646</v>
      </c>
      <c r="F22" s="19">
        <f t="shared" si="1"/>
        <v>22435.5</v>
      </c>
      <c r="G22" s="19">
        <f t="shared" si="2"/>
        <v>-9.0148499948554672E-3</v>
      </c>
      <c r="H22" s="19"/>
      <c r="I22" s="19">
        <f>+G22</f>
        <v>-9.0148499948554672E-3</v>
      </c>
      <c r="J22" s="19"/>
      <c r="K22" s="19"/>
      <c r="L22" s="19"/>
      <c r="M22" s="19"/>
      <c r="N22" s="19"/>
      <c r="O22" s="19"/>
      <c r="P22" s="32"/>
      <c r="Q22" s="21">
        <f t="shared" si="3"/>
        <v>28415.021000000001</v>
      </c>
      <c r="R22" s="19"/>
      <c r="AB22">
        <v>6</v>
      </c>
      <c r="AD22" t="s">
        <v>47</v>
      </c>
      <c r="AF22" t="s">
        <v>49</v>
      </c>
    </row>
    <row r="23" spans="1:32" x14ac:dyDescent="0.2">
      <c r="A23" s="19" t="s">
        <v>71</v>
      </c>
      <c r="B23" s="22" t="s">
        <v>70</v>
      </c>
      <c r="C23" s="20">
        <v>44292.349600000001</v>
      </c>
      <c r="D23" s="20"/>
      <c r="E23" s="19">
        <f t="shared" si="0"/>
        <v>25601.997192692168</v>
      </c>
      <c r="F23" s="19">
        <f t="shared" si="1"/>
        <v>25602</v>
      </c>
      <c r="G23" s="19">
        <f t="shared" si="2"/>
        <v>-7.6139999146107584E-4</v>
      </c>
      <c r="H23" s="19"/>
      <c r="I23" s="19"/>
      <c r="J23" s="19">
        <f>+G23</f>
        <v>-7.6139999146107584E-4</v>
      </c>
      <c r="K23" s="19"/>
      <c r="L23" s="19"/>
      <c r="M23" s="19"/>
      <c r="N23" s="19"/>
      <c r="O23" s="19"/>
      <c r="P23" s="32"/>
      <c r="Q23" s="21">
        <f t="shared" si="3"/>
        <v>29273.849600000001</v>
      </c>
      <c r="R23" s="19"/>
    </row>
    <row r="24" spans="1:32" x14ac:dyDescent="0.2">
      <c r="A24" s="19" t="s">
        <v>71</v>
      </c>
      <c r="B24" s="22" t="s">
        <v>67</v>
      </c>
      <c r="C24" s="20">
        <v>44292.4853</v>
      </c>
      <c r="D24" s="20"/>
      <c r="E24" s="19">
        <f t="shared" si="0"/>
        <v>25602.497523234782</v>
      </c>
      <c r="F24" s="19">
        <f t="shared" si="1"/>
        <v>25602.5</v>
      </c>
      <c r="G24" s="19">
        <f t="shared" si="2"/>
        <v>-6.7174999276176095E-4</v>
      </c>
      <c r="H24" s="19"/>
      <c r="I24" s="19"/>
      <c r="J24" s="19">
        <f>+G24</f>
        <v>-6.7174999276176095E-4</v>
      </c>
      <c r="K24" s="19"/>
      <c r="L24" s="19"/>
      <c r="M24" s="19"/>
      <c r="N24" s="19"/>
      <c r="O24" s="19"/>
      <c r="P24" s="32"/>
      <c r="Q24" s="21">
        <f t="shared" si="3"/>
        <v>29273.9853</v>
      </c>
      <c r="R24" s="19"/>
    </row>
    <row r="25" spans="1:32" x14ac:dyDescent="0.2">
      <c r="A25" s="19" t="s">
        <v>50</v>
      </c>
      <c r="B25" s="22" t="s">
        <v>67</v>
      </c>
      <c r="C25" s="20">
        <v>44885.644999999997</v>
      </c>
      <c r="D25" s="20"/>
      <c r="E25" s="19">
        <f t="shared" si="0"/>
        <v>27789.497630527465</v>
      </c>
      <c r="F25" s="19">
        <f t="shared" si="1"/>
        <v>27789.5</v>
      </c>
      <c r="G25" s="19">
        <f t="shared" si="2"/>
        <v>-6.4264999673468992E-4</v>
      </c>
      <c r="H25" s="19"/>
      <c r="I25" s="19">
        <f t="shared" ref="I25:I32" si="4">+G25</f>
        <v>-6.4264999673468992E-4</v>
      </c>
      <c r="J25" s="19"/>
      <c r="K25" s="19"/>
      <c r="L25" s="19"/>
      <c r="M25" s="19"/>
      <c r="N25" s="19"/>
      <c r="O25" s="19"/>
      <c r="P25" s="32"/>
      <c r="Q25" s="21">
        <f t="shared" si="3"/>
        <v>29867.144999999997</v>
      </c>
      <c r="R25" s="19"/>
      <c r="AB25">
        <v>6</v>
      </c>
      <c r="AD25" t="s">
        <v>47</v>
      </c>
      <c r="AF25" t="s">
        <v>49</v>
      </c>
    </row>
    <row r="26" spans="1:32" x14ac:dyDescent="0.2">
      <c r="A26" s="19" t="s">
        <v>50</v>
      </c>
      <c r="B26" s="22" t="s">
        <v>67</v>
      </c>
      <c r="C26" s="20">
        <v>44910.624000000003</v>
      </c>
      <c r="D26" s="20"/>
      <c r="E26" s="19">
        <f t="shared" si="0"/>
        <v>27881.596058118008</v>
      </c>
      <c r="F26" s="19">
        <f t="shared" si="1"/>
        <v>27881.5</v>
      </c>
      <c r="G26" s="19">
        <f t="shared" si="2"/>
        <v>2.6052950008306652E-2</v>
      </c>
      <c r="H26" s="19"/>
      <c r="I26" s="19">
        <f t="shared" si="4"/>
        <v>2.6052950008306652E-2</v>
      </c>
      <c r="J26" s="19"/>
      <c r="K26" s="19"/>
      <c r="L26" s="19"/>
      <c r="M26" s="19"/>
      <c r="N26" s="19"/>
      <c r="O26" s="19"/>
      <c r="P26" s="32"/>
      <c r="Q26" s="21">
        <f t="shared" si="3"/>
        <v>29892.124000000003</v>
      </c>
      <c r="R26" s="19"/>
      <c r="AB26">
        <v>5</v>
      </c>
      <c r="AD26" t="s">
        <v>47</v>
      </c>
      <c r="AF26" t="s">
        <v>49</v>
      </c>
    </row>
    <row r="27" spans="1:32" x14ac:dyDescent="0.2">
      <c r="A27" s="19" t="s">
        <v>51</v>
      </c>
      <c r="B27" s="22" t="s">
        <v>67</v>
      </c>
      <c r="C27" s="20">
        <v>44987.625999999997</v>
      </c>
      <c r="D27" s="20"/>
      <c r="E27" s="19">
        <f t="shared" si="0"/>
        <v>28165.505066538062</v>
      </c>
      <c r="F27" s="19">
        <f t="shared" si="1"/>
        <v>28165.5</v>
      </c>
      <c r="G27" s="19">
        <f t="shared" si="2"/>
        <v>1.3741500006290153E-3</v>
      </c>
      <c r="H27" s="19"/>
      <c r="I27" s="19">
        <f t="shared" si="4"/>
        <v>1.3741500006290153E-3</v>
      </c>
      <c r="J27" s="19"/>
      <c r="K27" s="19"/>
      <c r="L27" s="19"/>
      <c r="M27" s="19"/>
      <c r="N27" s="19"/>
      <c r="O27" s="19"/>
      <c r="P27" s="32"/>
      <c r="Q27" s="21">
        <f t="shared" si="3"/>
        <v>29969.125999999997</v>
      </c>
      <c r="R27" s="19"/>
      <c r="AB27">
        <v>6</v>
      </c>
      <c r="AD27" t="s">
        <v>47</v>
      </c>
      <c r="AF27" t="s">
        <v>49</v>
      </c>
    </row>
    <row r="28" spans="1:32" x14ac:dyDescent="0.2">
      <c r="A28" s="19" t="s">
        <v>51</v>
      </c>
      <c r="B28" s="22" t="s">
        <v>67</v>
      </c>
      <c r="C28" s="20">
        <v>44994.682000000001</v>
      </c>
      <c r="D28" s="20"/>
      <c r="E28" s="19">
        <f t="shared" si="0"/>
        <v>28191.520779940485</v>
      </c>
      <c r="F28" s="19">
        <f t="shared" si="1"/>
        <v>28191.5</v>
      </c>
      <c r="G28" s="19">
        <f t="shared" si="2"/>
        <v>5.6359500013059005E-3</v>
      </c>
      <c r="H28" s="19"/>
      <c r="I28" s="19">
        <f t="shared" si="4"/>
        <v>5.6359500013059005E-3</v>
      </c>
      <c r="J28" s="19"/>
      <c r="K28" s="19"/>
      <c r="L28" s="19"/>
      <c r="M28" s="19"/>
      <c r="N28" s="19"/>
      <c r="O28" s="19"/>
      <c r="P28" s="32"/>
      <c r="Q28" s="21">
        <f t="shared" si="3"/>
        <v>29976.182000000001</v>
      </c>
      <c r="R28" s="19"/>
      <c r="AB28">
        <v>7</v>
      </c>
      <c r="AD28" t="s">
        <v>47</v>
      </c>
      <c r="AF28" t="s">
        <v>49</v>
      </c>
    </row>
    <row r="29" spans="1:32" x14ac:dyDescent="0.2">
      <c r="A29" s="19" t="s">
        <v>52</v>
      </c>
      <c r="B29" s="22" t="s">
        <v>67</v>
      </c>
      <c r="C29" s="20">
        <v>45053.538</v>
      </c>
      <c r="D29" s="20"/>
      <c r="E29" s="19">
        <f t="shared" si="0"/>
        <v>28408.524865543095</v>
      </c>
      <c r="F29" s="19">
        <f t="shared" si="1"/>
        <v>28408.5</v>
      </c>
      <c r="G29" s="19">
        <f t="shared" si="2"/>
        <v>6.744050006091129E-3</v>
      </c>
      <c r="H29" s="19"/>
      <c r="I29" s="19">
        <f t="shared" si="4"/>
        <v>6.744050006091129E-3</v>
      </c>
      <c r="J29" s="19"/>
      <c r="K29" s="19"/>
      <c r="L29" s="19"/>
      <c r="M29" s="19"/>
      <c r="N29" s="19"/>
      <c r="O29" s="19"/>
      <c r="P29" s="32"/>
      <c r="Q29" s="21">
        <f t="shared" si="3"/>
        <v>30035.038</v>
      </c>
      <c r="R29" s="19"/>
      <c r="AB29">
        <v>6</v>
      </c>
      <c r="AD29" t="s">
        <v>47</v>
      </c>
      <c r="AF29" t="s">
        <v>49</v>
      </c>
    </row>
    <row r="30" spans="1:32" x14ac:dyDescent="0.2">
      <c r="A30" s="19" t="s">
        <v>52</v>
      </c>
      <c r="B30" s="22"/>
      <c r="C30" s="20">
        <v>45056.38</v>
      </c>
      <c r="D30" s="20"/>
      <c r="E30" s="19">
        <f t="shared" si="0"/>
        <v>28419.003416774605</v>
      </c>
      <c r="F30" s="19">
        <f t="shared" si="1"/>
        <v>28419</v>
      </c>
      <c r="G30" s="19">
        <f t="shared" si="2"/>
        <v>9.2669999867212027E-4</v>
      </c>
      <c r="H30" s="19"/>
      <c r="I30" s="19">
        <f t="shared" si="4"/>
        <v>9.2669999867212027E-4</v>
      </c>
      <c r="J30" s="19"/>
      <c r="K30" s="19"/>
      <c r="L30" s="19"/>
      <c r="M30" s="19"/>
      <c r="N30" s="19"/>
      <c r="O30" s="19"/>
      <c r="P30" s="32"/>
      <c r="Q30" s="21">
        <f t="shared" si="3"/>
        <v>30037.879999999997</v>
      </c>
      <c r="R30" s="19"/>
      <c r="AB30">
        <v>7</v>
      </c>
      <c r="AD30" t="s">
        <v>47</v>
      </c>
      <c r="AF30" t="s">
        <v>49</v>
      </c>
    </row>
    <row r="31" spans="1:32" x14ac:dyDescent="0.2">
      <c r="A31" s="19" t="s">
        <v>53</v>
      </c>
      <c r="B31" s="22" t="s">
        <v>67</v>
      </c>
      <c r="C31" s="20">
        <v>45061.392999999996</v>
      </c>
      <c r="D31" s="20"/>
      <c r="E31" s="19">
        <f t="shared" si="0"/>
        <v>28437.486519281159</v>
      </c>
      <c r="F31" s="19">
        <f t="shared" si="1"/>
        <v>28437.5</v>
      </c>
      <c r="G31" s="19">
        <f t="shared" si="2"/>
        <v>-3.6562500026775524E-3</v>
      </c>
      <c r="H31" s="19"/>
      <c r="I31" s="19">
        <f t="shared" si="4"/>
        <v>-3.6562500026775524E-3</v>
      </c>
      <c r="J31" s="19"/>
      <c r="K31" s="19"/>
      <c r="L31" s="19"/>
      <c r="M31" s="19"/>
      <c r="N31" s="19"/>
      <c r="O31" s="19"/>
      <c r="P31" s="32"/>
      <c r="Q31" s="21">
        <f t="shared" si="3"/>
        <v>30042.892999999996</v>
      </c>
      <c r="R31" s="19"/>
      <c r="AB31">
        <v>6</v>
      </c>
      <c r="AD31" t="s">
        <v>47</v>
      </c>
      <c r="AF31" t="s">
        <v>49</v>
      </c>
    </row>
    <row r="32" spans="1:32" x14ac:dyDescent="0.2">
      <c r="A32" s="19" t="s">
        <v>53</v>
      </c>
      <c r="B32" s="22"/>
      <c r="C32" s="20">
        <v>45075.364999999998</v>
      </c>
      <c r="D32" s="20"/>
      <c r="E32" s="19">
        <f t="shared" si="0"/>
        <v>28489.001761296247</v>
      </c>
      <c r="F32" s="19">
        <f t="shared" si="1"/>
        <v>28489</v>
      </c>
      <c r="G32" s="19">
        <f t="shared" si="2"/>
        <v>4.7769999946467578E-4</v>
      </c>
      <c r="H32" s="19"/>
      <c r="I32" s="19">
        <f t="shared" si="4"/>
        <v>4.7769999946467578E-4</v>
      </c>
      <c r="J32" s="19"/>
      <c r="K32" s="19"/>
      <c r="L32" s="19"/>
      <c r="M32" s="19"/>
      <c r="N32" s="19"/>
      <c r="O32" s="19"/>
      <c r="P32" s="32"/>
      <c r="Q32" s="21">
        <f t="shared" si="3"/>
        <v>30056.864999999998</v>
      </c>
      <c r="R32" s="19"/>
      <c r="AB32">
        <v>7</v>
      </c>
      <c r="AD32" t="s">
        <v>47</v>
      </c>
      <c r="AF32" t="s">
        <v>49</v>
      </c>
    </row>
    <row r="33" spans="1:32" x14ac:dyDescent="0.2">
      <c r="A33" s="19" t="s">
        <v>53</v>
      </c>
      <c r="B33" s="14" t="s">
        <v>69</v>
      </c>
      <c r="C33" s="20">
        <v>45111.373</v>
      </c>
      <c r="D33" s="20"/>
      <c r="E33" s="19">
        <f t="shared" si="0"/>
        <v>28621.764489214882</v>
      </c>
      <c r="F33" s="19">
        <f t="shared" si="1"/>
        <v>28622</v>
      </c>
      <c r="G33" s="19"/>
      <c r="H33" s="19"/>
      <c r="I33" s="23">
        <v>-6.3875399995595217E-2</v>
      </c>
      <c r="J33" s="19"/>
      <c r="K33" s="19"/>
      <c r="L33" s="19"/>
      <c r="M33" s="19"/>
      <c r="N33" s="19"/>
      <c r="O33" s="19"/>
      <c r="P33" s="32"/>
      <c r="Q33" s="21">
        <f t="shared" si="3"/>
        <v>30092.873</v>
      </c>
      <c r="R33" s="19"/>
      <c r="AB33">
        <v>9</v>
      </c>
      <c r="AD33" t="s">
        <v>54</v>
      </c>
      <c r="AF33" t="s">
        <v>49</v>
      </c>
    </row>
    <row r="34" spans="1:32" x14ac:dyDescent="0.2">
      <c r="A34" s="19" t="s">
        <v>55</v>
      </c>
      <c r="B34" s="22"/>
      <c r="C34" s="20">
        <v>45790.576999999997</v>
      </c>
      <c r="D34" s="20"/>
      <c r="E34" s="19">
        <f t="shared" ref="E34:E67" si="5">+(C34-C$7)/C$8</f>
        <v>31126.012874386066</v>
      </c>
      <c r="F34" s="19">
        <f t="shared" ref="F34:F69" si="6">ROUND(2*E34,0)/2</f>
        <v>31126</v>
      </c>
      <c r="G34" s="19">
        <f t="shared" ref="G34:G67" si="7">+C34-(C$7+F34*C$8)</f>
        <v>3.4918000019388273E-3</v>
      </c>
      <c r="H34" s="19"/>
      <c r="I34" s="19">
        <f t="shared" ref="I34:I43" si="8">+G34</f>
        <v>3.4918000019388273E-3</v>
      </c>
      <c r="J34" s="19"/>
      <c r="K34" s="19"/>
      <c r="L34" s="19"/>
      <c r="M34" s="19"/>
      <c r="N34" s="19"/>
      <c r="O34" s="19"/>
      <c r="P34" s="32"/>
      <c r="Q34" s="21">
        <f t="shared" ref="Q34:Q67" si="9">+C34-15018.5</f>
        <v>30772.076999999997</v>
      </c>
      <c r="R34" s="19"/>
      <c r="AB34">
        <v>8</v>
      </c>
      <c r="AD34" t="s">
        <v>47</v>
      </c>
      <c r="AF34" t="s">
        <v>49</v>
      </c>
    </row>
    <row r="35" spans="1:32" x14ac:dyDescent="0.2">
      <c r="A35" s="19" t="s">
        <v>55</v>
      </c>
      <c r="B35" s="22" t="s">
        <v>67</v>
      </c>
      <c r="C35" s="20">
        <v>45813.476000000002</v>
      </c>
      <c r="D35" s="20"/>
      <c r="E35" s="19">
        <f t="shared" si="5"/>
        <v>31210.442270814896</v>
      </c>
      <c r="F35" s="19">
        <f t="shared" si="6"/>
        <v>31210.5</v>
      </c>
      <c r="G35" s="19">
        <f t="shared" si="7"/>
        <v>-1.5657349991670344E-2</v>
      </c>
      <c r="H35" s="19"/>
      <c r="I35" s="19">
        <f t="shared" si="8"/>
        <v>-1.5657349991670344E-2</v>
      </c>
      <c r="J35" s="19"/>
      <c r="K35" s="19"/>
      <c r="L35" s="19"/>
      <c r="M35" s="19"/>
      <c r="N35" s="19"/>
      <c r="O35" s="19"/>
      <c r="P35" s="32"/>
      <c r="Q35" s="21">
        <f t="shared" si="9"/>
        <v>30794.976000000002</v>
      </c>
      <c r="R35" s="19"/>
      <c r="AB35">
        <v>4</v>
      </c>
      <c r="AD35" t="s">
        <v>47</v>
      </c>
      <c r="AF35" t="s">
        <v>49</v>
      </c>
    </row>
    <row r="36" spans="1:32" x14ac:dyDescent="0.2">
      <c r="A36" s="19" t="s">
        <v>56</v>
      </c>
      <c r="B36" s="22"/>
      <c r="C36" s="20">
        <v>45830.445</v>
      </c>
      <c r="D36" s="20"/>
      <c r="E36" s="19">
        <f t="shared" si="5"/>
        <v>31273.007554364409</v>
      </c>
      <c r="F36" s="19">
        <f t="shared" si="6"/>
        <v>31273</v>
      </c>
      <c r="G36" s="19">
        <f t="shared" si="7"/>
        <v>2.0489000016823411E-3</v>
      </c>
      <c r="H36" s="19"/>
      <c r="I36" s="19">
        <f t="shared" si="8"/>
        <v>2.0489000016823411E-3</v>
      </c>
      <c r="J36" s="19"/>
      <c r="K36" s="19"/>
      <c r="L36" s="19"/>
      <c r="M36" s="19"/>
      <c r="N36" s="19"/>
      <c r="O36" s="19"/>
      <c r="P36" s="32"/>
      <c r="Q36" s="21">
        <f t="shared" si="9"/>
        <v>30811.945</v>
      </c>
      <c r="R36" s="19"/>
      <c r="AB36">
        <v>6</v>
      </c>
      <c r="AD36" t="s">
        <v>47</v>
      </c>
      <c r="AF36" t="s">
        <v>49</v>
      </c>
    </row>
    <row r="37" spans="1:32" x14ac:dyDescent="0.2">
      <c r="A37" s="19" t="s">
        <v>57</v>
      </c>
      <c r="B37" s="22" t="s">
        <v>67</v>
      </c>
      <c r="C37" s="20">
        <v>46039.692000000003</v>
      </c>
      <c r="D37" s="20"/>
      <c r="E37" s="19">
        <f t="shared" si="5"/>
        <v>32044.508402197938</v>
      </c>
      <c r="F37" s="19">
        <f t="shared" si="6"/>
        <v>32044.5</v>
      </c>
      <c r="G37" s="19">
        <f t="shared" si="7"/>
        <v>2.2788500064052641E-3</v>
      </c>
      <c r="H37" s="19"/>
      <c r="I37" s="19">
        <f t="shared" si="8"/>
        <v>2.2788500064052641E-3</v>
      </c>
      <c r="J37" s="19"/>
      <c r="K37" s="19"/>
      <c r="L37" s="19"/>
      <c r="M37" s="19"/>
      <c r="N37" s="19"/>
      <c r="O37" s="19"/>
      <c r="P37" s="32"/>
      <c r="Q37" s="21">
        <f t="shared" si="9"/>
        <v>31021.192000000003</v>
      </c>
      <c r="R37" s="19"/>
      <c r="AB37">
        <v>7</v>
      </c>
      <c r="AD37" t="s">
        <v>47</v>
      </c>
      <c r="AF37" t="s">
        <v>49</v>
      </c>
    </row>
    <row r="38" spans="1:32" x14ac:dyDescent="0.2">
      <c r="A38" s="19" t="s">
        <v>58</v>
      </c>
      <c r="B38" s="22" t="s">
        <v>67</v>
      </c>
      <c r="C38" s="20">
        <v>46173.4</v>
      </c>
      <c r="D38" s="20"/>
      <c r="E38" s="19">
        <f t="shared" si="5"/>
        <v>32537.494372664052</v>
      </c>
      <c r="F38" s="19">
        <f t="shared" si="6"/>
        <v>32537.5</v>
      </c>
      <c r="G38" s="19">
        <f t="shared" si="7"/>
        <v>-1.5262499946402386E-3</v>
      </c>
      <c r="H38" s="19"/>
      <c r="I38" s="19">
        <f t="shared" si="8"/>
        <v>-1.5262499946402386E-3</v>
      </c>
      <c r="J38" s="19"/>
      <c r="K38" s="19"/>
      <c r="L38" s="19"/>
      <c r="M38" s="19"/>
      <c r="N38" s="19"/>
      <c r="O38" s="19"/>
      <c r="P38" s="32"/>
      <c r="Q38" s="21">
        <f t="shared" si="9"/>
        <v>31154.9</v>
      </c>
      <c r="R38" s="19"/>
      <c r="AB38">
        <v>6</v>
      </c>
      <c r="AD38" t="s">
        <v>47</v>
      </c>
      <c r="AF38" t="s">
        <v>49</v>
      </c>
    </row>
    <row r="39" spans="1:32" x14ac:dyDescent="0.2">
      <c r="A39" s="19" t="s">
        <v>59</v>
      </c>
      <c r="B39" s="22"/>
      <c r="C39" s="20">
        <v>46561.385000000002</v>
      </c>
      <c r="D39" s="20"/>
      <c r="E39" s="19">
        <f t="shared" si="5"/>
        <v>33968.008341546221</v>
      </c>
      <c r="F39" s="19">
        <f t="shared" si="6"/>
        <v>33968</v>
      </c>
      <c r="G39" s="19">
        <f t="shared" si="7"/>
        <v>2.2624000048381276E-3</v>
      </c>
      <c r="H39" s="19"/>
      <c r="I39" s="19">
        <f t="shared" si="8"/>
        <v>2.2624000048381276E-3</v>
      </c>
      <c r="J39" s="19"/>
      <c r="K39" s="19"/>
      <c r="L39" s="19"/>
      <c r="M39" s="19"/>
      <c r="N39" s="19"/>
      <c r="O39" s="19"/>
      <c r="P39" s="32"/>
      <c r="Q39" s="21">
        <f t="shared" si="9"/>
        <v>31542.885000000002</v>
      </c>
      <c r="R39" s="19"/>
      <c r="AB39">
        <v>5</v>
      </c>
      <c r="AD39" t="s">
        <v>47</v>
      </c>
      <c r="AF39" t="s">
        <v>49</v>
      </c>
    </row>
    <row r="40" spans="1:32" x14ac:dyDescent="0.2">
      <c r="A40" s="19" t="s">
        <v>60</v>
      </c>
      <c r="B40" s="22" t="s">
        <v>67</v>
      </c>
      <c r="C40" s="20">
        <v>46907.341999999997</v>
      </c>
      <c r="D40" s="20"/>
      <c r="E40" s="19">
        <f t="shared" si="5"/>
        <v>35243.563636551342</v>
      </c>
      <c r="F40" s="19">
        <f t="shared" si="6"/>
        <v>35243.5</v>
      </c>
      <c r="G40" s="19">
        <f t="shared" si="7"/>
        <v>1.725954999710666E-2</v>
      </c>
      <c r="H40" s="19"/>
      <c r="I40" s="19">
        <f t="shared" si="8"/>
        <v>1.725954999710666E-2</v>
      </c>
      <c r="J40" s="19"/>
      <c r="K40" s="19"/>
      <c r="L40" s="19"/>
      <c r="M40" s="19"/>
      <c r="N40" s="19"/>
      <c r="O40" s="19"/>
      <c r="P40" s="32"/>
      <c r="Q40" s="21">
        <f t="shared" si="9"/>
        <v>31888.841999999997</v>
      </c>
      <c r="R40" s="19"/>
      <c r="AB40">
        <v>5</v>
      </c>
      <c r="AD40" t="s">
        <v>47</v>
      </c>
      <c r="AF40" t="s">
        <v>49</v>
      </c>
    </row>
    <row r="41" spans="1:32" x14ac:dyDescent="0.2">
      <c r="A41" s="19" t="s">
        <v>61</v>
      </c>
      <c r="B41" s="22" t="s">
        <v>67</v>
      </c>
      <c r="C41" s="20">
        <v>47524.631000000001</v>
      </c>
      <c r="D41" s="20"/>
      <c r="E41" s="19">
        <f t="shared" si="5"/>
        <v>37519.529298464331</v>
      </c>
      <c r="F41" s="19">
        <f t="shared" si="6"/>
        <v>37519.5</v>
      </c>
      <c r="G41" s="19">
        <f t="shared" si="7"/>
        <v>7.9463500078418292E-3</v>
      </c>
      <c r="H41" s="19"/>
      <c r="I41" s="19">
        <f t="shared" si="8"/>
        <v>7.9463500078418292E-3</v>
      </c>
      <c r="J41" s="19"/>
      <c r="K41" s="19"/>
      <c r="L41" s="19"/>
      <c r="M41" s="19"/>
      <c r="N41" s="19"/>
      <c r="O41" s="19"/>
      <c r="P41" s="32"/>
      <c r="Q41" s="21">
        <f t="shared" si="9"/>
        <v>32506.131000000001</v>
      </c>
      <c r="R41" s="19"/>
      <c r="AB41">
        <v>6</v>
      </c>
      <c r="AD41" t="s">
        <v>47</v>
      </c>
      <c r="AF41" t="s">
        <v>49</v>
      </c>
    </row>
    <row r="42" spans="1:32" x14ac:dyDescent="0.2">
      <c r="A42" s="19" t="s">
        <v>62</v>
      </c>
      <c r="B42" s="22" t="s">
        <v>67</v>
      </c>
      <c r="C42" s="20">
        <v>47927.381999999998</v>
      </c>
      <c r="D42" s="20"/>
      <c r="E42" s="19">
        <f t="shared" si="5"/>
        <v>39004.486014526185</v>
      </c>
      <c r="F42" s="19">
        <f t="shared" si="6"/>
        <v>39004.5</v>
      </c>
      <c r="G42" s="19">
        <f t="shared" si="7"/>
        <v>-3.7931499973637983E-3</v>
      </c>
      <c r="H42" s="19"/>
      <c r="I42" s="19">
        <f t="shared" si="8"/>
        <v>-3.7931499973637983E-3</v>
      </c>
      <c r="J42" s="19"/>
      <c r="K42" s="19"/>
      <c r="L42" s="19"/>
      <c r="M42" s="19"/>
      <c r="N42" s="19"/>
      <c r="O42" s="19"/>
      <c r="P42" s="32"/>
      <c r="Q42" s="21">
        <f t="shared" si="9"/>
        <v>32908.881999999998</v>
      </c>
      <c r="R42" s="19"/>
      <c r="AB42">
        <v>5</v>
      </c>
      <c r="AD42" t="s">
        <v>47</v>
      </c>
      <c r="AF42" t="s">
        <v>49</v>
      </c>
    </row>
    <row r="43" spans="1:32" x14ac:dyDescent="0.2">
      <c r="A43" s="19" t="s">
        <v>63</v>
      </c>
      <c r="B43" s="22" t="s">
        <v>67</v>
      </c>
      <c r="C43" s="20">
        <v>48039.406000000003</v>
      </c>
      <c r="D43" s="20"/>
      <c r="E43" s="19">
        <f t="shared" si="5"/>
        <v>39417.522335131522</v>
      </c>
      <c r="F43" s="19">
        <f t="shared" si="6"/>
        <v>39417.5</v>
      </c>
      <c r="G43" s="19">
        <f t="shared" si="7"/>
        <v>6.0577500044018961E-3</v>
      </c>
      <c r="H43" s="19"/>
      <c r="I43" s="19">
        <f t="shared" si="8"/>
        <v>6.0577500044018961E-3</v>
      </c>
      <c r="J43" s="19"/>
      <c r="K43" s="19"/>
      <c r="L43" s="19"/>
      <c r="M43" s="19"/>
      <c r="N43" s="19"/>
      <c r="O43" s="19"/>
      <c r="P43" s="32"/>
      <c r="Q43" s="21">
        <f t="shared" si="9"/>
        <v>33020.906000000003</v>
      </c>
      <c r="R43" s="19"/>
      <c r="AB43">
        <v>5</v>
      </c>
      <c r="AD43" t="s">
        <v>47</v>
      </c>
      <c r="AF43" t="s">
        <v>49</v>
      </c>
    </row>
    <row r="44" spans="1:32" x14ac:dyDescent="0.2">
      <c r="A44" s="19" t="s">
        <v>71</v>
      </c>
      <c r="B44" s="22" t="s">
        <v>70</v>
      </c>
      <c r="C44" s="20">
        <v>48338.952899999997</v>
      </c>
      <c r="D44" s="20">
        <v>4.0000000000000002E-4</v>
      </c>
      <c r="E44" s="19">
        <f t="shared" si="5"/>
        <v>40521.962003637629</v>
      </c>
      <c r="F44" s="19">
        <f t="shared" si="6"/>
        <v>40522</v>
      </c>
      <c r="G44" s="19">
        <f t="shared" si="7"/>
        <v>-1.0305399999197107E-2</v>
      </c>
      <c r="H44" s="19"/>
      <c r="I44" s="19"/>
      <c r="J44" s="19">
        <f>+G44</f>
        <v>-1.0305399999197107E-2</v>
      </c>
      <c r="K44" s="19"/>
      <c r="L44" s="19"/>
      <c r="M44" s="19"/>
      <c r="N44" s="19"/>
      <c r="O44" s="19"/>
      <c r="P44" s="32">
        <f t="shared" ref="P44:P67" si="10">+D$11+D$12*F44+D$13*F44^2</f>
        <v>-9.4910676453879919E-3</v>
      </c>
      <c r="Q44" s="21">
        <f t="shared" si="9"/>
        <v>33320.452899999997</v>
      </c>
      <c r="R44" s="19">
        <f t="shared" ref="R44:R67" si="11">+(P44-G44)^2</f>
        <v>6.6313718246029352E-7</v>
      </c>
    </row>
    <row r="45" spans="1:32" x14ac:dyDescent="0.2">
      <c r="A45" s="19" t="s">
        <v>71</v>
      </c>
      <c r="B45" s="22" t="s">
        <v>70</v>
      </c>
      <c r="C45" s="20">
        <v>48339.765599999999</v>
      </c>
      <c r="D45" s="20">
        <v>4.0000000000000002E-4</v>
      </c>
      <c r="E45" s="19">
        <f t="shared" si="5"/>
        <v>40524.958456342021</v>
      </c>
      <c r="F45" s="19">
        <f t="shared" si="6"/>
        <v>40525</v>
      </c>
      <c r="G45" s="19">
        <f t="shared" si="7"/>
        <v>-1.1267499998211861E-2</v>
      </c>
      <c r="H45" s="19"/>
      <c r="I45" s="19"/>
      <c r="J45" s="19">
        <f>+G45</f>
        <v>-1.1267499998211861E-2</v>
      </c>
      <c r="K45" s="19"/>
      <c r="L45" s="19"/>
      <c r="M45" s="19"/>
      <c r="N45" s="19"/>
      <c r="O45" s="19"/>
      <c r="P45" s="32">
        <f t="shared" si="10"/>
        <v>-9.4866076091972701E-3</v>
      </c>
      <c r="Q45" s="21">
        <f t="shared" si="9"/>
        <v>33321.265599999999</v>
      </c>
      <c r="R45" s="19">
        <f t="shared" si="11"/>
        <v>3.171577701250096E-6</v>
      </c>
    </row>
    <row r="46" spans="1:32" x14ac:dyDescent="0.2">
      <c r="A46" s="19" t="s">
        <v>71</v>
      </c>
      <c r="B46" s="22" t="s">
        <v>67</v>
      </c>
      <c r="C46" s="20">
        <v>48339.902199999997</v>
      </c>
      <c r="D46" s="20">
        <v>5.9999999999999995E-4</v>
      </c>
      <c r="E46" s="19">
        <f t="shared" si="5"/>
        <v>40525.462105215425</v>
      </c>
      <c r="F46" s="19">
        <f t="shared" si="6"/>
        <v>40525.5</v>
      </c>
      <c r="G46" s="19">
        <f t="shared" si="7"/>
        <v>-1.0277850000420585E-2</v>
      </c>
      <c r="H46" s="19"/>
      <c r="I46" s="19"/>
      <c r="J46" s="19">
        <f>+G46</f>
        <v>-1.0277850000420585E-2</v>
      </c>
      <c r="K46" s="19"/>
      <c r="L46" s="19"/>
      <c r="M46" s="19"/>
      <c r="N46" s="19"/>
      <c r="O46" s="19"/>
      <c r="P46" s="32">
        <f t="shared" si="10"/>
        <v>-9.4858643260761766E-3</v>
      </c>
      <c r="Q46" s="21">
        <f t="shared" si="9"/>
        <v>33321.402199999997</v>
      </c>
      <c r="R46" s="19">
        <f t="shared" si="11"/>
        <v>6.2724130836676773E-7</v>
      </c>
    </row>
    <row r="47" spans="1:32" x14ac:dyDescent="0.2">
      <c r="A47" s="19" t="s">
        <v>71</v>
      </c>
      <c r="B47" s="22" t="s">
        <v>70</v>
      </c>
      <c r="C47" s="20">
        <v>48340.854700000004</v>
      </c>
      <c r="D47" s="20"/>
      <c r="E47" s="19">
        <f t="shared" si="5"/>
        <v>40528.97400530272</v>
      </c>
      <c r="F47" s="19">
        <f t="shared" si="6"/>
        <v>40529</v>
      </c>
      <c r="G47" s="19">
        <f t="shared" si="7"/>
        <v>-7.0502999951713718E-3</v>
      </c>
      <c r="H47" s="19"/>
      <c r="I47" s="19"/>
      <c r="J47" s="19">
        <f>+G47</f>
        <v>-7.0502999951713718E-3</v>
      </c>
      <c r="K47" s="19"/>
      <c r="L47" s="19"/>
      <c r="M47" s="19"/>
      <c r="N47" s="19"/>
      <c r="O47" s="19"/>
      <c r="P47" s="32">
        <f t="shared" si="10"/>
        <v>-9.480661794180556E-3</v>
      </c>
      <c r="Q47" s="21">
        <f t="shared" si="9"/>
        <v>33322.354700000004</v>
      </c>
      <c r="R47" s="19">
        <f t="shared" si="11"/>
        <v>5.9066584740831579E-6</v>
      </c>
    </row>
    <row r="48" spans="1:32" x14ac:dyDescent="0.2">
      <c r="A48" s="19" t="s">
        <v>65</v>
      </c>
      <c r="B48" s="22"/>
      <c r="C48" s="20">
        <v>50549.413</v>
      </c>
      <c r="D48" s="20">
        <v>1.6999999999999999E-3</v>
      </c>
      <c r="E48" s="19">
        <f t="shared" si="5"/>
        <v>48672.004017392494</v>
      </c>
      <c r="F48" s="19">
        <f t="shared" si="6"/>
        <v>48672</v>
      </c>
      <c r="G48" s="19">
        <f t="shared" si="7"/>
        <v>1.0896000021602958E-3</v>
      </c>
      <c r="H48" s="19"/>
      <c r="I48" s="19">
        <f>+G48</f>
        <v>1.0896000021602958E-3</v>
      </c>
      <c r="J48" s="19"/>
      <c r="K48" s="19"/>
      <c r="L48" s="19"/>
      <c r="M48" s="19"/>
      <c r="N48" s="19"/>
      <c r="O48" s="19">
        <f t="shared" ref="O48:O67" ca="1" si="12">+C$11+C$12*$F48</f>
        <v>2.196880706071172E-3</v>
      </c>
      <c r="P48" s="32">
        <f t="shared" si="10"/>
        <v>4.9136807112450109E-4</v>
      </c>
      <c r="Q48" s="21">
        <f t="shared" si="9"/>
        <v>35530.913</v>
      </c>
      <c r="R48" s="19">
        <f t="shared" si="11"/>
        <v>3.578814433108159E-7</v>
      </c>
      <c r="AB48">
        <v>12</v>
      </c>
      <c r="AD48" t="s">
        <v>64</v>
      </c>
      <c r="AF48" t="s">
        <v>49</v>
      </c>
    </row>
    <row r="49" spans="1:32" x14ac:dyDescent="0.2">
      <c r="A49" s="19" t="s">
        <v>66</v>
      </c>
      <c r="B49" s="22" t="s">
        <v>67</v>
      </c>
      <c r="C49" s="20">
        <v>50953.398000000001</v>
      </c>
      <c r="D49" s="20">
        <v>3.0000000000000001E-3</v>
      </c>
      <c r="E49" s="19">
        <f t="shared" si="5"/>
        <v>50161.510533672408</v>
      </c>
      <c r="F49" s="19">
        <f t="shared" si="6"/>
        <v>50161.5</v>
      </c>
      <c r="G49" s="19">
        <f t="shared" si="7"/>
        <v>2.8569500063895248E-3</v>
      </c>
      <c r="H49" s="19"/>
      <c r="I49" s="19">
        <f>+G49</f>
        <v>2.8569500063895248E-3</v>
      </c>
      <c r="J49" s="19"/>
      <c r="K49" s="19"/>
      <c r="L49" s="19"/>
      <c r="M49" s="19"/>
      <c r="N49" s="19"/>
      <c r="O49" s="19">
        <f t="shared" ca="1" si="12"/>
        <v>2.8768811194784631E-3</v>
      </c>
      <c r="P49" s="32">
        <f t="shared" si="10"/>
        <v>1.8543062045020403E-3</v>
      </c>
      <c r="Q49" s="21">
        <f t="shared" si="9"/>
        <v>35934.898000000001</v>
      </c>
      <c r="R49" s="19">
        <f t="shared" si="11"/>
        <v>1.0052945934633892E-6</v>
      </c>
      <c r="AB49">
        <v>10</v>
      </c>
      <c r="AD49" t="s">
        <v>64</v>
      </c>
      <c r="AF49" t="s">
        <v>49</v>
      </c>
    </row>
    <row r="50" spans="1:32" x14ac:dyDescent="0.2">
      <c r="A50" s="19" t="s">
        <v>77</v>
      </c>
      <c r="B50" s="19"/>
      <c r="C50" s="24">
        <v>51926.538099999998</v>
      </c>
      <c r="D50" s="20"/>
      <c r="E50" s="19">
        <f t="shared" si="5"/>
        <v>53749.511375791015</v>
      </c>
      <c r="F50" s="19">
        <f t="shared" si="6"/>
        <v>53749.5</v>
      </c>
      <c r="G50" s="19">
        <f t="shared" si="7"/>
        <v>3.0853499993099831E-3</v>
      </c>
      <c r="H50" s="19"/>
      <c r="I50" s="19"/>
      <c r="J50" s="19"/>
      <c r="K50" s="19"/>
      <c r="L50" s="19"/>
      <c r="M50" s="19"/>
      <c r="N50" s="19">
        <f>G50</f>
        <v>3.0853499993099831E-3</v>
      </c>
      <c r="O50" s="19">
        <f t="shared" ca="1" si="12"/>
        <v>4.5149082986025713E-3</v>
      </c>
      <c r="P50" s="32">
        <f t="shared" si="10"/>
        <v>4.5519176187221594E-3</v>
      </c>
      <c r="Q50" s="21">
        <f t="shared" si="9"/>
        <v>36908.038099999998</v>
      </c>
      <c r="R50" s="19">
        <f t="shared" si="11"/>
        <v>2.1508205823082981E-6</v>
      </c>
    </row>
    <row r="51" spans="1:32" x14ac:dyDescent="0.2">
      <c r="A51" s="19" t="s">
        <v>77</v>
      </c>
      <c r="B51" s="19"/>
      <c r="C51" s="24">
        <v>51967.496700000003</v>
      </c>
      <c r="D51" s="20"/>
      <c r="E51" s="19">
        <f t="shared" si="5"/>
        <v>53900.527135281365</v>
      </c>
      <c r="F51" s="19">
        <f t="shared" si="6"/>
        <v>53900.5</v>
      </c>
      <c r="G51" s="19">
        <f t="shared" si="7"/>
        <v>7.3596500078565441E-3</v>
      </c>
      <c r="H51" s="19"/>
      <c r="I51" s="19"/>
      <c r="J51" s="19"/>
      <c r="K51" s="19"/>
      <c r="L51" s="19"/>
      <c r="M51" s="19"/>
      <c r="N51" s="19">
        <f>G51</f>
        <v>7.3596500078565441E-3</v>
      </c>
      <c r="O51" s="19">
        <f t="shared" ca="1" si="12"/>
        <v>4.5838442250372806E-3</v>
      </c>
      <c r="P51" s="32">
        <f t="shared" si="10"/>
        <v>4.6473002857722184E-3</v>
      </c>
      <c r="Q51" s="21">
        <f t="shared" si="9"/>
        <v>36948.996700000003</v>
      </c>
      <c r="R51" s="19">
        <f t="shared" si="11"/>
        <v>7.3568410148909189E-6</v>
      </c>
    </row>
    <row r="52" spans="1:32" x14ac:dyDescent="0.2">
      <c r="A52" s="19" t="s">
        <v>78</v>
      </c>
      <c r="B52" s="19"/>
      <c r="C52" s="24">
        <v>52715.385000000002</v>
      </c>
      <c r="D52" s="20"/>
      <c r="E52" s="19">
        <f t="shared" si="5"/>
        <v>56658.016884404497</v>
      </c>
      <c r="F52" s="19">
        <f t="shared" si="6"/>
        <v>56658</v>
      </c>
      <c r="G52" s="19">
        <f t="shared" si="7"/>
        <v>4.5794000034220517E-3</v>
      </c>
      <c r="H52" s="19"/>
      <c r="I52" s="19"/>
      <c r="J52" s="19"/>
      <c r="K52" s="19"/>
      <c r="L52" s="19"/>
      <c r="M52" s="19"/>
      <c r="N52" s="19">
        <f>G52</f>
        <v>4.5794000034220517E-3</v>
      </c>
      <c r="O52" s="19">
        <f t="shared" ca="1" si="12"/>
        <v>5.8427238087704822E-3</v>
      </c>
      <c r="P52" s="32">
        <f t="shared" si="10"/>
        <v>6.1313750378421822E-3</v>
      </c>
      <c r="Q52" s="21">
        <f t="shared" si="9"/>
        <v>37696.885000000002</v>
      </c>
      <c r="R52" s="19">
        <f t="shared" si="11"/>
        <v>2.4086265074633654E-6</v>
      </c>
    </row>
    <row r="53" spans="1:32" x14ac:dyDescent="0.2">
      <c r="A53" s="15" t="s">
        <v>84</v>
      </c>
      <c r="B53" s="16" t="s">
        <v>70</v>
      </c>
      <c r="C53" s="17">
        <v>52715.385000000002</v>
      </c>
      <c r="D53" s="17">
        <v>5.0000000000000001E-3</v>
      </c>
      <c r="E53" s="19">
        <f t="shared" si="5"/>
        <v>56658.016884404497</v>
      </c>
      <c r="F53" s="19">
        <f t="shared" si="6"/>
        <v>56658</v>
      </c>
      <c r="G53" s="19">
        <f t="shared" si="7"/>
        <v>4.5794000034220517E-3</v>
      </c>
      <c r="H53" s="19"/>
      <c r="I53" s="19"/>
      <c r="J53" s="19"/>
      <c r="K53" s="19">
        <f>+G53</f>
        <v>4.5794000034220517E-3</v>
      </c>
      <c r="L53" s="19"/>
      <c r="M53" s="19"/>
      <c r="N53" s="19"/>
      <c r="O53" s="19">
        <f t="shared" ca="1" si="12"/>
        <v>5.8427238087704822E-3</v>
      </c>
      <c r="P53" s="32">
        <f t="shared" si="10"/>
        <v>6.1313750378421822E-3</v>
      </c>
      <c r="Q53" s="21">
        <f t="shared" si="9"/>
        <v>37696.885000000002</v>
      </c>
      <c r="R53" s="19">
        <f t="shared" si="11"/>
        <v>2.4086265074633654E-6</v>
      </c>
    </row>
    <row r="54" spans="1:32" x14ac:dyDescent="0.2">
      <c r="A54" s="19" t="s">
        <v>78</v>
      </c>
      <c r="B54" s="19"/>
      <c r="C54" s="24">
        <v>52715.522299999997</v>
      </c>
      <c r="D54" s="20"/>
      <c r="E54" s="19">
        <f t="shared" si="5"/>
        <v>56658.523114201831</v>
      </c>
      <c r="F54" s="19">
        <f t="shared" si="6"/>
        <v>56658.5</v>
      </c>
      <c r="G54" s="19">
        <f t="shared" si="7"/>
        <v>6.2690499980817549E-3</v>
      </c>
      <c r="H54" s="19"/>
      <c r="I54" s="19"/>
      <c r="J54" s="19"/>
      <c r="K54" s="19"/>
      <c r="L54" s="19"/>
      <c r="M54" s="19"/>
      <c r="N54" s="19">
        <f>G54</f>
        <v>6.2690499980817549E-3</v>
      </c>
      <c r="O54" s="19">
        <f t="shared" ca="1" si="12"/>
        <v>5.8429520734275507E-3</v>
      </c>
      <c r="P54" s="32">
        <f t="shared" si="10"/>
        <v>6.1315998154285734E-3</v>
      </c>
      <c r="Q54" s="21">
        <f t="shared" si="9"/>
        <v>37697.022299999997</v>
      </c>
      <c r="R54" s="19">
        <f t="shared" si="11"/>
        <v>1.8892552711392968E-8</v>
      </c>
    </row>
    <row r="55" spans="1:32" x14ac:dyDescent="0.2">
      <c r="A55" s="15" t="s">
        <v>84</v>
      </c>
      <c r="B55" s="16" t="s">
        <v>67</v>
      </c>
      <c r="C55" s="17">
        <v>52715.522299999997</v>
      </c>
      <c r="D55" s="17">
        <v>1.1000000000000001E-3</v>
      </c>
      <c r="E55" s="19">
        <f t="shared" si="5"/>
        <v>56658.523114201831</v>
      </c>
      <c r="F55" s="19">
        <f t="shared" si="6"/>
        <v>56658.5</v>
      </c>
      <c r="G55" s="19">
        <f t="shared" si="7"/>
        <v>6.2690499980817549E-3</v>
      </c>
      <c r="H55" s="19"/>
      <c r="I55" s="19"/>
      <c r="J55" s="19"/>
      <c r="K55" s="19">
        <f>+G55</f>
        <v>6.2690499980817549E-3</v>
      </c>
      <c r="L55" s="19"/>
      <c r="M55" s="19"/>
      <c r="N55" s="19"/>
      <c r="O55" s="19">
        <f t="shared" ca="1" si="12"/>
        <v>5.8429520734275507E-3</v>
      </c>
      <c r="P55" s="32">
        <f t="shared" si="10"/>
        <v>6.1315998154285734E-3</v>
      </c>
      <c r="Q55" s="21">
        <f t="shared" si="9"/>
        <v>37697.022299999997</v>
      </c>
      <c r="R55" s="19">
        <f t="shared" si="11"/>
        <v>1.8892552711392968E-8</v>
      </c>
    </row>
    <row r="56" spans="1:32" x14ac:dyDescent="0.2">
      <c r="A56" s="11" t="s">
        <v>75</v>
      </c>
      <c r="B56" s="12" t="s">
        <v>70</v>
      </c>
      <c r="C56" s="20">
        <v>53076.652999999998</v>
      </c>
      <c r="D56" s="20">
        <v>2.9999999999999997E-4</v>
      </c>
      <c r="E56" s="19">
        <f t="shared" si="5"/>
        <v>57990.024360235053</v>
      </c>
      <c r="F56" s="19">
        <f t="shared" si="6"/>
        <v>57990</v>
      </c>
      <c r="G56" s="19">
        <f t="shared" si="7"/>
        <v>6.6070000029867515E-3</v>
      </c>
      <c r="H56" s="19"/>
      <c r="I56" s="19"/>
      <c r="J56" s="19"/>
      <c r="K56" s="19">
        <f>+G56</f>
        <v>6.6070000029867515E-3</v>
      </c>
      <c r="L56" s="19"/>
      <c r="M56" s="19"/>
      <c r="N56" s="19"/>
      <c r="O56" s="19">
        <f t="shared" ca="1" si="12"/>
        <v>6.4508208552011732E-3</v>
      </c>
      <c r="P56" s="32">
        <f t="shared" si="10"/>
        <v>6.6731813726883804E-3</v>
      </c>
      <c r="Q56" s="21">
        <f t="shared" si="9"/>
        <v>38058.152999999998</v>
      </c>
      <c r="R56" s="19">
        <f t="shared" si="11"/>
        <v>4.3799736955836853E-9</v>
      </c>
    </row>
    <row r="57" spans="1:32" x14ac:dyDescent="0.2">
      <c r="A57" s="39" t="s">
        <v>87</v>
      </c>
      <c r="B57" s="42" t="s">
        <v>67</v>
      </c>
      <c r="C57" s="39">
        <v>53081.398999999998</v>
      </c>
      <c r="D57" s="39">
        <v>1E-4</v>
      </c>
      <c r="E57" s="19">
        <f t="shared" si="5"/>
        <v>58007.523024606904</v>
      </c>
      <c r="F57" s="19">
        <f t="shared" si="6"/>
        <v>58007.5</v>
      </c>
      <c r="G57" s="19">
        <f t="shared" si="7"/>
        <v>6.244750002224464E-3</v>
      </c>
      <c r="H57" s="19"/>
      <c r="I57" s="19"/>
      <c r="J57" s="19"/>
      <c r="K57" s="19">
        <f>+G57</f>
        <v>6.244750002224464E-3</v>
      </c>
      <c r="L57" s="19"/>
      <c r="M57" s="19"/>
      <c r="N57" s="19"/>
      <c r="O57" s="19">
        <f t="shared" ca="1" si="12"/>
        <v>6.4588101181985713E-3</v>
      </c>
      <c r="P57" s="32">
        <f t="shared" si="10"/>
        <v>6.6795406861841905E-3</v>
      </c>
      <c r="Q57" s="21">
        <f t="shared" si="9"/>
        <v>38062.898999999998</v>
      </c>
      <c r="R57" s="19">
        <f t="shared" si="11"/>
        <v>1.8904293885816679E-7</v>
      </c>
    </row>
    <row r="58" spans="1:32" x14ac:dyDescent="0.2">
      <c r="A58" s="11" t="s">
        <v>76</v>
      </c>
      <c r="B58" s="12" t="s">
        <v>70</v>
      </c>
      <c r="C58" s="20">
        <v>53092.383999999998</v>
      </c>
      <c r="D58" s="20">
        <v>1E-4</v>
      </c>
      <c r="E58" s="19">
        <f t="shared" si="5"/>
        <v>58048.025095429672</v>
      </c>
      <c r="F58" s="19">
        <f t="shared" si="6"/>
        <v>58048</v>
      </c>
      <c r="G58" s="19">
        <f t="shared" si="7"/>
        <v>6.8064000006415881E-3</v>
      </c>
      <c r="H58" s="19"/>
      <c r="I58" s="19"/>
      <c r="J58" s="19">
        <f>+G58</f>
        <v>6.8064000006415881E-3</v>
      </c>
      <c r="K58" s="19"/>
      <c r="L58" s="19"/>
      <c r="M58" s="19"/>
      <c r="N58" s="19"/>
      <c r="O58" s="19">
        <f t="shared" ca="1" si="12"/>
        <v>6.4772995554211281E-3</v>
      </c>
      <c r="P58" s="32">
        <f t="shared" si="10"/>
        <v>6.6941824590230903E-3</v>
      </c>
      <c r="Q58" s="21">
        <f t="shared" si="9"/>
        <v>38073.883999999998</v>
      </c>
      <c r="R58" s="19">
        <f t="shared" si="11"/>
        <v>1.2592776646899295E-8</v>
      </c>
    </row>
    <row r="59" spans="1:32" x14ac:dyDescent="0.2">
      <c r="A59" s="25" t="s">
        <v>83</v>
      </c>
      <c r="B59" s="26"/>
      <c r="C59" s="20">
        <v>53122.490700000002</v>
      </c>
      <c r="D59" s="20">
        <v>5.0000000000000001E-4</v>
      </c>
      <c r="E59" s="19">
        <f t="shared" si="5"/>
        <v>58159.029528350919</v>
      </c>
      <c r="F59" s="19">
        <f t="shared" si="6"/>
        <v>58159</v>
      </c>
      <c r="G59" s="19">
        <f t="shared" si="7"/>
        <v>8.0087000023922883E-3</v>
      </c>
      <c r="H59" s="19"/>
      <c r="I59" s="19"/>
      <c r="J59" s="19"/>
      <c r="K59" s="19">
        <f>+G59</f>
        <v>8.0087000023922883E-3</v>
      </c>
      <c r="L59" s="19"/>
      <c r="M59" s="19"/>
      <c r="N59" s="19"/>
      <c r="O59" s="19">
        <f t="shared" ca="1" si="12"/>
        <v>6.5279743092903526E-3</v>
      </c>
      <c r="P59" s="32">
        <f t="shared" si="10"/>
        <v>6.733771289519519E-3</v>
      </c>
      <c r="Q59" s="21">
        <f t="shared" si="9"/>
        <v>38103.990700000002</v>
      </c>
      <c r="R59" s="19">
        <f t="shared" si="11"/>
        <v>1.6254432229074162E-6</v>
      </c>
    </row>
    <row r="60" spans="1:32" x14ac:dyDescent="0.2">
      <c r="A60" s="7" t="s">
        <v>82</v>
      </c>
      <c r="B60" s="19"/>
      <c r="C60" s="20">
        <v>53418.7984</v>
      </c>
      <c r="D60" s="20">
        <v>1E-4</v>
      </c>
      <c r="E60" s="19">
        <f t="shared" si="5"/>
        <v>59251.526155636362</v>
      </c>
      <c r="F60" s="19">
        <f t="shared" si="6"/>
        <v>59251.5</v>
      </c>
      <c r="G60" s="19">
        <f t="shared" si="7"/>
        <v>7.0939500001259148E-3</v>
      </c>
      <c r="H60" s="19"/>
      <c r="I60" s="19"/>
      <c r="J60" s="19"/>
      <c r="K60" s="19"/>
      <c r="L60" s="19">
        <f>+G60</f>
        <v>7.0939500001259148E-3</v>
      </c>
      <c r="M60" s="19"/>
      <c r="N60" s="19"/>
      <c r="O60" s="19">
        <f t="shared" ca="1" si="12"/>
        <v>7.026732584985193E-3</v>
      </c>
      <c r="P60" s="32">
        <f t="shared" si="10"/>
        <v>7.0811604173165454E-3</v>
      </c>
      <c r="Q60" s="21">
        <f t="shared" si="9"/>
        <v>38400.2984</v>
      </c>
      <c r="R60" s="19">
        <f t="shared" si="11"/>
        <v>1.6357342843771653E-10</v>
      </c>
    </row>
    <row r="61" spans="1:32" x14ac:dyDescent="0.2">
      <c r="A61" s="25" t="s">
        <v>83</v>
      </c>
      <c r="B61" s="26"/>
      <c r="C61" s="20">
        <v>53451.3462</v>
      </c>
      <c r="D61" s="20">
        <v>1E-4</v>
      </c>
      <c r="E61" s="19">
        <f t="shared" si="5"/>
        <v>59371.531007773388</v>
      </c>
      <c r="F61" s="19">
        <f t="shared" si="6"/>
        <v>59371.5</v>
      </c>
      <c r="G61" s="19">
        <f t="shared" si="7"/>
        <v>8.4099500018055551E-3</v>
      </c>
      <c r="H61" s="19"/>
      <c r="I61" s="19"/>
      <c r="J61" s="19"/>
      <c r="K61" s="19">
        <f>+G61</f>
        <v>8.4099500018055551E-3</v>
      </c>
      <c r="L61" s="19"/>
      <c r="M61" s="19"/>
      <c r="N61" s="19"/>
      <c r="O61" s="19">
        <f t="shared" ca="1" si="12"/>
        <v>7.0815161026816509E-3</v>
      </c>
      <c r="P61" s="32">
        <f t="shared" si="10"/>
        <v>7.114641287456841E-3</v>
      </c>
      <c r="Q61" s="21">
        <f t="shared" si="9"/>
        <v>38432.8462</v>
      </c>
      <c r="R61" s="19">
        <f t="shared" si="11"/>
        <v>1.6778246654677185E-6</v>
      </c>
    </row>
    <row r="62" spans="1:32" x14ac:dyDescent="0.2">
      <c r="A62" s="25" t="s">
        <v>83</v>
      </c>
      <c r="B62" s="26"/>
      <c r="C62" s="20">
        <v>53451.481899999999</v>
      </c>
      <c r="D62" s="20">
        <v>2.0000000000000001E-4</v>
      </c>
      <c r="E62" s="19">
        <f t="shared" si="5"/>
        <v>59372.031338316003</v>
      </c>
      <c r="F62" s="19">
        <f t="shared" si="6"/>
        <v>59372</v>
      </c>
      <c r="G62" s="19">
        <f t="shared" si="7"/>
        <v>8.49960000050487E-3</v>
      </c>
      <c r="H62" s="19"/>
      <c r="I62" s="19"/>
      <c r="J62" s="19"/>
      <c r="K62" s="19">
        <f>+G62</f>
        <v>8.49960000050487E-3</v>
      </c>
      <c r="L62" s="19"/>
      <c r="M62" s="19"/>
      <c r="N62" s="19"/>
      <c r="O62" s="19">
        <f t="shared" ca="1" si="12"/>
        <v>7.0817443673387194E-3</v>
      </c>
      <c r="P62" s="32">
        <f t="shared" si="10"/>
        <v>7.1147788546813695E-3</v>
      </c>
      <c r="Q62" s="21">
        <f t="shared" si="9"/>
        <v>38432.981899999999</v>
      </c>
      <c r="R62" s="19">
        <f t="shared" si="11"/>
        <v>1.9177296059199129E-6</v>
      </c>
    </row>
    <row r="63" spans="1:32" x14ac:dyDescent="0.2">
      <c r="A63" s="25" t="s">
        <v>83</v>
      </c>
      <c r="B63" s="26"/>
      <c r="C63" s="20">
        <v>53451.615100000003</v>
      </c>
      <c r="D63" s="20">
        <v>6.9999999999999999E-4</v>
      </c>
      <c r="E63" s="19">
        <f t="shared" si="5"/>
        <v>59372.5224512731</v>
      </c>
      <c r="F63" s="19">
        <f t="shared" si="6"/>
        <v>59372.5</v>
      </c>
      <c r="G63" s="19">
        <f t="shared" si="7"/>
        <v>6.089250004151836E-3</v>
      </c>
      <c r="H63" s="19"/>
      <c r="I63" s="19"/>
      <c r="J63" s="19"/>
      <c r="K63" s="19">
        <f>+G63</f>
        <v>6.089250004151836E-3</v>
      </c>
      <c r="L63" s="19"/>
      <c r="M63" s="19"/>
      <c r="N63" s="19"/>
      <c r="O63" s="19">
        <f t="shared" ca="1" si="12"/>
        <v>7.0819726319957879E-3</v>
      </c>
      <c r="P63" s="32">
        <f t="shared" si="10"/>
        <v>7.1149164058361691E-3</v>
      </c>
      <c r="Q63" s="21">
        <f t="shared" si="9"/>
        <v>38433.115100000003</v>
      </c>
      <c r="R63" s="19">
        <f t="shared" si="11"/>
        <v>1.0519915675440876E-6</v>
      </c>
    </row>
    <row r="64" spans="1:32" x14ac:dyDescent="0.2">
      <c r="A64" s="39" t="s">
        <v>89</v>
      </c>
      <c r="B64" s="40" t="s">
        <v>70</v>
      </c>
      <c r="C64" s="38">
        <v>53744.941800000001</v>
      </c>
      <c r="D64" s="41">
        <v>2.0000000000000001E-4</v>
      </c>
      <c r="E64" s="19">
        <f t="shared" si="5"/>
        <v>60454.028029571506</v>
      </c>
      <c r="F64" s="19">
        <f t="shared" si="6"/>
        <v>60454</v>
      </c>
      <c r="G64" s="19">
        <f t="shared" si="7"/>
        <v>7.6021999993827194E-3</v>
      </c>
      <c r="H64" s="19"/>
      <c r="I64" s="19"/>
      <c r="J64" s="19"/>
      <c r="K64" s="19">
        <f>+G64</f>
        <v>7.6021999993827194E-3</v>
      </c>
      <c r="L64" s="19"/>
      <c r="M64" s="19"/>
      <c r="N64" s="19"/>
      <c r="O64" s="19">
        <f t="shared" ca="1" si="12"/>
        <v>7.575709085235121E-3</v>
      </c>
      <c r="P64" s="32">
        <f t="shared" si="10"/>
        <v>7.3748305310287338E-3</v>
      </c>
      <c r="Q64" s="21">
        <f t="shared" si="9"/>
        <v>38726.441800000001</v>
      </c>
      <c r="R64" s="19">
        <f t="shared" si="11"/>
        <v>5.1696875139574075E-8</v>
      </c>
    </row>
    <row r="65" spans="1:18" x14ac:dyDescent="0.2">
      <c r="A65" s="39" t="s">
        <v>88</v>
      </c>
      <c r="B65" s="40" t="s">
        <v>70</v>
      </c>
      <c r="C65" s="38">
        <v>54211.441700000003</v>
      </c>
      <c r="D65" s="41">
        <v>2.0000000000000001E-4</v>
      </c>
      <c r="E65" s="19">
        <f t="shared" si="5"/>
        <v>62174.029120933643</v>
      </c>
      <c r="F65" s="19">
        <f t="shared" si="6"/>
        <v>62174</v>
      </c>
      <c r="G65" s="19">
        <f t="shared" si="7"/>
        <v>7.8982000050018542E-3</v>
      </c>
      <c r="H65" s="19"/>
      <c r="I65" s="19"/>
      <c r="J65" s="19"/>
      <c r="K65" s="19">
        <f>+G65</f>
        <v>7.8982000050018542E-3</v>
      </c>
      <c r="L65" s="19"/>
      <c r="M65" s="19"/>
      <c r="N65" s="19"/>
      <c r="O65" s="19">
        <f t="shared" ca="1" si="12"/>
        <v>8.3609395055510259E-3</v>
      </c>
      <c r="P65" s="32">
        <f t="shared" si="10"/>
        <v>7.6333272783562917E-3</v>
      </c>
      <c r="Q65" s="21">
        <f t="shared" si="9"/>
        <v>39192.941700000003</v>
      </c>
      <c r="R65" s="19">
        <f t="shared" si="11"/>
        <v>7.0157561320654878E-8</v>
      </c>
    </row>
    <row r="66" spans="1:18" x14ac:dyDescent="0.2">
      <c r="A66" s="18" t="s">
        <v>91</v>
      </c>
      <c r="B66" s="19"/>
      <c r="C66" s="20">
        <v>54419.061300000001</v>
      </c>
      <c r="D66" s="20">
        <v>2.0000000000000001E-4</v>
      </c>
      <c r="E66" s="19">
        <f t="shared" si="5"/>
        <v>62939.529689289957</v>
      </c>
      <c r="F66" s="19">
        <f t="shared" si="6"/>
        <v>62939.5</v>
      </c>
      <c r="G66" s="19">
        <f t="shared" si="7"/>
        <v>8.0523500073468313E-3</v>
      </c>
      <c r="H66" s="19"/>
      <c r="I66" s="19"/>
      <c r="J66" s="19"/>
      <c r="K66" s="19"/>
      <c r="L66" s="19">
        <f>+G66</f>
        <v>8.0523500073468313E-3</v>
      </c>
      <c r="M66" s="19"/>
      <c r="N66" s="19"/>
      <c r="O66" s="19">
        <f t="shared" ca="1" si="12"/>
        <v>8.7104126955230149E-3</v>
      </c>
      <c r="P66" s="32">
        <f t="shared" si="10"/>
        <v>7.6872232522405826E-3</v>
      </c>
      <c r="Q66" s="21">
        <f t="shared" si="9"/>
        <v>39400.561300000001</v>
      </c>
      <c r="R66" s="19">
        <f t="shared" si="11"/>
        <v>1.3331754729441852E-7</v>
      </c>
    </row>
    <row r="67" spans="1:18" x14ac:dyDescent="0.2">
      <c r="A67" s="18" t="s">
        <v>92</v>
      </c>
      <c r="B67" s="19"/>
      <c r="C67" s="20">
        <v>54527.821400000001</v>
      </c>
      <c r="D67" s="20">
        <v>1E-4</v>
      </c>
      <c r="E67" s="19">
        <f t="shared" si="5"/>
        <v>63340.531898929563</v>
      </c>
      <c r="F67" s="19">
        <f t="shared" si="6"/>
        <v>63340.5</v>
      </c>
      <c r="G67" s="19">
        <f t="shared" si="7"/>
        <v>8.6516500014113262E-3</v>
      </c>
      <c r="H67" s="19"/>
      <c r="I67" s="19"/>
      <c r="J67" s="19"/>
      <c r="K67" s="19"/>
      <c r="L67" s="19">
        <f>+G67</f>
        <v>8.6516500014113262E-3</v>
      </c>
      <c r="M67" s="19"/>
      <c r="N67" s="19"/>
      <c r="O67" s="19">
        <f t="shared" ca="1" si="12"/>
        <v>8.8934809504920137E-3</v>
      </c>
      <c r="P67" s="32">
        <f t="shared" si="10"/>
        <v>7.7004224011079092E-3</v>
      </c>
      <c r="Q67" s="21">
        <f t="shared" si="9"/>
        <v>39509.321400000001</v>
      </c>
      <c r="R67" s="19">
        <f t="shared" si="11"/>
        <v>9.0483394757899732E-7</v>
      </c>
    </row>
    <row r="68" spans="1:18" x14ac:dyDescent="0.2">
      <c r="A68" s="46" t="s">
        <v>93</v>
      </c>
      <c r="B68" s="47" t="s">
        <v>70</v>
      </c>
      <c r="C68" s="46">
        <v>54845.828000000001</v>
      </c>
      <c r="D68" s="46">
        <v>4.0000000000000002E-4</v>
      </c>
      <c r="E68" s="19">
        <f>+(C68-C$7)/C$8</f>
        <v>64513.033112885576</v>
      </c>
      <c r="F68" s="19">
        <f t="shared" si="6"/>
        <v>64513</v>
      </c>
      <c r="G68" s="19">
        <f>+C68-(C$7+F68*C$8)</f>
        <v>8.980900005553849E-3</v>
      </c>
      <c r="H68" s="19"/>
      <c r="I68" s="19"/>
      <c r="J68" s="19"/>
      <c r="K68" s="19">
        <f>+G68</f>
        <v>8.980900005553849E-3</v>
      </c>
      <c r="L68" s="19"/>
      <c r="M68" s="19"/>
      <c r="N68" s="19"/>
      <c r="O68" s="19">
        <f ca="1">+C$11+C$12*$F68</f>
        <v>9.4287615713178272E-3</v>
      </c>
      <c r="P68" s="32">
        <f>+D$11+D$12*F68+D$13*F68^2</f>
        <v>7.6797209513689291E-3</v>
      </c>
      <c r="Q68" s="21">
        <f>+C68-15018.5</f>
        <v>39827.328000000001</v>
      </c>
      <c r="R68" s="19">
        <f>+(P68-G68)^2</f>
        <v>1.6930669310495628E-6</v>
      </c>
    </row>
    <row r="69" spans="1:18" x14ac:dyDescent="0.2">
      <c r="A69" s="48" t="s">
        <v>94</v>
      </c>
      <c r="B69" s="49" t="s">
        <v>70</v>
      </c>
      <c r="C69" s="48">
        <v>53763.655700000003</v>
      </c>
      <c r="D69" s="48">
        <v>2.0999999999999999E-3</v>
      </c>
      <c r="E69" s="19">
        <f>+(C69-C$7)/C$8</f>
        <v>60523.026819118182</v>
      </c>
      <c r="F69" s="19">
        <f t="shared" si="6"/>
        <v>60523</v>
      </c>
      <c r="G69" s="19">
        <f>+C69-(C$7+F69*C$8)</f>
        <v>7.2739000024739653E-3</v>
      </c>
      <c r="H69" s="19"/>
      <c r="I69" s="19"/>
      <c r="J69" s="19"/>
      <c r="L69" s="19"/>
      <c r="M69" s="19">
        <f>+G69</f>
        <v>7.2739000024739653E-3</v>
      </c>
      <c r="N69" s="19"/>
      <c r="O69" s="19">
        <f ca="1">+C$11+C$12*$F69</f>
        <v>7.6072096079105832E-3</v>
      </c>
      <c r="P69" s="32">
        <f>+D$11+D$12*F69+D$13*F69^2</f>
        <v>7.3888617511896487E-3</v>
      </c>
      <c r="Q69" s="21">
        <f>+C69-15018.5</f>
        <v>38745.155700000003</v>
      </c>
      <c r="R69" s="19">
        <f>+(P69-G69)^2</f>
        <v>1.3216203667767941E-8</v>
      </c>
    </row>
    <row r="70" spans="1:18" x14ac:dyDescent="0.2">
      <c r="A70" s="19"/>
      <c r="B70" s="19"/>
      <c r="C70" s="20"/>
      <c r="D70" s="20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</row>
    <row r="71" spans="1:18" x14ac:dyDescent="0.2">
      <c r="A71" s="19"/>
      <c r="B71" s="19"/>
      <c r="C71" s="20"/>
      <c r="D71" s="20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</row>
    <row r="72" spans="1:18" x14ac:dyDescent="0.2">
      <c r="A72" s="19"/>
      <c r="B72" s="19"/>
      <c r="C72" s="20"/>
      <c r="D72" s="20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</row>
    <row r="73" spans="1:18" x14ac:dyDescent="0.2">
      <c r="A73" s="19"/>
      <c r="B73" s="19"/>
      <c r="C73" s="20"/>
      <c r="D73" s="20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</row>
    <row r="74" spans="1:18" x14ac:dyDescent="0.2">
      <c r="A74" s="19"/>
      <c r="B74" s="19"/>
      <c r="C74" s="20"/>
      <c r="D74" s="20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</row>
    <row r="75" spans="1:18" x14ac:dyDescent="0.2">
      <c r="A75" s="19"/>
      <c r="B75" s="19"/>
      <c r="C75" s="20"/>
      <c r="D75" s="20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</row>
    <row r="76" spans="1:18" x14ac:dyDescent="0.2">
      <c r="A76" s="19"/>
      <c r="B76" s="19"/>
      <c r="C76" s="20"/>
      <c r="D76" s="20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</row>
    <row r="77" spans="1:18" x14ac:dyDescent="0.2">
      <c r="A77" s="19"/>
      <c r="B77" s="19"/>
      <c r="C77" s="20"/>
      <c r="D77" s="20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</row>
    <row r="78" spans="1:18" x14ac:dyDescent="0.2">
      <c r="A78" s="19"/>
      <c r="B78" s="19"/>
      <c r="C78" s="20"/>
      <c r="D78" s="20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</row>
    <row r="79" spans="1:18" x14ac:dyDescent="0.2">
      <c r="A79" s="19"/>
      <c r="B79" s="19"/>
      <c r="C79" s="20"/>
      <c r="D79" s="20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</row>
    <row r="80" spans="1:18" x14ac:dyDescent="0.2">
      <c r="A80" s="19"/>
      <c r="B80" s="19"/>
      <c r="C80" s="20"/>
      <c r="D80" s="20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</row>
    <row r="81" spans="1:18" x14ac:dyDescent="0.2">
      <c r="A81" s="19"/>
      <c r="B81" s="19"/>
      <c r="C81" s="20"/>
      <c r="D81" s="20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</row>
    <row r="82" spans="1:18" x14ac:dyDescent="0.2">
      <c r="A82" s="19"/>
      <c r="B82" s="19"/>
      <c r="C82" s="20"/>
      <c r="D82" s="20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</row>
    <row r="83" spans="1:18" x14ac:dyDescent="0.2">
      <c r="A83" s="19"/>
      <c r="B83" s="19"/>
      <c r="C83" s="20"/>
      <c r="D83" s="20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</row>
    <row r="84" spans="1:18" x14ac:dyDescent="0.2">
      <c r="A84" s="19"/>
      <c r="B84" s="19"/>
      <c r="C84" s="20"/>
      <c r="D84" s="20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</row>
    <row r="85" spans="1:18" x14ac:dyDescent="0.2">
      <c r="A85" s="19"/>
      <c r="B85" s="19"/>
      <c r="C85" s="20"/>
      <c r="D85" s="20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</row>
    <row r="86" spans="1:18" x14ac:dyDescent="0.2">
      <c r="A86" s="19"/>
      <c r="B86" s="19"/>
      <c r="C86" s="20"/>
      <c r="D86" s="20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</row>
    <row r="87" spans="1:18" x14ac:dyDescent="0.2">
      <c r="A87" s="19"/>
      <c r="B87" s="19"/>
      <c r="C87" s="20"/>
      <c r="D87" s="20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</row>
    <row r="88" spans="1:18" x14ac:dyDescent="0.2">
      <c r="A88" s="19"/>
      <c r="B88" s="19"/>
      <c r="C88" s="20"/>
      <c r="D88" s="20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</row>
    <row r="89" spans="1:18" x14ac:dyDescent="0.2">
      <c r="A89" s="19"/>
      <c r="B89" s="19"/>
      <c r="C89" s="20"/>
      <c r="D89" s="20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</row>
    <row r="90" spans="1:18" x14ac:dyDescent="0.2">
      <c r="A90" s="19"/>
      <c r="B90" s="19"/>
      <c r="C90" s="20"/>
      <c r="D90" s="20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</row>
    <row r="91" spans="1:18" x14ac:dyDescent="0.2">
      <c r="A91" s="19"/>
      <c r="B91" s="19"/>
      <c r="C91" s="20"/>
      <c r="D91" s="20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</row>
    <row r="92" spans="1:18" x14ac:dyDescent="0.2">
      <c r="A92" s="19"/>
      <c r="B92" s="19"/>
      <c r="C92" s="20"/>
      <c r="D92" s="20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</row>
    <row r="93" spans="1:18" x14ac:dyDescent="0.2">
      <c r="A93" s="19"/>
      <c r="B93" s="19"/>
      <c r="C93" s="20"/>
      <c r="D93" s="20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</row>
    <row r="94" spans="1:18" x14ac:dyDescent="0.2">
      <c r="A94" s="19"/>
      <c r="B94" s="19"/>
      <c r="C94" s="20"/>
      <c r="D94" s="20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</row>
    <row r="95" spans="1:18" x14ac:dyDescent="0.2">
      <c r="A95" s="19"/>
      <c r="B95" s="19"/>
      <c r="C95" s="20"/>
      <c r="D95" s="20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</row>
    <row r="96" spans="1:18" x14ac:dyDescent="0.2">
      <c r="A96" s="19"/>
      <c r="B96" s="19"/>
      <c r="C96" s="20"/>
      <c r="D96" s="20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</row>
    <row r="97" spans="1:18" x14ac:dyDescent="0.2">
      <c r="A97" s="19"/>
      <c r="B97" s="19"/>
      <c r="C97" s="20"/>
      <c r="D97" s="20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</row>
    <row r="98" spans="1:18" x14ac:dyDescent="0.2">
      <c r="A98" s="19"/>
      <c r="B98" s="19"/>
      <c r="C98" s="20"/>
      <c r="D98" s="20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</row>
    <row r="99" spans="1:18" x14ac:dyDescent="0.2">
      <c r="A99" s="19"/>
      <c r="B99" s="19"/>
      <c r="C99" s="20"/>
      <c r="D99" s="20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</row>
    <row r="100" spans="1:18" x14ac:dyDescent="0.2">
      <c r="A100" s="19"/>
      <c r="B100" s="19"/>
      <c r="C100" s="20"/>
      <c r="D100" s="20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</row>
    <row r="101" spans="1:18" x14ac:dyDescent="0.2">
      <c r="A101" s="19"/>
      <c r="B101" s="19"/>
      <c r="C101" s="20"/>
      <c r="D101" s="20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</row>
    <row r="102" spans="1:18" x14ac:dyDescent="0.2">
      <c r="A102" s="19"/>
      <c r="B102" s="19"/>
      <c r="C102" s="20"/>
      <c r="D102" s="20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</row>
    <row r="103" spans="1:18" x14ac:dyDescent="0.2">
      <c r="A103" s="19"/>
      <c r="B103" s="19"/>
      <c r="C103" s="20"/>
      <c r="D103" s="20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</row>
    <row r="104" spans="1:18" x14ac:dyDescent="0.2">
      <c r="A104" s="19"/>
      <c r="B104" s="19"/>
      <c r="C104" s="20"/>
      <c r="D104" s="20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</row>
    <row r="105" spans="1:18" x14ac:dyDescent="0.2">
      <c r="A105" s="19"/>
      <c r="B105" s="19"/>
      <c r="C105" s="20"/>
      <c r="D105" s="20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</row>
    <row r="106" spans="1:18" x14ac:dyDescent="0.2">
      <c r="A106" s="19"/>
      <c r="B106" s="19"/>
      <c r="C106" s="20"/>
      <c r="D106" s="20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</row>
    <row r="107" spans="1:18" x14ac:dyDescent="0.2">
      <c r="A107" s="19"/>
      <c r="B107" s="19"/>
      <c r="C107" s="20"/>
      <c r="D107" s="20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</row>
    <row r="108" spans="1:18" x14ac:dyDescent="0.2">
      <c r="A108" s="19"/>
      <c r="B108" s="19"/>
      <c r="C108" s="20"/>
      <c r="D108" s="20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</row>
    <row r="109" spans="1:18" x14ac:dyDescent="0.2">
      <c r="A109" s="19"/>
      <c r="B109" s="19"/>
      <c r="C109" s="20"/>
      <c r="D109" s="20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</row>
    <row r="110" spans="1:18" x14ac:dyDescent="0.2">
      <c r="A110" s="19"/>
      <c r="B110" s="19"/>
      <c r="C110" s="20"/>
      <c r="D110" s="20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</row>
    <row r="111" spans="1:18" x14ac:dyDescent="0.2">
      <c r="A111" s="19"/>
      <c r="B111" s="19"/>
      <c r="C111" s="20"/>
      <c r="D111" s="20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</row>
    <row r="112" spans="1:18" x14ac:dyDescent="0.2">
      <c r="A112" s="19"/>
      <c r="B112" s="19"/>
      <c r="C112" s="20"/>
      <c r="D112" s="20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</row>
    <row r="113" spans="1:18" x14ac:dyDescent="0.2">
      <c r="A113" s="19"/>
      <c r="B113" s="19"/>
      <c r="C113" s="20"/>
      <c r="D113" s="20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</row>
    <row r="114" spans="1:18" x14ac:dyDescent="0.2">
      <c r="A114" s="19"/>
      <c r="B114" s="19"/>
      <c r="C114" s="20"/>
      <c r="D114" s="20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</row>
    <row r="115" spans="1:18" x14ac:dyDescent="0.2">
      <c r="A115" s="19"/>
      <c r="B115" s="19"/>
      <c r="C115" s="20"/>
      <c r="D115" s="20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</row>
    <row r="116" spans="1:18" x14ac:dyDescent="0.2">
      <c r="A116" s="19"/>
      <c r="B116" s="19"/>
      <c r="C116" s="20"/>
      <c r="D116" s="20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</row>
    <row r="117" spans="1:18" x14ac:dyDescent="0.2">
      <c r="A117" s="19"/>
      <c r="B117" s="19"/>
      <c r="C117" s="20"/>
      <c r="D117" s="20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</row>
    <row r="118" spans="1:18" x14ac:dyDescent="0.2">
      <c r="A118" s="19"/>
      <c r="B118" s="19"/>
      <c r="C118" s="20"/>
      <c r="D118" s="20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</row>
    <row r="119" spans="1:18" x14ac:dyDescent="0.2">
      <c r="A119" s="19"/>
      <c r="B119" s="19"/>
      <c r="C119" s="20"/>
      <c r="D119" s="20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</row>
    <row r="120" spans="1:18" x14ac:dyDescent="0.2">
      <c r="A120" s="19"/>
      <c r="B120" s="19"/>
      <c r="C120" s="20"/>
      <c r="D120" s="20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</row>
    <row r="121" spans="1:18" x14ac:dyDescent="0.2">
      <c r="A121" s="19"/>
      <c r="B121" s="19"/>
      <c r="C121" s="20"/>
      <c r="D121" s="20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</row>
    <row r="122" spans="1:18" x14ac:dyDescent="0.2">
      <c r="A122" s="19"/>
      <c r="B122" s="19"/>
      <c r="C122" s="20"/>
      <c r="D122" s="20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</row>
    <row r="123" spans="1:18" x14ac:dyDescent="0.2">
      <c r="A123" s="19"/>
      <c r="B123" s="19"/>
      <c r="C123" s="20"/>
      <c r="D123" s="20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</row>
    <row r="124" spans="1:18" x14ac:dyDescent="0.2">
      <c r="A124" s="19"/>
      <c r="B124" s="19"/>
      <c r="C124" s="20"/>
      <c r="D124" s="20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</row>
    <row r="125" spans="1:18" x14ac:dyDescent="0.2">
      <c r="A125" s="19"/>
      <c r="B125" s="19"/>
      <c r="C125" s="20"/>
      <c r="D125" s="20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</row>
    <row r="126" spans="1:18" x14ac:dyDescent="0.2">
      <c r="A126" s="19"/>
      <c r="B126" s="19"/>
      <c r="C126" s="20"/>
      <c r="D126" s="20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</row>
    <row r="127" spans="1:18" x14ac:dyDescent="0.2">
      <c r="A127" s="19"/>
      <c r="B127" s="19"/>
      <c r="C127" s="20"/>
      <c r="D127" s="20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</row>
    <row r="128" spans="1:18" x14ac:dyDescent="0.2">
      <c r="A128" s="19"/>
      <c r="B128" s="19"/>
      <c r="C128" s="20"/>
      <c r="D128" s="20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</row>
    <row r="129" spans="1:18" x14ac:dyDescent="0.2">
      <c r="A129" s="19"/>
      <c r="B129" s="19"/>
      <c r="C129" s="20"/>
      <c r="D129" s="20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</row>
    <row r="130" spans="1:18" x14ac:dyDescent="0.2">
      <c r="A130" s="19"/>
      <c r="B130" s="19"/>
      <c r="C130" s="20"/>
      <c r="D130" s="20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</row>
    <row r="131" spans="1:18" x14ac:dyDescent="0.2">
      <c r="A131" s="19"/>
      <c r="B131" s="19"/>
      <c r="C131" s="20"/>
      <c r="D131" s="20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</row>
    <row r="132" spans="1:18" x14ac:dyDescent="0.2">
      <c r="A132" s="19"/>
      <c r="B132" s="19"/>
      <c r="C132" s="20"/>
      <c r="D132" s="20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</row>
    <row r="133" spans="1:18" x14ac:dyDescent="0.2">
      <c r="A133" s="19"/>
      <c r="B133" s="19"/>
      <c r="C133" s="20"/>
      <c r="D133" s="20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</row>
    <row r="134" spans="1:18" x14ac:dyDescent="0.2">
      <c r="C134" s="20"/>
      <c r="D134" s="20"/>
    </row>
    <row r="135" spans="1:18" x14ac:dyDescent="0.2">
      <c r="C135" s="20"/>
      <c r="D135" s="20"/>
    </row>
    <row r="136" spans="1:18" x14ac:dyDescent="0.2">
      <c r="C136" s="20"/>
      <c r="D136" s="20"/>
    </row>
    <row r="137" spans="1:18" x14ac:dyDescent="0.2">
      <c r="C137" s="20"/>
      <c r="D137" s="20"/>
    </row>
    <row r="138" spans="1:18" x14ac:dyDescent="0.2">
      <c r="C138" s="20"/>
      <c r="D138" s="20"/>
    </row>
    <row r="139" spans="1:18" x14ac:dyDescent="0.2">
      <c r="C139" s="20"/>
      <c r="D139" s="20"/>
    </row>
    <row r="140" spans="1:18" x14ac:dyDescent="0.2">
      <c r="C140" s="20"/>
      <c r="D140" s="20"/>
    </row>
    <row r="141" spans="1:18" x14ac:dyDescent="0.2">
      <c r="C141" s="20"/>
      <c r="D141" s="20"/>
    </row>
    <row r="142" spans="1:18" x14ac:dyDescent="0.2">
      <c r="C142" s="20"/>
      <c r="D142" s="20"/>
    </row>
    <row r="143" spans="1:18" x14ac:dyDescent="0.2">
      <c r="C143" s="20"/>
      <c r="D143" s="20"/>
    </row>
    <row r="144" spans="1:18" x14ac:dyDescent="0.2">
      <c r="C144" s="20"/>
      <c r="D144" s="20"/>
    </row>
    <row r="145" spans="3:4" x14ac:dyDescent="0.2">
      <c r="C145" s="20"/>
      <c r="D145" s="20"/>
    </row>
    <row r="146" spans="3:4" x14ac:dyDescent="0.2">
      <c r="C146" s="20"/>
      <c r="D146" s="20"/>
    </row>
    <row r="147" spans="3:4" x14ac:dyDescent="0.2">
      <c r="C147" s="20"/>
      <c r="D147" s="20"/>
    </row>
    <row r="148" spans="3:4" x14ac:dyDescent="0.2">
      <c r="C148" s="20"/>
      <c r="D148" s="20"/>
    </row>
    <row r="149" spans="3:4" x14ac:dyDescent="0.2">
      <c r="C149" s="20"/>
      <c r="D149" s="20"/>
    </row>
    <row r="150" spans="3:4" x14ac:dyDescent="0.2">
      <c r="C150" s="20"/>
      <c r="D150" s="20"/>
    </row>
    <row r="151" spans="3:4" x14ac:dyDescent="0.2">
      <c r="C151" s="20"/>
      <c r="D151" s="20"/>
    </row>
    <row r="152" spans="3:4" x14ac:dyDescent="0.2">
      <c r="C152" s="20"/>
      <c r="D152" s="20"/>
    </row>
    <row r="153" spans="3:4" x14ac:dyDescent="0.2">
      <c r="C153" s="20"/>
      <c r="D153" s="20"/>
    </row>
    <row r="154" spans="3:4" x14ac:dyDescent="0.2">
      <c r="C154" s="20"/>
      <c r="D154" s="20"/>
    </row>
    <row r="155" spans="3:4" x14ac:dyDescent="0.2">
      <c r="C155" s="20"/>
      <c r="D155" s="20"/>
    </row>
    <row r="156" spans="3:4" x14ac:dyDescent="0.2">
      <c r="C156" s="20"/>
      <c r="D156" s="20"/>
    </row>
    <row r="157" spans="3:4" x14ac:dyDescent="0.2">
      <c r="C157" s="20"/>
      <c r="D157" s="20"/>
    </row>
    <row r="158" spans="3:4" x14ac:dyDescent="0.2">
      <c r="C158" s="20"/>
      <c r="D158" s="20"/>
    </row>
    <row r="159" spans="3:4" x14ac:dyDescent="0.2">
      <c r="C159" s="20"/>
      <c r="D159" s="20"/>
    </row>
    <row r="160" spans="3:4" x14ac:dyDescent="0.2">
      <c r="C160" s="20"/>
      <c r="D160" s="20"/>
    </row>
    <row r="161" spans="3:4" x14ac:dyDescent="0.2">
      <c r="C161" s="20"/>
      <c r="D161" s="20"/>
    </row>
    <row r="162" spans="3:4" x14ac:dyDescent="0.2">
      <c r="C162" s="20"/>
      <c r="D162" s="20"/>
    </row>
    <row r="163" spans="3:4" x14ac:dyDescent="0.2">
      <c r="C163" s="20"/>
      <c r="D163" s="20"/>
    </row>
    <row r="164" spans="3:4" x14ac:dyDescent="0.2">
      <c r="C164" s="20"/>
      <c r="D164" s="20"/>
    </row>
    <row r="165" spans="3:4" x14ac:dyDescent="0.2">
      <c r="C165" s="20"/>
      <c r="D165" s="20"/>
    </row>
    <row r="166" spans="3:4" x14ac:dyDescent="0.2">
      <c r="C166" s="20"/>
      <c r="D166" s="20"/>
    </row>
    <row r="167" spans="3:4" x14ac:dyDescent="0.2">
      <c r="C167" s="20"/>
      <c r="D167" s="20"/>
    </row>
    <row r="168" spans="3:4" x14ac:dyDescent="0.2">
      <c r="C168" s="20"/>
      <c r="D168" s="20"/>
    </row>
    <row r="169" spans="3:4" x14ac:dyDescent="0.2">
      <c r="C169" s="20"/>
      <c r="D169" s="20"/>
    </row>
    <row r="170" spans="3:4" x14ac:dyDescent="0.2">
      <c r="C170" s="20"/>
      <c r="D170" s="20"/>
    </row>
    <row r="171" spans="3:4" x14ac:dyDescent="0.2">
      <c r="C171" s="20"/>
      <c r="D171" s="20"/>
    </row>
    <row r="172" spans="3:4" x14ac:dyDescent="0.2">
      <c r="C172" s="20"/>
      <c r="D172" s="20"/>
    </row>
    <row r="173" spans="3:4" x14ac:dyDescent="0.2">
      <c r="C173" s="20"/>
      <c r="D173" s="20"/>
    </row>
    <row r="174" spans="3:4" x14ac:dyDescent="0.2">
      <c r="C174" s="20"/>
      <c r="D174" s="20"/>
    </row>
    <row r="175" spans="3:4" x14ac:dyDescent="0.2">
      <c r="C175" s="20"/>
      <c r="D175" s="20"/>
    </row>
    <row r="176" spans="3:4" x14ac:dyDescent="0.2">
      <c r="C176" s="20"/>
      <c r="D176" s="20"/>
    </row>
    <row r="177" spans="3:4" x14ac:dyDescent="0.2">
      <c r="C177" s="20"/>
      <c r="D177" s="20"/>
    </row>
    <row r="178" spans="3:4" x14ac:dyDescent="0.2">
      <c r="C178" s="20"/>
      <c r="D178" s="20"/>
    </row>
    <row r="179" spans="3:4" x14ac:dyDescent="0.2">
      <c r="C179" s="20"/>
      <c r="D179" s="20"/>
    </row>
    <row r="180" spans="3:4" x14ac:dyDescent="0.2">
      <c r="C180" s="20"/>
      <c r="D180" s="20"/>
    </row>
    <row r="181" spans="3:4" x14ac:dyDescent="0.2">
      <c r="C181" s="20"/>
      <c r="D181" s="20"/>
    </row>
    <row r="182" spans="3:4" x14ac:dyDescent="0.2">
      <c r="C182" s="20"/>
      <c r="D182" s="20"/>
    </row>
    <row r="183" spans="3:4" x14ac:dyDescent="0.2">
      <c r="C183" s="20"/>
      <c r="D183" s="20"/>
    </row>
    <row r="184" spans="3:4" x14ac:dyDescent="0.2">
      <c r="C184" s="20"/>
      <c r="D184" s="20"/>
    </row>
    <row r="185" spans="3:4" x14ac:dyDescent="0.2">
      <c r="C185" s="20"/>
      <c r="D185" s="20"/>
    </row>
    <row r="186" spans="3:4" x14ac:dyDescent="0.2">
      <c r="C186" s="20"/>
      <c r="D186" s="20"/>
    </row>
    <row r="187" spans="3:4" x14ac:dyDescent="0.2">
      <c r="C187" s="20"/>
      <c r="D187" s="20"/>
    </row>
    <row r="188" spans="3:4" x14ac:dyDescent="0.2">
      <c r="C188" s="20"/>
      <c r="D188" s="20"/>
    </row>
    <row r="189" spans="3:4" x14ac:dyDescent="0.2">
      <c r="C189" s="20"/>
      <c r="D189" s="20"/>
    </row>
    <row r="190" spans="3:4" x14ac:dyDescent="0.2">
      <c r="C190" s="20"/>
      <c r="D190" s="20"/>
    </row>
    <row r="191" spans="3:4" x14ac:dyDescent="0.2">
      <c r="C191" s="20"/>
      <c r="D191" s="20"/>
    </row>
    <row r="192" spans="3:4" x14ac:dyDescent="0.2">
      <c r="C192" s="20"/>
      <c r="D192" s="20"/>
    </row>
    <row r="193" spans="3:4" x14ac:dyDescent="0.2">
      <c r="C193" s="20"/>
      <c r="D193" s="20"/>
    </row>
    <row r="194" spans="3:4" x14ac:dyDescent="0.2">
      <c r="C194" s="20"/>
      <c r="D194" s="20"/>
    </row>
    <row r="195" spans="3:4" x14ac:dyDescent="0.2">
      <c r="C195" s="20"/>
      <c r="D195" s="20"/>
    </row>
    <row r="196" spans="3:4" x14ac:dyDescent="0.2">
      <c r="C196" s="20"/>
      <c r="D196" s="20"/>
    </row>
    <row r="197" spans="3:4" x14ac:dyDescent="0.2">
      <c r="C197" s="20"/>
      <c r="D197" s="20"/>
    </row>
    <row r="198" spans="3:4" x14ac:dyDescent="0.2">
      <c r="C198" s="20"/>
      <c r="D198" s="20"/>
    </row>
    <row r="199" spans="3:4" x14ac:dyDescent="0.2">
      <c r="C199" s="20"/>
      <c r="D199" s="20"/>
    </row>
    <row r="200" spans="3:4" x14ac:dyDescent="0.2">
      <c r="C200" s="20"/>
      <c r="D200" s="20"/>
    </row>
    <row r="201" spans="3:4" x14ac:dyDescent="0.2">
      <c r="C201" s="20"/>
      <c r="D201" s="20"/>
    </row>
    <row r="202" spans="3:4" x14ac:dyDescent="0.2">
      <c r="C202" s="20"/>
      <c r="D202" s="20"/>
    </row>
    <row r="203" spans="3:4" x14ac:dyDescent="0.2">
      <c r="C203" s="20"/>
      <c r="D203" s="20"/>
    </row>
    <row r="204" spans="3:4" x14ac:dyDescent="0.2">
      <c r="C204" s="20"/>
      <c r="D204" s="20"/>
    </row>
    <row r="205" spans="3:4" x14ac:dyDescent="0.2">
      <c r="C205" s="20"/>
      <c r="D205" s="20"/>
    </row>
    <row r="206" spans="3:4" x14ac:dyDescent="0.2">
      <c r="C206" s="20"/>
      <c r="D206" s="20"/>
    </row>
    <row r="207" spans="3:4" x14ac:dyDescent="0.2">
      <c r="C207" s="20"/>
      <c r="D207" s="20"/>
    </row>
    <row r="208" spans="3:4" x14ac:dyDescent="0.2">
      <c r="C208" s="20"/>
      <c r="D208" s="20"/>
    </row>
    <row r="209" spans="3:4" x14ac:dyDescent="0.2">
      <c r="C209" s="20"/>
      <c r="D209" s="20"/>
    </row>
    <row r="210" spans="3:4" x14ac:dyDescent="0.2">
      <c r="C210" s="20"/>
      <c r="D210" s="20"/>
    </row>
    <row r="211" spans="3:4" x14ac:dyDescent="0.2">
      <c r="C211" s="20"/>
      <c r="D211" s="20"/>
    </row>
    <row r="212" spans="3:4" x14ac:dyDescent="0.2">
      <c r="C212" s="20"/>
      <c r="D212" s="20"/>
    </row>
    <row r="213" spans="3:4" x14ac:dyDescent="0.2">
      <c r="C213" s="20"/>
      <c r="D213" s="20"/>
    </row>
    <row r="214" spans="3:4" x14ac:dyDescent="0.2">
      <c r="C214" s="20"/>
      <c r="D214" s="20"/>
    </row>
    <row r="215" spans="3:4" x14ac:dyDescent="0.2">
      <c r="C215" s="20"/>
      <c r="D215" s="20"/>
    </row>
    <row r="216" spans="3:4" x14ac:dyDescent="0.2">
      <c r="C216" s="20"/>
      <c r="D216" s="20"/>
    </row>
    <row r="217" spans="3:4" x14ac:dyDescent="0.2">
      <c r="C217" s="20"/>
      <c r="D217" s="20"/>
    </row>
    <row r="218" spans="3:4" x14ac:dyDescent="0.2">
      <c r="C218" s="20"/>
      <c r="D218" s="20"/>
    </row>
    <row r="219" spans="3:4" x14ac:dyDescent="0.2">
      <c r="C219" s="20"/>
      <c r="D219" s="20"/>
    </row>
    <row r="220" spans="3:4" x14ac:dyDescent="0.2">
      <c r="C220" s="20"/>
      <c r="D220" s="20"/>
    </row>
    <row r="221" spans="3:4" x14ac:dyDescent="0.2">
      <c r="C221" s="20"/>
      <c r="D221" s="20"/>
    </row>
    <row r="222" spans="3:4" x14ac:dyDescent="0.2">
      <c r="C222" s="20"/>
      <c r="D222" s="20"/>
    </row>
    <row r="223" spans="3:4" x14ac:dyDescent="0.2">
      <c r="C223" s="20"/>
      <c r="D223" s="20"/>
    </row>
    <row r="224" spans="3:4" x14ac:dyDescent="0.2">
      <c r="C224" s="20"/>
      <c r="D224" s="20"/>
    </row>
    <row r="225" spans="3:4" x14ac:dyDescent="0.2">
      <c r="C225" s="20"/>
      <c r="D225" s="20"/>
    </row>
    <row r="226" spans="3:4" x14ac:dyDescent="0.2">
      <c r="C226" s="20"/>
      <c r="D226" s="20"/>
    </row>
    <row r="227" spans="3:4" x14ac:dyDescent="0.2">
      <c r="C227" s="20"/>
      <c r="D227" s="20"/>
    </row>
    <row r="228" spans="3:4" x14ac:dyDescent="0.2">
      <c r="C228" s="20"/>
      <c r="D228" s="20"/>
    </row>
    <row r="229" spans="3:4" x14ac:dyDescent="0.2">
      <c r="C229" s="20"/>
      <c r="D229" s="20"/>
    </row>
    <row r="230" spans="3:4" x14ac:dyDescent="0.2">
      <c r="C230" s="20"/>
      <c r="D230" s="20"/>
    </row>
    <row r="231" spans="3:4" x14ac:dyDescent="0.2">
      <c r="C231" s="20"/>
      <c r="D231" s="20"/>
    </row>
    <row r="232" spans="3:4" x14ac:dyDescent="0.2">
      <c r="C232" s="20"/>
      <c r="D232" s="20"/>
    </row>
    <row r="233" spans="3:4" x14ac:dyDescent="0.2">
      <c r="C233" s="20"/>
      <c r="D233" s="20"/>
    </row>
    <row r="234" spans="3:4" x14ac:dyDescent="0.2">
      <c r="C234" s="20"/>
      <c r="D234" s="20"/>
    </row>
    <row r="235" spans="3:4" x14ac:dyDescent="0.2">
      <c r="C235" s="20"/>
      <c r="D235" s="20"/>
    </row>
    <row r="236" spans="3:4" x14ac:dyDescent="0.2">
      <c r="C236" s="20"/>
      <c r="D236" s="20"/>
    </row>
    <row r="237" spans="3:4" x14ac:dyDescent="0.2">
      <c r="C237" s="20"/>
      <c r="D237" s="20"/>
    </row>
    <row r="238" spans="3:4" x14ac:dyDescent="0.2">
      <c r="C238" s="20"/>
      <c r="D238" s="20"/>
    </row>
    <row r="239" spans="3:4" x14ac:dyDescent="0.2">
      <c r="C239" s="20"/>
      <c r="D239" s="20"/>
    </row>
    <row r="240" spans="3:4" x14ac:dyDescent="0.2">
      <c r="C240" s="20"/>
      <c r="D240" s="20"/>
    </row>
    <row r="241" spans="3:4" x14ac:dyDescent="0.2">
      <c r="C241" s="20"/>
      <c r="D241" s="20"/>
    </row>
    <row r="242" spans="3:4" x14ac:dyDescent="0.2">
      <c r="C242" s="20"/>
      <c r="D242" s="20"/>
    </row>
    <row r="243" spans="3:4" x14ac:dyDescent="0.2">
      <c r="C243" s="20"/>
      <c r="D243" s="20"/>
    </row>
    <row r="244" spans="3:4" x14ac:dyDescent="0.2">
      <c r="C244" s="20"/>
      <c r="D244" s="20"/>
    </row>
    <row r="245" spans="3:4" x14ac:dyDescent="0.2">
      <c r="C245" s="20"/>
      <c r="D245" s="20"/>
    </row>
    <row r="246" spans="3:4" x14ac:dyDescent="0.2">
      <c r="C246" s="20"/>
      <c r="D246" s="20"/>
    </row>
    <row r="247" spans="3:4" x14ac:dyDescent="0.2">
      <c r="C247" s="20"/>
      <c r="D247" s="20"/>
    </row>
    <row r="248" spans="3:4" x14ac:dyDescent="0.2">
      <c r="C248" s="20"/>
      <c r="D248" s="20"/>
    </row>
    <row r="249" spans="3:4" x14ac:dyDescent="0.2">
      <c r="C249" s="20"/>
      <c r="D249" s="20"/>
    </row>
    <row r="250" spans="3:4" x14ac:dyDescent="0.2">
      <c r="C250" s="20"/>
      <c r="D250" s="20"/>
    </row>
    <row r="251" spans="3:4" x14ac:dyDescent="0.2">
      <c r="C251" s="20"/>
      <c r="D251" s="20"/>
    </row>
    <row r="252" spans="3:4" x14ac:dyDescent="0.2">
      <c r="C252" s="20"/>
      <c r="D252" s="20"/>
    </row>
    <row r="253" spans="3:4" x14ac:dyDescent="0.2">
      <c r="C253" s="20"/>
      <c r="D253" s="20"/>
    </row>
    <row r="254" spans="3:4" x14ac:dyDescent="0.2">
      <c r="C254" s="20"/>
      <c r="D254" s="20"/>
    </row>
    <row r="255" spans="3:4" x14ac:dyDescent="0.2">
      <c r="C255" s="20"/>
      <c r="D255" s="20"/>
    </row>
    <row r="256" spans="3:4" x14ac:dyDescent="0.2">
      <c r="C256" s="20"/>
      <c r="D256" s="20"/>
    </row>
    <row r="257" spans="3:4" x14ac:dyDescent="0.2">
      <c r="C257" s="20"/>
      <c r="D257" s="20"/>
    </row>
    <row r="258" spans="3:4" x14ac:dyDescent="0.2">
      <c r="C258" s="20"/>
      <c r="D258" s="20"/>
    </row>
    <row r="259" spans="3:4" x14ac:dyDescent="0.2">
      <c r="C259" s="20"/>
      <c r="D259" s="20"/>
    </row>
    <row r="260" spans="3:4" x14ac:dyDescent="0.2">
      <c r="C260" s="20"/>
      <c r="D260" s="20"/>
    </row>
    <row r="261" spans="3:4" x14ac:dyDescent="0.2">
      <c r="C261" s="20"/>
      <c r="D261" s="20"/>
    </row>
    <row r="262" spans="3:4" x14ac:dyDescent="0.2">
      <c r="C262" s="20"/>
      <c r="D262" s="20"/>
    </row>
    <row r="263" spans="3:4" x14ac:dyDescent="0.2">
      <c r="C263" s="20"/>
      <c r="D263" s="20"/>
    </row>
    <row r="264" spans="3:4" x14ac:dyDescent="0.2">
      <c r="C264" s="20"/>
      <c r="D264" s="20"/>
    </row>
    <row r="265" spans="3:4" x14ac:dyDescent="0.2">
      <c r="C265" s="20"/>
      <c r="D265" s="20"/>
    </row>
    <row r="266" spans="3:4" x14ac:dyDescent="0.2">
      <c r="C266" s="20"/>
      <c r="D266" s="20"/>
    </row>
    <row r="267" spans="3:4" x14ac:dyDescent="0.2">
      <c r="C267" s="20"/>
      <c r="D267" s="20"/>
    </row>
    <row r="268" spans="3:4" x14ac:dyDescent="0.2">
      <c r="C268" s="20"/>
      <c r="D268" s="20"/>
    </row>
    <row r="269" spans="3:4" x14ac:dyDescent="0.2">
      <c r="C269" s="20"/>
      <c r="D269" s="20"/>
    </row>
    <row r="270" spans="3:4" x14ac:dyDescent="0.2">
      <c r="C270" s="20"/>
      <c r="D270" s="20"/>
    </row>
    <row r="271" spans="3:4" x14ac:dyDescent="0.2">
      <c r="C271" s="20"/>
      <c r="D271" s="20"/>
    </row>
    <row r="272" spans="3:4" x14ac:dyDescent="0.2">
      <c r="C272" s="20"/>
      <c r="D272" s="20"/>
    </row>
    <row r="273" spans="3:4" x14ac:dyDescent="0.2">
      <c r="C273" s="20"/>
      <c r="D273" s="20"/>
    </row>
    <row r="274" spans="3:4" x14ac:dyDescent="0.2">
      <c r="C274" s="20"/>
      <c r="D274" s="20"/>
    </row>
    <row r="275" spans="3:4" x14ac:dyDescent="0.2">
      <c r="C275" s="20"/>
      <c r="D275" s="20"/>
    </row>
    <row r="276" spans="3:4" x14ac:dyDescent="0.2">
      <c r="C276" s="20"/>
      <c r="D276" s="20"/>
    </row>
    <row r="277" spans="3:4" x14ac:dyDescent="0.2">
      <c r="C277" s="20"/>
      <c r="D277" s="20"/>
    </row>
    <row r="278" spans="3:4" x14ac:dyDescent="0.2">
      <c r="C278" s="20"/>
      <c r="D278" s="20"/>
    </row>
    <row r="279" spans="3:4" x14ac:dyDescent="0.2">
      <c r="C279" s="20"/>
      <c r="D279" s="20"/>
    </row>
    <row r="280" spans="3:4" x14ac:dyDescent="0.2">
      <c r="C280" s="20"/>
      <c r="D280" s="20"/>
    </row>
    <row r="281" spans="3:4" x14ac:dyDescent="0.2">
      <c r="C281" s="20"/>
      <c r="D281" s="20"/>
    </row>
    <row r="282" spans="3:4" x14ac:dyDescent="0.2">
      <c r="C282" s="20"/>
      <c r="D282" s="20"/>
    </row>
    <row r="283" spans="3:4" x14ac:dyDescent="0.2">
      <c r="C283" s="20"/>
      <c r="D283" s="20"/>
    </row>
    <row r="284" spans="3:4" x14ac:dyDescent="0.2">
      <c r="C284" s="20"/>
      <c r="D284" s="20"/>
    </row>
    <row r="285" spans="3:4" x14ac:dyDescent="0.2">
      <c r="C285" s="20"/>
      <c r="D285" s="20"/>
    </row>
    <row r="286" spans="3:4" x14ac:dyDescent="0.2">
      <c r="C286" s="20"/>
      <c r="D286" s="20"/>
    </row>
    <row r="287" spans="3:4" x14ac:dyDescent="0.2">
      <c r="C287" s="20"/>
      <c r="D287" s="20"/>
    </row>
    <row r="288" spans="3:4" x14ac:dyDescent="0.2">
      <c r="C288" s="20"/>
      <c r="D288" s="20"/>
    </row>
    <row r="289" spans="3:4" x14ac:dyDescent="0.2">
      <c r="C289" s="20"/>
      <c r="D289" s="20"/>
    </row>
    <row r="290" spans="3:4" x14ac:dyDescent="0.2">
      <c r="C290" s="20"/>
      <c r="D290" s="20"/>
    </row>
    <row r="291" spans="3:4" x14ac:dyDescent="0.2">
      <c r="C291" s="20"/>
      <c r="D291" s="20"/>
    </row>
    <row r="292" spans="3:4" x14ac:dyDescent="0.2">
      <c r="C292" s="20"/>
      <c r="D292" s="20"/>
    </row>
    <row r="293" spans="3:4" x14ac:dyDescent="0.2">
      <c r="C293" s="20"/>
      <c r="D293" s="20"/>
    </row>
    <row r="294" spans="3:4" x14ac:dyDescent="0.2">
      <c r="C294" s="20"/>
      <c r="D294" s="20"/>
    </row>
    <row r="295" spans="3:4" x14ac:dyDescent="0.2">
      <c r="C295" s="20"/>
      <c r="D295" s="20"/>
    </row>
    <row r="296" spans="3:4" x14ac:dyDescent="0.2">
      <c r="C296" s="20"/>
      <c r="D296" s="20"/>
    </row>
    <row r="297" spans="3:4" x14ac:dyDescent="0.2">
      <c r="C297" s="20"/>
      <c r="D297" s="20"/>
    </row>
    <row r="298" spans="3:4" x14ac:dyDescent="0.2">
      <c r="C298" s="20"/>
      <c r="D298" s="20"/>
    </row>
    <row r="299" spans="3:4" x14ac:dyDescent="0.2">
      <c r="C299" s="20"/>
      <c r="D299" s="20"/>
    </row>
    <row r="300" spans="3:4" x14ac:dyDescent="0.2">
      <c r="C300" s="20"/>
      <c r="D300" s="20"/>
    </row>
    <row r="301" spans="3:4" x14ac:dyDescent="0.2">
      <c r="C301" s="20"/>
      <c r="D301" s="20"/>
    </row>
    <row r="302" spans="3:4" x14ac:dyDescent="0.2">
      <c r="C302" s="20"/>
      <c r="D302" s="20"/>
    </row>
    <row r="303" spans="3:4" x14ac:dyDescent="0.2">
      <c r="C303" s="20"/>
      <c r="D303" s="20"/>
    </row>
    <row r="304" spans="3:4" x14ac:dyDescent="0.2">
      <c r="C304" s="20"/>
      <c r="D304" s="20"/>
    </row>
    <row r="305" spans="3:4" x14ac:dyDescent="0.2">
      <c r="C305" s="20"/>
      <c r="D305" s="20"/>
    </row>
    <row r="306" spans="3:4" x14ac:dyDescent="0.2">
      <c r="C306" s="20"/>
      <c r="D306" s="20"/>
    </row>
    <row r="307" spans="3:4" x14ac:dyDescent="0.2">
      <c r="C307" s="20"/>
      <c r="D307" s="20"/>
    </row>
    <row r="308" spans="3:4" x14ac:dyDescent="0.2">
      <c r="C308" s="20"/>
      <c r="D308" s="20"/>
    </row>
    <row r="309" spans="3:4" x14ac:dyDescent="0.2">
      <c r="C309" s="20"/>
      <c r="D309" s="20"/>
    </row>
    <row r="310" spans="3:4" x14ac:dyDescent="0.2">
      <c r="C310" s="20"/>
      <c r="D310" s="20"/>
    </row>
    <row r="311" spans="3:4" x14ac:dyDescent="0.2">
      <c r="C311" s="20"/>
      <c r="D311" s="20"/>
    </row>
    <row r="312" spans="3:4" x14ac:dyDescent="0.2">
      <c r="C312" s="20"/>
      <c r="D312" s="20"/>
    </row>
    <row r="313" spans="3:4" x14ac:dyDescent="0.2">
      <c r="C313" s="20"/>
      <c r="D313" s="20"/>
    </row>
    <row r="314" spans="3:4" x14ac:dyDescent="0.2">
      <c r="C314" s="20"/>
      <c r="D314" s="20"/>
    </row>
    <row r="315" spans="3:4" x14ac:dyDescent="0.2">
      <c r="C315" s="20"/>
      <c r="D315" s="20"/>
    </row>
    <row r="316" spans="3:4" x14ac:dyDescent="0.2">
      <c r="C316" s="20"/>
      <c r="D316" s="20"/>
    </row>
    <row r="317" spans="3:4" x14ac:dyDescent="0.2">
      <c r="C317" s="20"/>
      <c r="D317" s="20"/>
    </row>
    <row r="318" spans="3:4" x14ac:dyDescent="0.2">
      <c r="C318" s="20"/>
      <c r="D318" s="20"/>
    </row>
    <row r="319" spans="3:4" x14ac:dyDescent="0.2">
      <c r="C319" s="20"/>
      <c r="D319" s="20"/>
    </row>
    <row r="320" spans="3:4" x14ac:dyDescent="0.2">
      <c r="C320" s="20"/>
      <c r="D320" s="20"/>
    </row>
    <row r="321" spans="3:4" x14ac:dyDescent="0.2">
      <c r="C321" s="20"/>
      <c r="D321" s="20"/>
    </row>
    <row r="322" spans="3:4" x14ac:dyDescent="0.2">
      <c r="C322" s="20"/>
      <c r="D322" s="20"/>
    </row>
    <row r="323" spans="3:4" x14ac:dyDescent="0.2">
      <c r="C323" s="20"/>
      <c r="D323" s="20"/>
    </row>
    <row r="324" spans="3:4" x14ac:dyDescent="0.2">
      <c r="C324" s="20"/>
      <c r="D324" s="20"/>
    </row>
    <row r="325" spans="3:4" x14ac:dyDescent="0.2">
      <c r="C325" s="20"/>
      <c r="D325" s="20"/>
    </row>
    <row r="326" spans="3:4" x14ac:dyDescent="0.2">
      <c r="C326" s="20"/>
      <c r="D326" s="20"/>
    </row>
    <row r="327" spans="3:4" x14ac:dyDescent="0.2">
      <c r="C327" s="20"/>
      <c r="D327" s="20"/>
    </row>
    <row r="328" spans="3:4" x14ac:dyDescent="0.2">
      <c r="C328" s="20"/>
      <c r="D328" s="20"/>
    </row>
    <row r="329" spans="3:4" x14ac:dyDescent="0.2">
      <c r="C329" s="20"/>
      <c r="D329" s="20"/>
    </row>
    <row r="330" spans="3:4" x14ac:dyDescent="0.2">
      <c r="C330" s="20"/>
      <c r="D330" s="20"/>
    </row>
    <row r="331" spans="3:4" x14ac:dyDescent="0.2">
      <c r="C331" s="20"/>
      <c r="D331" s="20"/>
    </row>
    <row r="332" spans="3:4" x14ac:dyDescent="0.2">
      <c r="C332" s="20"/>
      <c r="D332" s="20"/>
    </row>
    <row r="333" spans="3:4" x14ac:dyDescent="0.2">
      <c r="C333" s="20"/>
      <c r="D333" s="20"/>
    </row>
    <row r="334" spans="3:4" x14ac:dyDescent="0.2">
      <c r="C334" s="20"/>
      <c r="D334" s="20"/>
    </row>
    <row r="335" spans="3:4" x14ac:dyDescent="0.2">
      <c r="C335" s="20"/>
      <c r="D335" s="20"/>
    </row>
    <row r="336" spans="3:4" x14ac:dyDescent="0.2">
      <c r="C336" s="20"/>
      <c r="D336" s="20"/>
    </row>
    <row r="337" spans="3:4" x14ac:dyDescent="0.2">
      <c r="C337" s="20"/>
      <c r="D337" s="20"/>
    </row>
    <row r="338" spans="3:4" x14ac:dyDescent="0.2">
      <c r="C338" s="20"/>
      <c r="D338" s="20"/>
    </row>
    <row r="339" spans="3:4" x14ac:dyDescent="0.2">
      <c r="C339" s="20"/>
      <c r="D339" s="20"/>
    </row>
    <row r="340" spans="3:4" x14ac:dyDescent="0.2">
      <c r="C340" s="20"/>
      <c r="D340" s="20"/>
    </row>
    <row r="341" spans="3:4" x14ac:dyDescent="0.2">
      <c r="C341" s="20"/>
      <c r="D341" s="20"/>
    </row>
    <row r="342" spans="3:4" x14ac:dyDescent="0.2">
      <c r="C342" s="20"/>
      <c r="D342" s="20"/>
    </row>
    <row r="343" spans="3:4" x14ac:dyDescent="0.2">
      <c r="C343" s="20"/>
      <c r="D343" s="20"/>
    </row>
    <row r="344" spans="3:4" x14ac:dyDescent="0.2">
      <c r="C344" s="20"/>
      <c r="D344" s="20"/>
    </row>
    <row r="345" spans="3:4" x14ac:dyDescent="0.2">
      <c r="C345" s="20"/>
      <c r="D345" s="20"/>
    </row>
    <row r="346" spans="3:4" x14ac:dyDescent="0.2">
      <c r="C346" s="20"/>
      <c r="D346" s="20"/>
    </row>
    <row r="347" spans="3:4" x14ac:dyDescent="0.2">
      <c r="C347" s="20"/>
      <c r="D347" s="20"/>
    </row>
    <row r="348" spans="3:4" x14ac:dyDescent="0.2">
      <c r="C348" s="20"/>
      <c r="D348" s="20"/>
    </row>
    <row r="349" spans="3:4" x14ac:dyDescent="0.2">
      <c r="C349" s="20"/>
      <c r="D349" s="20"/>
    </row>
    <row r="350" spans="3:4" x14ac:dyDescent="0.2">
      <c r="C350" s="20"/>
      <c r="D350" s="20"/>
    </row>
    <row r="351" spans="3:4" x14ac:dyDescent="0.2">
      <c r="C351" s="20"/>
      <c r="D351" s="20"/>
    </row>
    <row r="352" spans="3:4" x14ac:dyDescent="0.2">
      <c r="C352" s="20"/>
      <c r="D352" s="20"/>
    </row>
    <row r="353" spans="3:4" x14ac:dyDescent="0.2">
      <c r="C353" s="20"/>
      <c r="D353" s="20"/>
    </row>
    <row r="354" spans="3:4" x14ac:dyDescent="0.2">
      <c r="C354" s="20"/>
      <c r="D354" s="20"/>
    </row>
    <row r="355" spans="3:4" x14ac:dyDescent="0.2">
      <c r="C355" s="20"/>
      <c r="D355" s="20"/>
    </row>
    <row r="356" spans="3:4" x14ac:dyDescent="0.2">
      <c r="C356" s="20"/>
      <c r="D356" s="20"/>
    </row>
    <row r="357" spans="3:4" x14ac:dyDescent="0.2">
      <c r="C357" s="20"/>
      <c r="D357" s="20"/>
    </row>
    <row r="358" spans="3:4" x14ac:dyDescent="0.2">
      <c r="C358" s="20"/>
      <c r="D358" s="20"/>
    </row>
    <row r="359" spans="3:4" x14ac:dyDescent="0.2">
      <c r="C359" s="20"/>
      <c r="D359" s="20"/>
    </row>
    <row r="360" spans="3:4" x14ac:dyDescent="0.2">
      <c r="C360" s="20"/>
      <c r="D360" s="20"/>
    </row>
    <row r="361" spans="3:4" x14ac:dyDescent="0.2">
      <c r="C361" s="20"/>
      <c r="D361" s="20"/>
    </row>
    <row r="362" spans="3:4" x14ac:dyDescent="0.2">
      <c r="C362" s="20"/>
      <c r="D362" s="20"/>
    </row>
    <row r="363" spans="3:4" x14ac:dyDescent="0.2">
      <c r="C363" s="20"/>
      <c r="D363" s="20"/>
    </row>
    <row r="364" spans="3:4" x14ac:dyDescent="0.2">
      <c r="C364" s="20"/>
      <c r="D364" s="20"/>
    </row>
    <row r="365" spans="3:4" x14ac:dyDescent="0.2">
      <c r="C365" s="20"/>
      <c r="D365" s="20"/>
    </row>
    <row r="366" spans="3:4" x14ac:dyDescent="0.2">
      <c r="C366" s="20"/>
      <c r="D366" s="20"/>
    </row>
    <row r="367" spans="3:4" x14ac:dyDescent="0.2">
      <c r="C367" s="20"/>
      <c r="D367" s="20"/>
    </row>
    <row r="368" spans="3:4" x14ac:dyDescent="0.2">
      <c r="C368" s="20"/>
      <c r="D368" s="20"/>
    </row>
    <row r="369" spans="3:4" x14ac:dyDescent="0.2">
      <c r="C369" s="20"/>
      <c r="D369" s="20"/>
    </row>
    <row r="370" spans="3:4" x14ac:dyDescent="0.2">
      <c r="C370" s="20"/>
      <c r="D370" s="20"/>
    </row>
    <row r="371" spans="3:4" x14ac:dyDescent="0.2">
      <c r="C371" s="20"/>
      <c r="D371" s="20"/>
    </row>
    <row r="372" spans="3:4" x14ac:dyDescent="0.2">
      <c r="C372" s="20"/>
      <c r="D372" s="20"/>
    </row>
    <row r="373" spans="3:4" x14ac:dyDescent="0.2">
      <c r="C373" s="20"/>
      <c r="D373" s="20"/>
    </row>
    <row r="374" spans="3:4" x14ac:dyDescent="0.2">
      <c r="C374" s="20"/>
      <c r="D374" s="20"/>
    </row>
    <row r="375" spans="3:4" x14ac:dyDescent="0.2">
      <c r="C375" s="20"/>
      <c r="D375" s="20"/>
    </row>
    <row r="376" spans="3:4" x14ac:dyDescent="0.2">
      <c r="C376" s="20"/>
      <c r="D376" s="20"/>
    </row>
    <row r="377" spans="3:4" x14ac:dyDescent="0.2">
      <c r="C377" s="20"/>
      <c r="D377" s="20"/>
    </row>
    <row r="378" spans="3:4" x14ac:dyDescent="0.2">
      <c r="C378" s="20"/>
      <c r="D378" s="20"/>
    </row>
    <row r="379" spans="3:4" x14ac:dyDescent="0.2">
      <c r="C379" s="20"/>
      <c r="D379" s="20"/>
    </row>
    <row r="380" spans="3:4" x14ac:dyDescent="0.2">
      <c r="C380" s="20"/>
      <c r="D380" s="20"/>
    </row>
    <row r="381" spans="3:4" x14ac:dyDescent="0.2">
      <c r="C381" s="20"/>
      <c r="D381" s="20"/>
    </row>
    <row r="382" spans="3:4" x14ac:dyDescent="0.2">
      <c r="C382" s="20"/>
      <c r="D382" s="20"/>
    </row>
    <row r="383" spans="3:4" x14ac:dyDescent="0.2">
      <c r="C383" s="20"/>
      <c r="D383" s="20"/>
    </row>
    <row r="384" spans="3:4" x14ac:dyDescent="0.2">
      <c r="C384" s="20"/>
      <c r="D384" s="20"/>
    </row>
    <row r="385" spans="3:4" x14ac:dyDescent="0.2">
      <c r="C385" s="20"/>
      <c r="D385" s="20"/>
    </row>
    <row r="386" spans="3:4" x14ac:dyDescent="0.2">
      <c r="C386" s="20"/>
      <c r="D386" s="20"/>
    </row>
    <row r="387" spans="3:4" x14ac:dyDescent="0.2">
      <c r="C387" s="20"/>
      <c r="D387" s="20"/>
    </row>
    <row r="388" spans="3:4" x14ac:dyDescent="0.2">
      <c r="C388" s="20"/>
      <c r="D388" s="20"/>
    </row>
    <row r="389" spans="3:4" x14ac:dyDescent="0.2">
      <c r="C389" s="20"/>
      <c r="D389" s="20"/>
    </row>
    <row r="390" spans="3:4" x14ac:dyDescent="0.2">
      <c r="C390" s="20"/>
      <c r="D390" s="20"/>
    </row>
    <row r="391" spans="3:4" x14ac:dyDescent="0.2">
      <c r="C391" s="20"/>
      <c r="D391" s="20"/>
    </row>
    <row r="392" spans="3:4" x14ac:dyDescent="0.2">
      <c r="C392" s="20"/>
      <c r="D392" s="20"/>
    </row>
    <row r="393" spans="3:4" x14ac:dyDescent="0.2">
      <c r="C393" s="20"/>
      <c r="D393" s="20"/>
    </row>
    <row r="394" spans="3:4" x14ac:dyDescent="0.2">
      <c r="C394" s="20"/>
      <c r="D394" s="20"/>
    </row>
    <row r="395" spans="3:4" x14ac:dyDescent="0.2">
      <c r="C395" s="20"/>
      <c r="D395" s="20"/>
    </row>
    <row r="396" spans="3:4" x14ac:dyDescent="0.2">
      <c r="C396" s="20"/>
      <c r="D396" s="20"/>
    </row>
    <row r="397" spans="3:4" x14ac:dyDescent="0.2">
      <c r="C397" s="20"/>
      <c r="D397" s="20"/>
    </row>
    <row r="398" spans="3:4" x14ac:dyDescent="0.2">
      <c r="C398" s="20"/>
      <c r="D398" s="20"/>
    </row>
    <row r="399" spans="3:4" x14ac:dyDescent="0.2">
      <c r="C399" s="20"/>
      <c r="D399" s="20"/>
    </row>
    <row r="400" spans="3:4" x14ac:dyDescent="0.2">
      <c r="C400" s="20"/>
      <c r="D400" s="20"/>
    </row>
    <row r="401" spans="3:4" x14ac:dyDescent="0.2">
      <c r="C401" s="20"/>
      <c r="D401" s="20"/>
    </row>
    <row r="402" spans="3:4" x14ac:dyDescent="0.2">
      <c r="C402" s="20"/>
      <c r="D402" s="20"/>
    </row>
    <row r="403" spans="3:4" x14ac:dyDescent="0.2">
      <c r="C403" s="20"/>
      <c r="D403" s="20"/>
    </row>
    <row r="404" spans="3:4" x14ac:dyDescent="0.2">
      <c r="C404" s="20"/>
      <c r="D404" s="20"/>
    </row>
    <row r="405" spans="3:4" x14ac:dyDescent="0.2">
      <c r="C405" s="20"/>
      <c r="D405" s="20"/>
    </row>
    <row r="406" spans="3:4" x14ac:dyDescent="0.2">
      <c r="C406" s="20"/>
      <c r="D406" s="20"/>
    </row>
    <row r="407" spans="3:4" x14ac:dyDescent="0.2">
      <c r="C407" s="20"/>
      <c r="D407" s="20"/>
    </row>
    <row r="408" spans="3:4" x14ac:dyDescent="0.2">
      <c r="C408" s="20"/>
      <c r="D408" s="20"/>
    </row>
    <row r="409" spans="3:4" x14ac:dyDescent="0.2">
      <c r="C409" s="20"/>
      <c r="D409" s="20"/>
    </row>
    <row r="410" spans="3:4" x14ac:dyDescent="0.2">
      <c r="C410" s="20"/>
      <c r="D410" s="20"/>
    </row>
    <row r="411" spans="3:4" x14ac:dyDescent="0.2">
      <c r="C411" s="20"/>
      <c r="D411" s="20"/>
    </row>
    <row r="412" spans="3:4" x14ac:dyDescent="0.2">
      <c r="C412" s="20"/>
      <c r="D412" s="20"/>
    </row>
    <row r="413" spans="3:4" x14ac:dyDescent="0.2">
      <c r="C413" s="20"/>
      <c r="D413" s="20"/>
    </row>
    <row r="414" spans="3:4" x14ac:dyDescent="0.2">
      <c r="C414" s="20"/>
      <c r="D414" s="20"/>
    </row>
    <row r="415" spans="3:4" x14ac:dyDescent="0.2">
      <c r="C415" s="20"/>
      <c r="D415" s="20"/>
    </row>
    <row r="416" spans="3:4" x14ac:dyDescent="0.2">
      <c r="C416" s="20"/>
      <c r="D416" s="20"/>
    </row>
    <row r="417" spans="3:4" x14ac:dyDescent="0.2">
      <c r="C417" s="20"/>
      <c r="D417" s="20"/>
    </row>
    <row r="418" spans="3:4" x14ac:dyDescent="0.2">
      <c r="C418" s="20"/>
      <c r="D418" s="20"/>
    </row>
    <row r="419" spans="3:4" x14ac:dyDescent="0.2">
      <c r="C419" s="20"/>
      <c r="D419" s="20"/>
    </row>
    <row r="420" spans="3:4" x14ac:dyDescent="0.2">
      <c r="C420" s="20"/>
      <c r="D420" s="20"/>
    </row>
    <row r="421" spans="3:4" x14ac:dyDescent="0.2">
      <c r="C421" s="20"/>
      <c r="D421" s="20"/>
    </row>
    <row r="422" spans="3:4" x14ac:dyDescent="0.2">
      <c r="C422" s="20"/>
      <c r="D422" s="20"/>
    </row>
    <row r="423" spans="3:4" x14ac:dyDescent="0.2">
      <c r="C423" s="20"/>
      <c r="D423" s="20"/>
    </row>
    <row r="424" spans="3:4" x14ac:dyDescent="0.2">
      <c r="C424" s="20"/>
      <c r="D424" s="20"/>
    </row>
    <row r="425" spans="3:4" x14ac:dyDescent="0.2">
      <c r="C425" s="20"/>
      <c r="D425" s="20"/>
    </row>
    <row r="426" spans="3:4" x14ac:dyDescent="0.2">
      <c r="C426" s="20"/>
      <c r="D426" s="20"/>
    </row>
    <row r="427" spans="3:4" x14ac:dyDescent="0.2">
      <c r="C427" s="20"/>
      <c r="D427" s="20"/>
    </row>
    <row r="428" spans="3:4" x14ac:dyDescent="0.2">
      <c r="C428" s="20"/>
      <c r="D428" s="20"/>
    </row>
    <row r="429" spans="3:4" x14ac:dyDescent="0.2">
      <c r="C429" s="20"/>
      <c r="D429" s="20"/>
    </row>
    <row r="430" spans="3:4" x14ac:dyDescent="0.2">
      <c r="C430" s="20"/>
      <c r="D430" s="20"/>
    </row>
    <row r="431" spans="3:4" x14ac:dyDescent="0.2">
      <c r="C431" s="20"/>
      <c r="D431" s="20"/>
    </row>
    <row r="432" spans="3:4" x14ac:dyDescent="0.2">
      <c r="C432" s="20"/>
      <c r="D432" s="20"/>
    </row>
    <row r="433" spans="3:4" x14ac:dyDescent="0.2">
      <c r="C433" s="20"/>
      <c r="D433" s="20"/>
    </row>
    <row r="434" spans="3:4" x14ac:dyDescent="0.2">
      <c r="C434" s="20"/>
      <c r="D434" s="20"/>
    </row>
    <row r="435" spans="3:4" x14ac:dyDescent="0.2">
      <c r="C435" s="20"/>
      <c r="D435" s="20"/>
    </row>
    <row r="436" spans="3:4" x14ac:dyDescent="0.2">
      <c r="C436" s="20"/>
      <c r="D436" s="20"/>
    </row>
    <row r="437" spans="3:4" x14ac:dyDescent="0.2">
      <c r="C437" s="20"/>
      <c r="D437" s="20"/>
    </row>
    <row r="438" spans="3:4" x14ac:dyDescent="0.2">
      <c r="C438" s="20"/>
      <c r="D438" s="20"/>
    </row>
    <row r="439" spans="3:4" x14ac:dyDescent="0.2">
      <c r="C439" s="20"/>
      <c r="D439" s="20"/>
    </row>
    <row r="440" spans="3:4" x14ac:dyDescent="0.2">
      <c r="C440" s="20"/>
      <c r="D440" s="20"/>
    </row>
    <row r="441" spans="3:4" x14ac:dyDescent="0.2">
      <c r="C441" s="20"/>
      <c r="D441" s="20"/>
    </row>
    <row r="442" spans="3:4" x14ac:dyDescent="0.2">
      <c r="C442" s="20"/>
      <c r="D442" s="20"/>
    </row>
    <row r="443" spans="3:4" x14ac:dyDescent="0.2">
      <c r="C443" s="20"/>
      <c r="D443" s="20"/>
    </row>
    <row r="444" spans="3:4" x14ac:dyDescent="0.2">
      <c r="C444" s="20"/>
      <c r="D444" s="20"/>
    </row>
    <row r="445" spans="3:4" x14ac:dyDescent="0.2">
      <c r="C445" s="20"/>
      <c r="D445" s="20"/>
    </row>
    <row r="446" spans="3:4" x14ac:dyDescent="0.2">
      <c r="C446" s="20"/>
      <c r="D446" s="20"/>
    </row>
    <row r="447" spans="3:4" x14ac:dyDescent="0.2">
      <c r="C447" s="20"/>
      <c r="D447" s="20"/>
    </row>
    <row r="448" spans="3:4" x14ac:dyDescent="0.2">
      <c r="C448" s="20"/>
      <c r="D448" s="20"/>
    </row>
    <row r="449" spans="3:4" x14ac:dyDescent="0.2">
      <c r="C449" s="20"/>
      <c r="D449" s="20"/>
    </row>
    <row r="450" spans="3:4" x14ac:dyDescent="0.2">
      <c r="C450" s="20"/>
      <c r="D450" s="20"/>
    </row>
    <row r="451" spans="3:4" x14ac:dyDescent="0.2">
      <c r="C451" s="20"/>
      <c r="D451" s="20"/>
    </row>
    <row r="452" spans="3:4" x14ac:dyDescent="0.2">
      <c r="C452" s="20"/>
      <c r="D452" s="20"/>
    </row>
    <row r="453" spans="3:4" x14ac:dyDescent="0.2">
      <c r="C453" s="20"/>
      <c r="D453" s="20"/>
    </row>
    <row r="454" spans="3:4" x14ac:dyDescent="0.2">
      <c r="C454" s="20"/>
      <c r="D454" s="20"/>
    </row>
    <row r="455" spans="3:4" x14ac:dyDescent="0.2">
      <c r="C455" s="20"/>
      <c r="D455" s="20"/>
    </row>
    <row r="456" spans="3:4" x14ac:dyDescent="0.2">
      <c r="C456" s="20"/>
      <c r="D456" s="20"/>
    </row>
    <row r="457" spans="3:4" x14ac:dyDescent="0.2">
      <c r="C457" s="20"/>
      <c r="D457" s="20"/>
    </row>
    <row r="458" spans="3:4" x14ac:dyDescent="0.2">
      <c r="C458" s="20"/>
      <c r="D458" s="20"/>
    </row>
    <row r="459" spans="3:4" x14ac:dyDescent="0.2">
      <c r="C459" s="20"/>
      <c r="D459" s="20"/>
    </row>
    <row r="460" spans="3:4" x14ac:dyDescent="0.2">
      <c r="C460" s="20"/>
      <c r="D460" s="20"/>
    </row>
    <row r="461" spans="3:4" x14ac:dyDescent="0.2">
      <c r="C461" s="20"/>
      <c r="D461" s="20"/>
    </row>
    <row r="462" spans="3:4" x14ac:dyDescent="0.2">
      <c r="C462" s="20"/>
      <c r="D462" s="20"/>
    </row>
    <row r="463" spans="3:4" x14ac:dyDescent="0.2">
      <c r="C463" s="20"/>
      <c r="D463" s="20"/>
    </row>
    <row r="464" spans="3:4" x14ac:dyDescent="0.2">
      <c r="C464" s="20"/>
      <c r="D464" s="20"/>
    </row>
    <row r="465" spans="3:4" x14ac:dyDescent="0.2">
      <c r="C465" s="20"/>
      <c r="D465" s="20"/>
    </row>
    <row r="466" spans="3:4" x14ac:dyDescent="0.2">
      <c r="C466" s="20"/>
      <c r="D466" s="20"/>
    </row>
    <row r="467" spans="3:4" x14ac:dyDescent="0.2">
      <c r="C467" s="20"/>
      <c r="D467" s="20"/>
    </row>
    <row r="468" spans="3:4" x14ac:dyDescent="0.2">
      <c r="C468" s="20"/>
      <c r="D468" s="20"/>
    </row>
    <row r="469" spans="3:4" x14ac:dyDescent="0.2">
      <c r="C469" s="20"/>
      <c r="D469" s="20"/>
    </row>
    <row r="470" spans="3:4" x14ac:dyDescent="0.2">
      <c r="C470" s="20"/>
      <c r="D470" s="20"/>
    </row>
    <row r="471" spans="3:4" x14ac:dyDescent="0.2">
      <c r="C471" s="20"/>
      <c r="D471" s="20"/>
    </row>
    <row r="472" spans="3:4" x14ac:dyDescent="0.2">
      <c r="C472" s="20"/>
      <c r="D472" s="20"/>
    </row>
    <row r="473" spans="3:4" x14ac:dyDescent="0.2">
      <c r="C473" s="20"/>
      <c r="D473" s="20"/>
    </row>
    <row r="474" spans="3:4" x14ac:dyDescent="0.2">
      <c r="C474" s="20"/>
      <c r="D474" s="20"/>
    </row>
    <row r="475" spans="3:4" x14ac:dyDescent="0.2">
      <c r="C475" s="20"/>
      <c r="D475" s="20"/>
    </row>
    <row r="476" spans="3:4" x14ac:dyDescent="0.2">
      <c r="C476" s="20"/>
      <c r="D476" s="20"/>
    </row>
    <row r="477" spans="3:4" x14ac:dyDescent="0.2">
      <c r="C477" s="20"/>
      <c r="D477" s="20"/>
    </row>
    <row r="478" spans="3:4" x14ac:dyDescent="0.2">
      <c r="C478" s="20"/>
      <c r="D478" s="20"/>
    </row>
    <row r="479" spans="3:4" x14ac:dyDescent="0.2">
      <c r="C479" s="20"/>
      <c r="D479" s="20"/>
    </row>
    <row r="480" spans="3:4" x14ac:dyDescent="0.2">
      <c r="C480" s="20"/>
      <c r="D480" s="20"/>
    </row>
    <row r="481" spans="3:4" x14ac:dyDescent="0.2">
      <c r="C481" s="20"/>
      <c r="D481" s="20"/>
    </row>
    <row r="482" spans="3:4" x14ac:dyDescent="0.2">
      <c r="C482" s="20"/>
      <c r="D482" s="20"/>
    </row>
    <row r="483" spans="3:4" x14ac:dyDescent="0.2">
      <c r="C483" s="20"/>
      <c r="D483" s="20"/>
    </row>
    <row r="484" spans="3:4" x14ac:dyDescent="0.2">
      <c r="C484" s="20"/>
      <c r="D484" s="20"/>
    </row>
    <row r="485" spans="3:4" x14ac:dyDescent="0.2">
      <c r="C485" s="20"/>
      <c r="D485" s="20"/>
    </row>
    <row r="486" spans="3:4" x14ac:dyDescent="0.2">
      <c r="C486" s="20"/>
      <c r="D486" s="20"/>
    </row>
    <row r="487" spans="3:4" x14ac:dyDescent="0.2">
      <c r="C487" s="20"/>
      <c r="D487" s="20"/>
    </row>
    <row r="488" spans="3:4" x14ac:dyDescent="0.2">
      <c r="C488" s="20"/>
      <c r="D488" s="20"/>
    </row>
    <row r="489" spans="3:4" x14ac:dyDescent="0.2">
      <c r="C489" s="20"/>
      <c r="D489" s="20"/>
    </row>
    <row r="490" spans="3:4" x14ac:dyDescent="0.2">
      <c r="C490" s="20"/>
      <c r="D490" s="20"/>
    </row>
    <row r="491" spans="3:4" x14ac:dyDescent="0.2">
      <c r="C491" s="20"/>
      <c r="D491" s="20"/>
    </row>
    <row r="492" spans="3:4" x14ac:dyDescent="0.2">
      <c r="C492" s="20"/>
      <c r="D492" s="20"/>
    </row>
    <row r="493" spans="3:4" x14ac:dyDescent="0.2">
      <c r="C493" s="20"/>
      <c r="D493" s="20"/>
    </row>
    <row r="494" spans="3:4" x14ac:dyDescent="0.2">
      <c r="C494" s="20"/>
      <c r="D494" s="20"/>
    </row>
    <row r="495" spans="3:4" x14ac:dyDescent="0.2">
      <c r="C495" s="20"/>
      <c r="D495" s="20"/>
    </row>
    <row r="496" spans="3:4" x14ac:dyDescent="0.2">
      <c r="C496" s="20"/>
      <c r="D496" s="20"/>
    </row>
    <row r="497" spans="3:4" x14ac:dyDescent="0.2">
      <c r="C497" s="20"/>
      <c r="D497" s="20"/>
    </row>
    <row r="498" spans="3:4" x14ac:dyDescent="0.2">
      <c r="C498" s="20"/>
      <c r="D498" s="20"/>
    </row>
    <row r="499" spans="3:4" x14ac:dyDescent="0.2">
      <c r="C499" s="20"/>
      <c r="D499" s="20"/>
    </row>
    <row r="500" spans="3:4" x14ac:dyDescent="0.2">
      <c r="C500" s="20"/>
      <c r="D500" s="20"/>
    </row>
    <row r="501" spans="3:4" x14ac:dyDescent="0.2">
      <c r="C501" s="20"/>
      <c r="D501" s="20"/>
    </row>
    <row r="502" spans="3:4" x14ac:dyDescent="0.2">
      <c r="C502" s="20"/>
      <c r="D502" s="20"/>
    </row>
    <row r="503" spans="3:4" x14ac:dyDescent="0.2">
      <c r="C503" s="20"/>
      <c r="D503" s="20"/>
    </row>
    <row r="504" spans="3:4" x14ac:dyDescent="0.2">
      <c r="C504" s="20"/>
      <c r="D504" s="20"/>
    </row>
    <row r="505" spans="3:4" x14ac:dyDescent="0.2">
      <c r="C505" s="20"/>
      <c r="D505" s="20"/>
    </row>
    <row r="506" spans="3:4" x14ac:dyDescent="0.2">
      <c r="C506" s="20"/>
      <c r="D506" s="20"/>
    </row>
    <row r="507" spans="3:4" x14ac:dyDescent="0.2">
      <c r="C507" s="20"/>
      <c r="D507" s="20"/>
    </row>
    <row r="508" spans="3:4" x14ac:dyDescent="0.2">
      <c r="C508" s="20"/>
      <c r="D508" s="20"/>
    </row>
    <row r="509" spans="3:4" x14ac:dyDescent="0.2">
      <c r="C509" s="20"/>
      <c r="D509" s="20"/>
    </row>
    <row r="510" spans="3:4" x14ac:dyDescent="0.2">
      <c r="C510" s="20"/>
      <c r="D510" s="20"/>
    </row>
    <row r="511" spans="3:4" x14ac:dyDescent="0.2">
      <c r="C511" s="20"/>
      <c r="D511" s="20"/>
    </row>
    <row r="512" spans="3:4" x14ac:dyDescent="0.2">
      <c r="C512" s="20"/>
      <c r="D512" s="20"/>
    </row>
    <row r="513" spans="3:4" x14ac:dyDescent="0.2">
      <c r="C513" s="20"/>
      <c r="D513" s="20"/>
    </row>
    <row r="514" spans="3:4" x14ac:dyDescent="0.2">
      <c r="C514" s="20"/>
      <c r="D514" s="20"/>
    </row>
    <row r="515" spans="3:4" x14ac:dyDescent="0.2">
      <c r="C515" s="20"/>
      <c r="D515" s="20"/>
    </row>
    <row r="516" spans="3:4" x14ac:dyDescent="0.2">
      <c r="C516" s="20"/>
      <c r="D516" s="20"/>
    </row>
    <row r="517" spans="3:4" x14ac:dyDescent="0.2">
      <c r="C517" s="20"/>
      <c r="D517" s="20"/>
    </row>
    <row r="518" spans="3:4" x14ac:dyDescent="0.2">
      <c r="C518" s="20"/>
      <c r="D518" s="20"/>
    </row>
    <row r="519" spans="3:4" x14ac:dyDescent="0.2">
      <c r="C519" s="20"/>
      <c r="D519" s="20"/>
    </row>
    <row r="520" spans="3:4" x14ac:dyDescent="0.2">
      <c r="C520" s="20"/>
      <c r="D520" s="20"/>
    </row>
    <row r="521" spans="3:4" x14ac:dyDescent="0.2">
      <c r="C521" s="20"/>
      <c r="D521" s="20"/>
    </row>
    <row r="522" spans="3:4" x14ac:dyDescent="0.2">
      <c r="C522" s="20"/>
      <c r="D522" s="20"/>
    </row>
    <row r="523" spans="3:4" x14ac:dyDescent="0.2">
      <c r="C523" s="20"/>
      <c r="D523" s="20"/>
    </row>
    <row r="524" spans="3:4" x14ac:dyDescent="0.2">
      <c r="C524" s="20"/>
      <c r="D524" s="20"/>
    </row>
    <row r="525" spans="3:4" x14ac:dyDescent="0.2">
      <c r="C525" s="20"/>
      <c r="D525" s="20"/>
    </row>
    <row r="526" spans="3:4" x14ac:dyDescent="0.2">
      <c r="C526" s="20"/>
      <c r="D526" s="20"/>
    </row>
    <row r="527" spans="3:4" x14ac:dyDescent="0.2">
      <c r="C527" s="20"/>
      <c r="D527" s="20"/>
    </row>
    <row r="528" spans="3:4" x14ac:dyDescent="0.2">
      <c r="C528" s="20"/>
      <c r="D528" s="20"/>
    </row>
    <row r="529" spans="3:4" x14ac:dyDescent="0.2">
      <c r="C529" s="20"/>
      <c r="D529" s="20"/>
    </row>
    <row r="530" spans="3:4" x14ac:dyDescent="0.2">
      <c r="C530" s="20"/>
      <c r="D530" s="20"/>
    </row>
    <row r="531" spans="3:4" x14ac:dyDescent="0.2">
      <c r="C531" s="20"/>
      <c r="D531" s="20"/>
    </row>
    <row r="532" spans="3:4" x14ac:dyDescent="0.2">
      <c r="C532" s="20"/>
      <c r="D532" s="20"/>
    </row>
    <row r="533" spans="3:4" x14ac:dyDescent="0.2">
      <c r="C533" s="20"/>
      <c r="D533" s="20"/>
    </row>
    <row r="534" spans="3:4" x14ac:dyDescent="0.2">
      <c r="C534" s="20"/>
      <c r="D534" s="20"/>
    </row>
    <row r="535" spans="3:4" x14ac:dyDescent="0.2">
      <c r="C535" s="20"/>
      <c r="D535" s="20"/>
    </row>
    <row r="536" spans="3:4" x14ac:dyDescent="0.2">
      <c r="C536" s="20"/>
      <c r="D536" s="20"/>
    </row>
    <row r="537" spans="3:4" x14ac:dyDescent="0.2">
      <c r="C537" s="20"/>
      <c r="D537" s="20"/>
    </row>
    <row r="538" spans="3:4" x14ac:dyDescent="0.2">
      <c r="C538" s="20"/>
      <c r="D538" s="20"/>
    </row>
    <row r="539" spans="3:4" x14ac:dyDescent="0.2">
      <c r="C539" s="20"/>
      <c r="D539" s="20"/>
    </row>
    <row r="540" spans="3:4" x14ac:dyDescent="0.2">
      <c r="C540" s="20"/>
      <c r="D540" s="20"/>
    </row>
    <row r="541" spans="3:4" x14ac:dyDescent="0.2">
      <c r="C541" s="20"/>
      <c r="D541" s="20"/>
    </row>
    <row r="542" spans="3:4" x14ac:dyDescent="0.2">
      <c r="C542" s="20"/>
      <c r="D542" s="20"/>
    </row>
    <row r="543" spans="3:4" x14ac:dyDescent="0.2">
      <c r="C543" s="20"/>
      <c r="D543" s="20"/>
    </row>
    <row r="544" spans="3:4" x14ac:dyDescent="0.2">
      <c r="C544" s="20"/>
      <c r="D544" s="20"/>
    </row>
    <row r="545" spans="3:4" x14ac:dyDescent="0.2">
      <c r="C545" s="20"/>
      <c r="D545" s="20"/>
    </row>
    <row r="546" spans="3:4" x14ac:dyDescent="0.2">
      <c r="C546" s="20"/>
      <c r="D546" s="20"/>
    </row>
    <row r="547" spans="3:4" x14ac:dyDescent="0.2">
      <c r="C547" s="20"/>
      <c r="D547" s="20"/>
    </row>
    <row r="548" spans="3:4" x14ac:dyDescent="0.2">
      <c r="C548" s="20"/>
      <c r="D548" s="20"/>
    </row>
    <row r="549" spans="3:4" x14ac:dyDescent="0.2">
      <c r="C549" s="20"/>
      <c r="D549" s="20"/>
    </row>
    <row r="550" spans="3:4" x14ac:dyDescent="0.2">
      <c r="C550" s="20"/>
      <c r="D550" s="20"/>
    </row>
    <row r="551" spans="3:4" x14ac:dyDescent="0.2">
      <c r="C551" s="20"/>
      <c r="D551" s="20"/>
    </row>
    <row r="552" spans="3:4" x14ac:dyDescent="0.2">
      <c r="C552" s="20"/>
      <c r="D552" s="20"/>
    </row>
    <row r="553" spans="3:4" x14ac:dyDescent="0.2">
      <c r="C553" s="20"/>
      <c r="D553" s="20"/>
    </row>
    <row r="554" spans="3:4" x14ac:dyDescent="0.2">
      <c r="C554" s="20"/>
      <c r="D554" s="20"/>
    </row>
    <row r="555" spans="3:4" x14ac:dyDescent="0.2">
      <c r="C555" s="20"/>
      <c r="D555" s="20"/>
    </row>
    <row r="556" spans="3:4" x14ac:dyDescent="0.2">
      <c r="C556" s="20"/>
      <c r="D556" s="20"/>
    </row>
    <row r="557" spans="3:4" x14ac:dyDescent="0.2">
      <c r="C557" s="20"/>
      <c r="D557" s="20"/>
    </row>
    <row r="558" spans="3:4" x14ac:dyDescent="0.2">
      <c r="C558" s="20"/>
      <c r="D558" s="20"/>
    </row>
    <row r="559" spans="3:4" x14ac:dyDescent="0.2">
      <c r="C559" s="20"/>
      <c r="D559" s="20"/>
    </row>
    <row r="560" spans="3:4" x14ac:dyDescent="0.2">
      <c r="C560" s="20"/>
      <c r="D560" s="20"/>
    </row>
    <row r="561" spans="3:4" x14ac:dyDescent="0.2">
      <c r="C561" s="20"/>
      <c r="D561" s="20"/>
    </row>
    <row r="562" spans="3:4" x14ac:dyDescent="0.2">
      <c r="C562" s="20"/>
      <c r="D562" s="20"/>
    </row>
    <row r="563" spans="3:4" x14ac:dyDescent="0.2">
      <c r="C563" s="20"/>
      <c r="D563" s="20"/>
    </row>
    <row r="564" spans="3:4" x14ac:dyDescent="0.2">
      <c r="C564" s="20"/>
      <c r="D564" s="20"/>
    </row>
    <row r="565" spans="3:4" x14ac:dyDescent="0.2">
      <c r="C565" s="20"/>
      <c r="D565" s="20"/>
    </row>
    <row r="566" spans="3:4" x14ac:dyDescent="0.2">
      <c r="C566" s="20"/>
      <c r="D566" s="20"/>
    </row>
    <row r="567" spans="3:4" x14ac:dyDescent="0.2">
      <c r="C567" s="20"/>
      <c r="D567" s="20"/>
    </row>
    <row r="568" spans="3:4" x14ac:dyDescent="0.2">
      <c r="C568" s="20"/>
      <c r="D568" s="20"/>
    </row>
    <row r="569" spans="3:4" x14ac:dyDescent="0.2">
      <c r="C569" s="20"/>
      <c r="D569" s="20"/>
    </row>
    <row r="570" spans="3:4" x14ac:dyDescent="0.2">
      <c r="C570" s="20"/>
      <c r="D570" s="20"/>
    </row>
    <row r="571" spans="3:4" x14ac:dyDescent="0.2">
      <c r="C571" s="20"/>
      <c r="D571" s="20"/>
    </row>
    <row r="572" spans="3:4" x14ac:dyDescent="0.2">
      <c r="C572" s="20"/>
      <c r="D572" s="20"/>
    </row>
    <row r="573" spans="3:4" x14ac:dyDescent="0.2">
      <c r="C573" s="20"/>
      <c r="D573" s="20"/>
    </row>
    <row r="574" spans="3:4" x14ac:dyDescent="0.2">
      <c r="C574" s="20"/>
      <c r="D574" s="20"/>
    </row>
    <row r="575" spans="3:4" x14ac:dyDescent="0.2">
      <c r="C575" s="20"/>
      <c r="D575" s="20"/>
    </row>
    <row r="576" spans="3:4" x14ac:dyDescent="0.2">
      <c r="C576" s="20"/>
      <c r="D576" s="20"/>
    </row>
    <row r="577" spans="3:4" x14ac:dyDescent="0.2">
      <c r="C577" s="20"/>
      <c r="D577" s="20"/>
    </row>
    <row r="578" spans="3:4" x14ac:dyDescent="0.2">
      <c r="C578" s="20"/>
      <c r="D578" s="20"/>
    </row>
    <row r="579" spans="3:4" x14ac:dyDescent="0.2">
      <c r="C579" s="20"/>
      <c r="D579" s="20"/>
    </row>
    <row r="580" spans="3:4" x14ac:dyDescent="0.2">
      <c r="C580" s="20"/>
      <c r="D580" s="20"/>
    </row>
    <row r="581" spans="3:4" x14ac:dyDescent="0.2">
      <c r="C581" s="20"/>
      <c r="D581" s="20"/>
    </row>
    <row r="582" spans="3:4" x14ac:dyDescent="0.2">
      <c r="C582" s="20"/>
      <c r="D582" s="20"/>
    </row>
    <row r="583" spans="3:4" x14ac:dyDescent="0.2">
      <c r="C583" s="20"/>
      <c r="D583" s="20"/>
    </row>
    <row r="584" spans="3:4" x14ac:dyDescent="0.2">
      <c r="C584" s="20"/>
      <c r="D584" s="20"/>
    </row>
    <row r="585" spans="3:4" x14ac:dyDescent="0.2">
      <c r="C585" s="20"/>
      <c r="D585" s="20"/>
    </row>
    <row r="586" spans="3:4" x14ac:dyDescent="0.2">
      <c r="C586" s="20"/>
      <c r="D586" s="20"/>
    </row>
    <row r="587" spans="3:4" x14ac:dyDescent="0.2">
      <c r="C587" s="20"/>
      <c r="D587" s="20"/>
    </row>
    <row r="588" spans="3:4" x14ac:dyDescent="0.2">
      <c r="C588" s="20"/>
      <c r="D588" s="20"/>
    </row>
    <row r="589" spans="3:4" x14ac:dyDescent="0.2">
      <c r="C589" s="20"/>
      <c r="D589" s="20"/>
    </row>
    <row r="590" spans="3:4" x14ac:dyDescent="0.2">
      <c r="C590" s="20"/>
      <c r="D590" s="20"/>
    </row>
    <row r="591" spans="3:4" x14ac:dyDescent="0.2">
      <c r="C591" s="20"/>
      <c r="D591" s="20"/>
    </row>
    <row r="592" spans="3:4" x14ac:dyDescent="0.2">
      <c r="C592" s="20"/>
      <c r="D592" s="20"/>
    </row>
    <row r="593" spans="3:4" x14ac:dyDescent="0.2">
      <c r="C593" s="20"/>
      <c r="D593" s="20"/>
    </row>
    <row r="594" spans="3:4" x14ac:dyDescent="0.2">
      <c r="C594" s="20"/>
      <c r="D594" s="20"/>
    </row>
    <row r="595" spans="3:4" x14ac:dyDescent="0.2">
      <c r="C595" s="20"/>
      <c r="D595" s="20"/>
    </row>
    <row r="596" spans="3:4" x14ac:dyDescent="0.2">
      <c r="C596" s="20"/>
      <c r="D596" s="20"/>
    </row>
    <row r="597" spans="3:4" x14ac:dyDescent="0.2">
      <c r="C597" s="20"/>
      <c r="D597" s="20"/>
    </row>
    <row r="598" spans="3:4" x14ac:dyDescent="0.2">
      <c r="C598" s="20"/>
      <c r="D598" s="20"/>
    </row>
    <row r="599" spans="3:4" x14ac:dyDescent="0.2">
      <c r="C599" s="20"/>
      <c r="D599" s="20"/>
    </row>
    <row r="600" spans="3:4" x14ac:dyDescent="0.2">
      <c r="C600" s="20"/>
      <c r="D600" s="20"/>
    </row>
    <row r="601" spans="3:4" x14ac:dyDescent="0.2">
      <c r="C601" s="20"/>
      <c r="D601" s="20"/>
    </row>
    <row r="602" spans="3:4" x14ac:dyDescent="0.2">
      <c r="C602" s="20"/>
      <c r="D602" s="20"/>
    </row>
    <row r="603" spans="3:4" x14ac:dyDescent="0.2">
      <c r="C603" s="20"/>
      <c r="D603" s="20"/>
    </row>
    <row r="604" spans="3:4" x14ac:dyDescent="0.2">
      <c r="C604" s="20"/>
      <c r="D604" s="20"/>
    </row>
    <row r="605" spans="3:4" x14ac:dyDescent="0.2">
      <c r="C605" s="20"/>
      <c r="D605" s="20"/>
    </row>
    <row r="606" spans="3:4" x14ac:dyDescent="0.2">
      <c r="C606" s="20"/>
      <c r="D606" s="20"/>
    </row>
    <row r="607" spans="3:4" x14ac:dyDescent="0.2">
      <c r="C607" s="20"/>
      <c r="D607" s="20"/>
    </row>
    <row r="608" spans="3:4" x14ac:dyDescent="0.2">
      <c r="C608" s="20"/>
      <c r="D608" s="20"/>
    </row>
    <row r="609" spans="3:4" x14ac:dyDescent="0.2">
      <c r="C609" s="20"/>
      <c r="D609" s="20"/>
    </row>
    <row r="610" spans="3:4" x14ac:dyDescent="0.2">
      <c r="C610" s="20"/>
      <c r="D610" s="20"/>
    </row>
    <row r="611" spans="3:4" x14ac:dyDescent="0.2">
      <c r="C611" s="20"/>
      <c r="D611" s="20"/>
    </row>
    <row r="612" spans="3:4" x14ac:dyDescent="0.2">
      <c r="C612" s="20"/>
      <c r="D612" s="20"/>
    </row>
    <row r="613" spans="3:4" x14ac:dyDescent="0.2">
      <c r="C613" s="20"/>
      <c r="D613" s="20"/>
    </row>
    <row r="614" spans="3:4" x14ac:dyDescent="0.2">
      <c r="C614" s="20"/>
      <c r="D614" s="20"/>
    </row>
    <row r="615" spans="3:4" x14ac:dyDescent="0.2">
      <c r="C615" s="20"/>
      <c r="D615" s="20"/>
    </row>
    <row r="616" spans="3:4" x14ac:dyDescent="0.2">
      <c r="C616" s="20"/>
      <c r="D616" s="20"/>
    </row>
    <row r="617" spans="3:4" x14ac:dyDescent="0.2">
      <c r="C617" s="20"/>
      <c r="D617" s="20"/>
    </row>
    <row r="618" spans="3:4" x14ac:dyDescent="0.2">
      <c r="C618" s="20"/>
      <c r="D618" s="20"/>
    </row>
    <row r="619" spans="3:4" x14ac:dyDescent="0.2">
      <c r="C619" s="20"/>
      <c r="D619" s="20"/>
    </row>
    <row r="620" spans="3:4" x14ac:dyDescent="0.2">
      <c r="C620" s="20"/>
      <c r="D620" s="20"/>
    </row>
    <row r="621" spans="3:4" x14ac:dyDescent="0.2">
      <c r="C621" s="20"/>
      <c r="D621" s="20"/>
    </row>
    <row r="622" spans="3:4" x14ac:dyDescent="0.2">
      <c r="C622" s="20"/>
      <c r="D622" s="20"/>
    </row>
    <row r="623" spans="3:4" x14ac:dyDescent="0.2">
      <c r="C623" s="20"/>
      <c r="D623" s="20"/>
    </row>
    <row r="624" spans="3:4" x14ac:dyDescent="0.2">
      <c r="C624" s="20"/>
      <c r="D624" s="20"/>
    </row>
    <row r="625" spans="3:4" x14ac:dyDescent="0.2">
      <c r="C625" s="20"/>
      <c r="D625" s="20"/>
    </row>
    <row r="626" spans="3:4" x14ac:dyDescent="0.2">
      <c r="C626" s="20"/>
      <c r="D626" s="20"/>
    </row>
    <row r="627" spans="3:4" x14ac:dyDescent="0.2">
      <c r="C627" s="20"/>
      <c r="D627" s="20"/>
    </row>
    <row r="628" spans="3:4" x14ac:dyDescent="0.2">
      <c r="C628" s="20"/>
      <c r="D628" s="20"/>
    </row>
    <row r="629" spans="3:4" x14ac:dyDescent="0.2">
      <c r="C629" s="20"/>
      <c r="D629" s="20"/>
    </row>
    <row r="630" spans="3:4" x14ac:dyDescent="0.2">
      <c r="C630" s="20"/>
      <c r="D630" s="20"/>
    </row>
    <row r="631" spans="3:4" x14ac:dyDescent="0.2">
      <c r="C631" s="20"/>
      <c r="D631" s="20"/>
    </row>
    <row r="632" spans="3:4" x14ac:dyDescent="0.2">
      <c r="C632" s="20"/>
      <c r="D632" s="20"/>
    </row>
    <row r="633" spans="3:4" x14ac:dyDescent="0.2">
      <c r="C633" s="20"/>
      <c r="D633" s="20"/>
    </row>
    <row r="634" spans="3:4" x14ac:dyDescent="0.2">
      <c r="C634" s="20"/>
      <c r="D634" s="20"/>
    </row>
    <row r="635" spans="3:4" x14ac:dyDescent="0.2">
      <c r="C635" s="20"/>
      <c r="D635" s="20"/>
    </row>
    <row r="636" spans="3:4" x14ac:dyDescent="0.2">
      <c r="C636" s="20"/>
      <c r="D636" s="20"/>
    </row>
    <row r="637" spans="3:4" x14ac:dyDescent="0.2">
      <c r="C637" s="20"/>
      <c r="D637" s="20"/>
    </row>
    <row r="638" spans="3:4" x14ac:dyDescent="0.2">
      <c r="C638" s="20"/>
      <c r="D638" s="20"/>
    </row>
    <row r="639" spans="3:4" x14ac:dyDescent="0.2">
      <c r="C639" s="20"/>
      <c r="D639" s="20"/>
    </row>
    <row r="640" spans="3:4" x14ac:dyDescent="0.2">
      <c r="C640" s="20"/>
      <c r="D640" s="20"/>
    </row>
    <row r="641" spans="3:4" x14ac:dyDescent="0.2">
      <c r="C641" s="20"/>
      <c r="D641" s="20"/>
    </row>
    <row r="642" spans="3:4" x14ac:dyDescent="0.2">
      <c r="C642" s="20"/>
      <c r="D642" s="20"/>
    </row>
    <row r="643" spans="3:4" x14ac:dyDescent="0.2">
      <c r="C643" s="20"/>
      <c r="D643" s="20"/>
    </row>
    <row r="644" spans="3:4" x14ac:dyDescent="0.2">
      <c r="C644" s="20"/>
      <c r="D644" s="20"/>
    </row>
    <row r="645" spans="3:4" x14ac:dyDescent="0.2">
      <c r="C645" s="20"/>
      <c r="D645" s="20"/>
    </row>
    <row r="646" spans="3:4" x14ac:dyDescent="0.2">
      <c r="C646" s="20"/>
      <c r="D646" s="20"/>
    </row>
    <row r="647" spans="3:4" x14ac:dyDescent="0.2">
      <c r="C647" s="20"/>
      <c r="D647" s="20"/>
    </row>
    <row r="648" spans="3:4" x14ac:dyDescent="0.2">
      <c r="C648" s="20"/>
      <c r="D648" s="20"/>
    </row>
    <row r="649" spans="3:4" x14ac:dyDescent="0.2">
      <c r="C649" s="20"/>
      <c r="D649" s="20"/>
    </row>
    <row r="650" spans="3:4" x14ac:dyDescent="0.2">
      <c r="C650" s="20"/>
      <c r="D650" s="20"/>
    </row>
    <row r="651" spans="3:4" x14ac:dyDescent="0.2">
      <c r="C651" s="20"/>
      <c r="D651" s="20"/>
    </row>
    <row r="652" spans="3:4" x14ac:dyDescent="0.2">
      <c r="C652" s="20"/>
      <c r="D652" s="20"/>
    </row>
    <row r="653" spans="3:4" x14ac:dyDescent="0.2">
      <c r="C653" s="20"/>
      <c r="D653" s="20"/>
    </row>
    <row r="654" spans="3:4" x14ac:dyDescent="0.2">
      <c r="C654" s="20"/>
      <c r="D654" s="20"/>
    </row>
    <row r="655" spans="3:4" x14ac:dyDescent="0.2">
      <c r="C655" s="20"/>
      <c r="D655" s="20"/>
    </row>
    <row r="656" spans="3:4" x14ac:dyDescent="0.2">
      <c r="C656" s="20"/>
      <c r="D656" s="20"/>
    </row>
    <row r="657" spans="3:4" x14ac:dyDescent="0.2">
      <c r="C657" s="20"/>
      <c r="D657" s="20"/>
    </row>
    <row r="658" spans="3:4" x14ac:dyDescent="0.2">
      <c r="C658" s="20"/>
      <c r="D658" s="20"/>
    </row>
    <row r="659" spans="3:4" x14ac:dyDescent="0.2">
      <c r="C659" s="20"/>
      <c r="D659" s="20"/>
    </row>
    <row r="660" spans="3:4" x14ac:dyDescent="0.2">
      <c r="C660" s="20"/>
      <c r="D660" s="20"/>
    </row>
    <row r="661" spans="3:4" x14ac:dyDescent="0.2">
      <c r="C661" s="20"/>
      <c r="D661" s="20"/>
    </row>
    <row r="662" spans="3:4" x14ac:dyDescent="0.2">
      <c r="C662" s="20"/>
      <c r="D662" s="20"/>
    </row>
    <row r="663" spans="3:4" x14ac:dyDescent="0.2">
      <c r="C663" s="20"/>
      <c r="D663" s="20"/>
    </row>
    <row r="664" spans="3:4" x14ac:dyDescent="0.2">
      <c r="C664" s="20"/>
      <c r="D664" s="20"/>
    </row>
    <row r="665" spans="3:4" x14ac:dyDescent="0.2">
      <c r="C665" s="20"/>
      <c r="D665" s="20"/>
    </row>
    <row r="666" spans="3:4" x14ac:dyDescent="0.2">
      <c r="C666" s="20"/>
      <c r="D666" s="20"/>
    </row>
    <row r="667" spans="3:4" x14ac:dyDescent="0.2">
      <c r="C667" s="20"/>
      <c r="D667" s="20"/>
    </row>
    <row r="668" spans="3:4" x14ac:dyDescent="0.2">
      <c r="C668" s="20"/>
      <c r="D668" s="20"/>
    </row>
    <row r="669" spans="3:4" x14ac:dyDescent="0.2">
      <c r="C669" s="20"/>
      <c r="D669" s="20"/>
    </row>
    <row r="670" spans="3:4" x14ac:dyDescent="0.2">
      <c r="C670" s="20"/>
      <c r="D670" s="20"/>
    </row>
    <row r="671" spans="3:4" x14ac:dyDescent="0.2">
      <c r="C671" s="20"/>
      <c r="D671" s="20"/>
    </row>
    <row r="672" spans="3:4" x14ac:dyDescent="0.2">
      <c r="C672" s="20"/>
      <c r="D672" s="20"/>
    </row>
    <row r="673" spans="3:4" x14ac:dyDescent="0.2">
      <c r="C673" s="20"/>
      <c r="D673" s="20"/>
    </row>
    <row r="674" spans="3:4" x14ac:dyDescent="0.2">
      <c r="C674" s="20"/>
      <c r="D674" s="20"/>
    </row>
    <row r="675" spans="3:4" x14ac:dyDescent="0.2">
      <c r="C675" s="20"/>
      <c r="D675" s="20"/>
    </row>
    <row r="676" spans="3:4" x14ac:dyDescent="0.2">
      <c r="C676" s="20"/>
      <c r="D676" s="20"/>
    </row>
    <row r="677" spans="3:4" x14ac:dyDescent="0.2">
      <c r="C677" s="20"/>
      <c r="D677" s="20"/>
    </row>
    <row r="678" spans="3:4" x14ac:dyDescent="0.2">
      <c r="C678" s="20"/>
      <c r="D678" s="20"/>
    </row>
    <row r="679" spans="3:4" x14ac:dyDescent="0.2">
      <c r="C679" s="20"/>
      <c r="D679" s="20"/>
    </row>
    <row r="680" spans="3:4" x14ac:dyDescent="0.2">
      <c r="C680" s="20"/>
      <c r="D680" s="20"/>
    </row>
    <row r="681" spans="3:4" x14ac:dyDescent="0.2">
      <c r="C681" s="20"/>
      <c r="D681" s="20"/>
    </row>
    <row r="682" spans="3:4" x14ac:dyDescent="0.2">
      <c r="C682" s="20"/>
      <c r="D682" s="20"/>
    </row>
    <row r="683" spans="3:4" x14ac:dyDescent="0.2">
      <c r="C683" s="20"/>
      <c r="D683" s="20"/>
    </row>
    <row r="684" spans="3:4" x14ac:dyDescent="0.2">
      <c r="C684" s="20"/>
      <c r="D684" s="20"/>
    </row>
    <row r="685" spans="3:4" x14ac:dyDescent="0.2">
      <c r="C685" s="20"/>
      <c r="D685" s="20"/>
    </row>
    <row r="686" spans="3:4" x14ac:dyDescent="0.2">
      <c r="C686" s="20"/>
      <c r="D686" s="20"/>
    </row>
    <row r="687" spans="3:4" x14ac:dyDescent="0.2">
      <c r="C687" s="20"/>
      <c r="D687" s="20"/>
    </row>
    <row r="688" spans="3:4" x14ac:dyDescent="0.2">
      <c r="C688" s="20"/>
      <c r="D688" s="20"/>
    </row>
    <row r="689" spans="3:4" x14ac:dyDescent="0.2">
      <c r="C689" s="20"/>
      <c r="D689" s="20"/>
    </row>
    <row r="690" spans="3:4" x14ac:dyDescent="0.2">
      <c r="C690" s="20"/>
      <c r="D690" s="20"/>
    </row>
    <row r="691" spans="3:4" x14ac:dyDescent="0.2">
      <c r="C691" s="20"/>
      <c r="D691" s="20"/>
    </row>
    <row r="692" spans="3:4" x14ac:dyDescent="0.2">
      <c r="C692" s="20"/>
      <c r="D692" s="20"/>
    </row>
    <row r="693" spans="3:4" x14ac:dyDescent="0.2">
      <c r="C693" s="20"/>
      <c r="D693" s="20"/>
    </row>
    <row r="694" spans="3:4" x14ac:dyDescent="0.2">
      <c r="C694" s="20"/>
      <c r="D694" s="20"/>
    </row>
    <row r="695" spans="3:4" x14ac:dyDescent="0.2">
      <c r="C695" s="20"/>
      <c r="D695" s="20"/>
    </row>
    <row r="696" spans="3:4" x14ac:dyDescent="0.2">
      <c r="C696" s="20"/>
      <c r="D696" s="20"/>
    </row>
    <row r="697" spans="3:4" x14ac:dyDescent="0.2">
      <c r="C697" s="20"/>
      <c r="D697" s="20"/>
    </row>
    <row r="698" spans="3:4" x14ac:dyDescent="0.2">
      <c r="C698" s="20"/>
      <c r="D698" s="20"/>
    </row>
    <row r="699" spans="3:4" x14ac:dyDescent="0.2">
      <c r="C699" s="20"/>
      <c r="D699" s="20"/>
    </row>
    <row r="700" spans="3:4" x14ac:dyDescent="0.2">
      <c r="C700" s="20"/>
      <c r="D700" s="20"/>
    </row>
    <row r="701" spans="3:4" x14ac:dyDescent="0.2">
      <c r="C701" s="20"/>
      <c r="D701" s="20"/>
    </row>
    <row r="702" spans="3:4" x14ac:dyDescent="0.2">
      <c r="C702" s="20"/>
      <c r="D702" s="20"/>
    </row>
    <row r="703" spans="3:4" x14ac:dyDescent="0.2">
      <c r="C703" s="20"/>
      <c r="D703" s="20"/>
    </row>
    <row r="704" spans="3:4" x14ac:dyDescent="0.2">
      <c r="C704" s="20"/>
      <c r="D704" s="20"/>
    </row>
    <row r="705" spans="3:4" x14ac:dyDescent="0.2">
      <c r="C705" s="20"/>
      <c r="D705" s="20"/>
    </row>
    <row r="706" spans="3:4" x14ac:dyDescent="0.2">
      <c r="C706" s="20"/>
      <c r="D706" s="20"/>
    </row>
    <row r="707" spans="3:4" x14ac:dyDescent="0.2">
      <c r="C707" s="20"/>
      <c r="D707" s="20"/>
    </row>
    <row r="708" spans="3:4" x14ac:dyDescent="0.2">
      <c r="C708" s="20"/>
      <c r="D708" s="20"/>
    </row>
    <row r="709" spans="3:4" x14ac:dyDescent="0.2">
      <c r="C709" s="20"/>
      <c r="D709" s="20"/>
    </row>
    <row r="710" spans="3:4" x14ac:dyDescent="0.2">
      <c r="C710" s="20"/>
      <c r="D710" s="20"/>
    </row>
    <row r="711" spans="3:4" x14ac:dyDescent="0.2">
      <c r="C711" s="20"/>
      <c r="D711" s="20"/>
    </row>
    <row r="712" spans="3:4" x14ac:dyDescent="0.2">
      <c r="C712" s="20"/>
      <c r="D712" s="20"/>
    </row>
    <row r="713" spans="3:4" x14ac:dyDescent="0.2">
      <c r="C713" s="20"/>
      <c r="D713" s="20"/>
    </row>
    <row r="714" spans="3:4" x14ac:dyDescent="0.2">
      <c r="C714" s="20"/>
      <c r="D714" s="20"/>
    </row>
    <row r="715" spans="3:4" x14ac:dyDescent="0.2">
      <c r="C715" s="20"/>
      <c r="D715" s="20"/>
    </row>
    <row r="716" spans="3:4" x14ac:dyDescent="0.2">
      <c r="C716" s="20"/>
      <c r="D716" s="20"/>
    </row>
    <row r="717" spans="3:4" x14ac:dyDescent="0.2">
      <c r="C717" s="20"/>
      <c r="D717" s="20"/>
    </row>
    <row r="718" spans="3:4" x14ac:dyDescent="0.2">
      <c r="C718" s="20"/>
      <c r="D718" s="20"/>
    </row>
    <row r="719" spans="3:4" x14ac:dyDescent="0.2">
      <c r="C719" s="20"/>
      <c r="D719" s="20"/>
    </row>
    <row r="720" spans="3:4" x14ac:dyDescent="0.2">
      <c r="C720" s="20"/>
      <c r="D720" s="20"/>
    </row>
    <row r="721" spans="3:4" x14ac:dyDescent="0.2">
      <c r="C721" s="20"/>
      <c r="D721" s="20"/>
    </row>
    <row r="722" spans="3:4" x14ac:dyDescent="0.2">
      <c r="C722" s="20"/>
      <c r="D722" s="20"/>
    </row>
    <row r="723" spans="3:4" x14ac:dyDescent="0.2">
      <c r="C723" s="20"/>
      <c r="D723" s="20"/>
    </row>
    <row r="724" spans="3:4" x14ac:dyDescent="0.2">
      <c r="C724" s="20"/>
      <c r="D724" s="20"/>
    </row>
    <row r="725" spans="3:4" x14ac:dyDescent="0.2">
      <c r="C725" s="20"/>
      <c r="D725" s="20"/>
    </row>
    <row r="726" spans="3:4" x14ac:dyDescent="0.2">
      <c r="C726" s="20"/>
      <c r="D726" s="20"/>
    </row>
    <row r="727" spans="3:4" x14ac:dyDescent="0.2">
      <c r="C727" s="20"/>
      <c r="D727" s="20"/>
    </row>
    <row r="728" spans="3:4" x14ac:dyDescent="0.2">
      <c r="C728" s="20"/>
      <c r="D728" s="20"/>
    </row>
    <row r="729" spans="3:4" x14ac:dyDescent="0.2">
      <c r="C729" s="20"/>
      <c r="D729" s="20"/>
    </row>
    <row r="730" spans="3:4" x14ac:dyDescent="0.2">
      <c r="C730" s="20"/>
      <c r="D730" s="20"/>
    </row>
    <row r="731" spans="3:4" x14ac:dyDescent="0.2">
      <c r="C731" s="20"/>
      <c r="D731" s="20"/>
    </row>
    <row r="732" spans="3:4" x14ac:dyDescent="0.2">
      <c r="C732" s="20"/>
      <c r="D732" s="20"/>
    </row>
    <row r="733" spans="3:4" x14ac:dyDescent="0.2">
      <c r="C733" s="20"/>
      <c r="D733" s="20"/>
    </row>
    <row r="734" spans="3:4" x14ac:dyDescent="0.2">
      <c r="C734" s="20"/>
      <c r="D734" s="20"/>
    </row>
    <row r="735" spans="3:4" x14ac:dyDescent="0.2">
      <c r="C735" s="20"/>
      <c r="D735" s="20"/>
    </row>
    <row r="736" spans="3:4" x14ac:dyDescent="0.2">
      <c r="C736" s="20"/>
      <c r="D736" s="20"/>
    </row>
    <row r="737" spans="3:4" x14ac:dyDescent="0.2">
      <c r="C737" s="20"/>
      <c r="D737" s="20"/>
    </row>
    <row r="738" spans="3:4" x14ac:dyDescent="0.2">
      <c r="C738" s="20"/>
      <c r="D738" s="20"/>
    </row>
    <row r="739" spans="3:4" x14ac:dyDescent="0.2">
      <c r="C739" s="20"/>
      <c r="D739" s="20"/>
    </row>
    <row r="740" spans="3:4" x14ac:dyDescent="0.2">
      <c r="C740" s="20"/>
      <c r="D740" s="20"/>
    </row>
    <row r="741" spans="3:4" x14ac:dyDescent="0.2">
      <c r="C741" s="20"/>
      <c r="D741" s="20"/>
    </row>
    <row r="742" spans="3:4" x14ac:dyDescent="0.2">
      <c r="C742" s="20"/>
      <c r="D742" s="20"/>
    </row>
    <row r="743" spans="3:4" x14ac:dyDescent="0.2">
      <c r="C743" s="20"/>
      <c r="D743" s="20"/>
    </row>
    <row r="744" spans="3:4" x14ac:dyDescent="0.2">
      <c r="C744" s="20"/>
      <c r="D744" s="20"/>
    </row>
    <row r="745" spans="3:4" x14ac:dyDescent="0.2">
      <c r="C745" s="20"/>
      <c r="D745" s="20"/>
    </row>
    <row r="746" spans="3:4" x14ac:dyDescent="0.2">
      <c r="C746" s="20"/>
      <c r="D746" s="20"/>
    </row>
    <row r="747" spans="3:4" x14ac:dyDescent="0.2">
      <c r="C747" s="20"/>
      <c r="D747" s="20"/>
    </row>
    <row r="748" spans="3:4" x14ac:dyDescent="0.2">
      <c r="C748" s="20"/>
      <c r="D748" s="20"/>
    </row>
    <row r="749" spans="3:4" x14ac:dyDescent="0.2">
      <c r="C749" s="20"/>
      <c r="D749" s="20"/>
    </row>
    <row r="750" spans="3:4" x14ac:dyDescent="0.2">
      <c r="C750" s="20"/>
      <c r="D750" s="20"/>
    </row>
    <row r="751" spans="3:4" x14ac:dyDescent="0.2">
      <c r="C751" s="20"/>
      <c r="D751" s="20"/>
    </row>
    <row r="752" spans="3:4" x14ac:dyDescent="0.2">
      <c r="C752" s="20"/>
      <c r="D752" s="20"/>
    </row>
    <row r="753" spans="3:4" x14ac:dyDescent="0.2">
      <c r="C753" s="20"/>
      <c r="D753" s="20"/>
    </row>
    <row r="754" spans="3:4" x14ac:dyDescent="0.2">
      <c r="C754" s="20"/>
      <c r="D754" s="20"/>
    </row>
    <row r="755" spans="3:4" x14ac:dyDescent="0.2">
      <c r="C755" s="20"/>
      <c r="D755" s="20"/>
    </row>
    <row r="756" spans="3:4" x14ac:dyDescent="0.2">
      <c r="C756" s="20"/>
      <c r="D756" s="20"/>
    </row>
    <row r="757" spans="3:4" x14ac:dyDescent="0.2">
      <c r="C757" s="20"/>
      <c r="D757" s="20"/>
    </row>
    <row r="758" spans="3:4" x14ac:dyDescent="0.2">
      <c r="C758" s="20"/>
      <c r="D758" s="20"/>
    </row>
    <row r="759" spans="3:4" x14ac:dyDescent="0.2">
      <c r="C759" s="20"/>
      <c r="D759" s="20"/>
    </row>
    <row r="760" spans="3:4" x14ac:dyDescent="0.2">
      <c r="C760" s="20"/>
      <c r="D760" s="20"/>
    </row>
    <row r="761" spans="3:4" x14ac:dyDescent="0.2">
      <c r="C761" s="20"/>
      <c r="D761" s="20"/>
    </row>
    <row r="762" spans="3:4" x14ac:dyDescent="0.2">
      <c r="C762" s="20"/>
      <c r="D762" s="20"/>
    </row>
    <row r="763" spans="3:4" x14ac:dyDescent="0.2">
      <c r="C763" s="20"/>
      <c r="D763" s="20"/>
    </row>
    <row r="764" spans="3:4" x14ac:dyDescent="0.2">
      <c r="C764" s="20"/>
      <c r="D764" s="20"/>
    </row>
    <row r="765" spans="3:4" x14ac:dyDescent="0.2">
      <c r="C765" s="20"/>
      <c r="D765" s="20"/>
    </row>
    <row r="766" spans="3:4" x14ac:dyDescent="0.2">
      <c r="C766" s="20"/>
      <c r="D766" s="20"/>
    </row>
    <row r="767" spans="3:4" x14ac:dyDescent="0.2">
      <c r="C767" s="20"/>
      <c r="D767" s="20"/>
    </row>
    <row r="768" spans="3:4" x14ac:dyDescent="0.2">
      <c r="C768" s="20"/>
      <c r="D768" s="20"/>
    </row>
    <row r="769" spans="3:4" x14ac:dyDescent="0.2">
      <c r="C769" s="20"/>
      <c r="D769" s="20"/>
    </row>
    <row r="770" spans="3:4" x14ac:dyDescent="0.2">
      <c r="C770" s="20"/>
      <c r="D770" s="20"/>
    </row>
    <row r="771" spans="3:4" x14ac:dyDescent="0.2">
      <c r="C771" s="20"/>
      <c r="D771" s="20"/>
    </row>
    <row r="772" spans="3:4" x14ac:dyDescent="0.2">
      <c r="C772" s="20"/>
      <c r="D772" s="20"/>
    </row>
    <row r="773" spans="3:4" x14ac:dyDescent="0.2">
      <c r="C773" s="20"/>
      <c r="D773" s="20"/>
    </row>
    <row r="774" spans="3:4" x14ac:dyDescent="0.2">
      <c r="C774" s="20"/>
      <c r="D774" s="20"/>
    </row>
    <row r="775" spans="3:4" x14ac:dyDescent="0.2">
      <c r="C775" s="20"/>
      <c r="D775" s="20"/>
    </row>
    <row r="776" spans="3:4" x14ac:dyDescent="0.2">
      <c r="C776" s="20"/>
      <c r="D776" s="20"/>
    </row>
    <row r="777" spans="3:4" x14ac:dyDescent="0.2">
      <c r="C777" s="20"/>
      <c r="D777" s="20"/>
    </row>
    <row r="778" spans="3:4" x14ac:dyDescent="0.2">
      <c r="C778" s="20"/>
      <c r="D778" s="20"/>
    </row>
    <row r="779" spans="3:4" x14ac:dyDescent="0.2">
      <c r="C779" s="20"/>
      <c r="D779" s="20"/>
    </row>
    <row r="780" spans="3:4" x14ac:dyDescent="0.2">
      <c r="C780" s="20"/>
      <c r="D780" s="20"/>
    </row>
    <row r="781" spans="3:4" x14ac:dyDescent="0.2">
      <c r="C781" s="20"/>
      <c r="D781" s="20"/>
    </row>
    <row r="782" spans="3:4" x14ac:dyDescent="0.2">
      <c r="C782" s="20"/>
      <c r="D782" s="20"/>
    </row>
    <row r="783" spans="3:4" x14ac:dyDescent="0.2">
      <c r="C783" s="20"/>
      <c r="D783" s="20"/>
    </row>
    <row r="784" spans="3:4" x14ac:dyDescent="0.2">
      <c r="C784" s="20"/>
      <c r="D784" s="20"/>
    </row>
    <row r="785" spans="3:4" x14ac:dyDescent="0.2">
      <c r="C785" s="20"/>
      <c r="D785" s="20"/>
    </row>
    <row r="786" spans="3:4" x14ac:dyDescent="0.2">
      <c r="C786" s="20"/>
      <c r="D786" s="20"/>
    </row>
    <row r="787" spans="3:4" x14ac:dyDescent="0.2">
      <c r="C787" s="20"/>
      <c r="D787" s="20"/>
    </row>
    <row r="788" spans="3:4" x14ac:dyDescent="0.2">
      <c r="C788" s="20"/>
      <c r="D788" s="20"/>
    </row>
    <row r="789" spans="3:4" x14ac:dyDescent="0.2">
      <c r="C789" s="20"/>
      <c r="D789" s="20"/>
    </row>
    <row r="790" spans="3:4" x14ac:dyDescent="0.2">
      <c r="C790" s="20"/>
      <c r="D790" s="20"/>
    </row>
    <row r="791" spans="3:4" x14ac:dyDescent="0.2">
      <c r="C791" s="20"/>
      <c r="D791" s="20"/>
    </row>
    <row r="792" spans="3:4" x14ac:dyDescent="0.2">
      <c r="C792" s="20"/>
      <c r="D792" s="20"/>
    </row>
    <row r="793" spans="3:4" x14ac:dyDescent="0.2">
      <c r="C793" s="20"/>
      <c r="D793" s="20"/>
    </row>
    <row r="794" spans="3:4" x14ac:dyDescent="0.2">
      <c r="C794" s="20"/>
      <c r="D794" s="20"/>
    </row>
    <row r="795" spans="3:4" x14ac:dyDescent="0.2">
      <c r="C795" s="20"/>
      <c r="D795" s="20"/>
    </row>
    <row r="796" spans="3:4" x14ac:dyDescent="0.2">
      <c r="C796" s="20"/>
      <c r="D796" s="20"/>
    </row>
    <row r="797" spans="3:4" x14ac:dyDescent="0.2">
      <c r="C797" s="20"/>
      <c r="D797" s="20"/>
    </row>
    <row r="798" spans="3:4" x14ac:dyDescent="0.2">
      <c r="C798" s="20"/>
      <c r="D798" s="20"/>
    </row>
    <row r="799" spans="3:4" x14ac:dyDescent="0.2">
      <c r="C799" s="20"/>
      <c r="D799" s="20"/>
    </row>
    <row r="800" spans="3:4" x14ac:dyDescent="0.2">
      <c r="C800" s="20"/>
      <c r="D800" s="20"/>
    </row>
    <row r="801" spans="3:4" x14ac:dyDescent="0.2">
      <c r="C801" s="20"/>
      <c r="D801" s="20"/>
    </row>
    <row r="802" spans="3:4" x14ac:dyDescent="0.2">
      <c r="C802" s="20"/>
      <c r="D802" s="20"/>
    </row>
    <row r="803" spans="3:4" x14ac:dyDescent="0.2">
      <c r="C803" s="20"/>
      <c r="D803" s="20"/>
    </row>
    <row r="804" spans="3:4" x14ac:dyDescent="0.2">
      <c r="C804" s="20"/>
      <c r="D804" s="20"/>
    </row>
    <row r="805" spans="3:4" x14ac:dyDescent="0.2">
      <c r="C805" s="20"/>
      <c r="D805" s="20"/>
    </row>
    <row r="806" spans="3:4" x14ac:dyDescent="0.2">
      <c r="C806" s="20"/>
      <c r="D806" s="20"/>
    </row>
    <row r="807" spans="3:4" x14ac:dyDescent="0.2">
      <c r="C807" s="20"/>
      <c r="D807" s="20"/>
    </row>
    <row r="808" spans="3:4" x14ac:dyDescent="0.2">
      <c r="C808" s="20"/>
      <c r="D808" s="20"/>
    </row>
    <row r="809" spans="3:4" x14ac:dyDescent="0.2">
      <c r="C809" s="20"/>
      <c r="D809" s="20"/>
    </row>
    <row r="810" spans="3:4" x14ac:dyDescent="0.2">
      <c r="C810" s="20"/>
      <c r="D810" s="20"/>
    </row>
    <row r="811" spans="3:4" x14ac:dyDescent="0.2">
      <c r="C811" s="20"/>
      <c r="D811" s="20"/>
    </row>
    <row r="812" spans="3:4" x14ac:dyDescent="0.2">
      <c r="C812" s="20"/>
      <c r="D812" s="20"/>
    </row>
    <row r="813" spans="3:4" x14ac:dyDescent="0.2">
      <c r="C813" s="20"/>
      <c r="D813" s="20"/>
    </row>
    <row r="814" spans="3:4" x14ac:dyDescent="0.2">
      <c r="C814" s="20"/>
      <c r="D814" s="20"/>
    </row>
    <row r="815" spans="3:4" x14ac:dyDescent="0.2">
      <c r="C815" s="20"/>
      <c r="D815" s="20"/>
    </row>
    <row r="816" spans="3:4" x14ac:dyDescent="0.2">
      <c r="C816" s="20"/>
      <c r="D816" s="20"/>
    </row>
    <row r="817" spans="3:4" x14ac:dyDescent="0.2">
      <c r="C817" s="20"/>
      <c r="D817" s="20"/>
    </row>
    <row r="818" spans="3:4" x14ac:dyDescent="0.2">
      <c r="C818" s="20"/>
      <c r="D818" s="20"/>
    </row>
    <row r="819" spans="3:4" x14ac:dyDescent="0.2">
      <c r="C819" s="20"/>
      <c r="D819" s="20"/>
    </row>
    <row r="820" spans="3:4" x14ac:dyDescent="0.2">
      <c r="C820" s="20"/>
      <c r="D820" s="20"/>
    </row>
    <row r="821" spans="3:4" x14ac:dyDescent="0.2">
      <c r="C821" s="20"/>
      <c r="D821" s="20"/>
    </row>
    <row r="822" spans="3:4" x14ac:dyDescent="0.2">
      <c r="C822" s="20"/>
      <c r="D822" s="20"/>
    </row>
    <row r="823" spans="3:4" x14ac:dyDescent="0.2">
      <c r="C823" s="20"/>
      <c r="D823" s="20"/>
    </row>
    <row r="824" spans="3:4" x14ac:dyDescent="0.2">
      <c r="C824" s="20"/>
      <c r="D824" s="20"/>
    </row>
    <row r="825" spans="3:4" x14ac:dyDescent="0.2">
      <c r="C825" s="20"/>
      <c r="D825" s="20"/>
    </row>
    <row r="826" spans="3:4" x14ac:dyDescent="0.2">
      <c r="C826" s="20"/>
      <c r="D826" s="20"/>
    </row>
    <row r="827" spans="3:4" x14ac:dyDescent="0.2">
      <c r="C827" s="20"/>
      <c r="D827" s="20"/>
    </row>
    <row r="828" spans="3:4" x14ac:dyDescent="0.2">
      <c r="C828" s="20"/>
      <c r="D828" s="20"/>
    </row>
    <row r="829" spans="3:4" x14ac:dyDescent="0.2">
      <c r="C829" s="20"/>
      <c r="D829" s="20"/>
    </row>
    <row r="830" spans="3:4" x14ac:dyDescent="0.2">
      <c r="C830" s="20"/>
      <c r="D830" s="20"/>
    </row>
    <row r="831" spans="3:4" x14ac:dyDescent="0.2">
      <c r="C831" s="20"/>
      <c r="D831" s="20"/>
    </row>
    <row r="832" spans="3:4" x14ac:dyDescent="0.2">
      <c r="C832" s="20"/>
      <c r="D832" s="20"/>
    </row>
    <row r="833" spans="3:4" x14ac:dyDescent="0.2">
      <c r="C833" s="20"/>
      <c r="D833" s="20"/>
    </row>
    <row r="834" spans="3:4" x14ac:dyDescent="0.2">
      <c r="C834" s="20"/>
      <c r="D834" s="20"/>
    </row>
    <row r="835" spans="3:4" x14ac:dyDescent="0.2">
      <c r="C835" s="20"/>
      <c r="D835" s="20"/>
    </row>
    <row r="836" spans="3:4" x14ac:dyDescent="0.2">
      <c r="C836" s="20"/>
      <c r="D836" s="20"/>
    </row>
    <row r="837" spans="3:4" x14ac:dyDescent="0.2">
      <c r="C837" s="20"/>
      <c r="D837" s="20"/>
    </row>
    <row r="838" spans="3:4" x14ac:dyDescent="0.2">
      <c r="C838" s="20"/>
      <c r="D838" s="20"/>
    </row>
    <row r="839" spans="3:4" x14ac:dyDescent="0.2">
      <c r="C839" s="20"/>
      <c r="D839" s="20"/>
    </row>
    <row r="840" spans="3:4" x14ac:dyDescent="0.2">
      <c r="C840" s="20"/>
      <c r="D840" s="20"/>
    </row>
    <row r="841" spans="3:4" x14ac:dyDescent="0.2">
      <c r="C841" s="20"/>
      <c r="D841" s="20"/>
    </row>
    <row r="842" spans="3:4" x14ac:dyDescent="0.2">
      <c r="C842" s="20"/>
      <c r="D842" s="20"/>
    </row>
    <row r="843" spans="3:4" x14ac:dyDescent="0.2">
      <c r="C843" s="20"/>
      <c r="D843" s="20"/>
    </row>
    <row r="844" spans="3:4" x14ac:dyDescent="0.2">
      <c r="C844" s="20"/>
      <c r="D844" s="20"/>
    </row>
    <row r="845" spans="3:4" x14ac:dyDescent="0.2">
      <c r="C845" s="20"/>
      <c r="D845" s="20"/>
    </row>
    <row r="846" spans="3:4" x14ac:dyDescent="0.2">
      <c r="C846" s="20"/>
      <c r="D846" s="20"/>
    </row>
    <row r="847" spans="3:4" x14ac:dyDescent="0.2">
      <c r="C847" s="20"/>
      <c r="D847" s="20"/>
    </row>
    <row r="848" spans="3:4" x14ac:dyDescent="0.2">
      <c r="C848" s="20"/>
      <c r="D848" s="20"/>
    </row>
    <row r="849" spans="3:4" x14ac:dyDescent="0.2">
      <c r="C849" s="20"/>
      <c r="D849" s="20"/>
    </row>
    <row r="850" spans="3:4" x14ac:dyDescent="0.2">
      <c r="C850" s="20"/>
      <c r="D850" s="20"/>
    </row>
    <row r="851" spans="3:4" x14ac:dyDescent="0.2">
      <c r="C851" s="20"/>
      <c r="D851" s="20"/>
    </row>
    <row r="852" spans="3:4" x14ac:dyDescent="0.2">
      <c r="C852" s="20"/>
      <c r="D852" s="20"/>
    </row>
    <row r="853" spans="3:4" x14ac:dyDescent="0.2">
      <c r="C853" s="20"/>
      <c r="D853" s="20"/>
    </row>
    <row r="854" spans="3:4" x14ac:dyDescent="0.2">
      <c r="C854" s="20"/>
      <c r="D854" s="20"/>
    </row>
    <row r="855" spans="3:4" x14ac:dyDescent="0.2">
      <c r="C855" s="20"/>
      <c r="D855" s="20"/>
    </row>
    <row r="856" spans="3:4" x14ac:dyDescent="0.2">
      <c r="C856" s="20"/>
      <c r="D856" s="20"/>
    </row>
    <row r="857" spans="3:4" x14ac:dyDescent="0.2">
      <c r="C857" s="20"/>
      <c r="D857" s="20"/>
    </row>
    <row r="858" spans="3:4" x14ac:dyDescent="0.2">
      <c r="C858" s="20"/>
      <c r="D858" s="20"/>
    </row>
    <row r="859" spans="3:4" x14ac:dyDescent="0.2">
      <c r="C859" s="20"/>
      <c r="D859" s="20"/>
    </row>
    <row r="860" spans="3:4" x14ac:dyDescent="0.2">
      <c r="C860" s="20"/>
      <c r="D860" s="20"/>
    </row>
    <row r="861" spans="3:4" x14ac:dyDescent="0.2">
      <c r="C861" s="20"/>
      <c r="D861" s="20"/>
    </row>
    <row r="862" spans="3:4" x14ac:dyDescent="0.2">
      <c r="C862" s="20"/>
      <c r="D862" s="20"/>
    </row>
    <row r="863" spans="3:4" x14ac:dyDescent="0.2">
      <c r="C863" s="20"/>
      <c r="D863" s="20"/>
    </row>
    <row r="864" spans="3:4" x14ac:dyDescent="0.2">
      <c r="C864" s="20"/>
      <c r="D864" s="20"/>
    </row>
    <row r="865" spans="3:4" x14ac:dyDescent="0.2">
      <c r="C865" s="20"/>
      <c r="D865" s="20"/>
    </row>
    <row r="866" spans="3:4" x14ac:dyDescent="0.2">
      <c r="C866" s="20"/>
      <c r="D866" s="20"/>
    </row>
    <row r="867" spans="3:4" x14ac:dyDescent="0.2">
      <c r="C867" s="20"/>
      <c r="D867" s="20"/>
    </row>
    <row r="868" spans="3:4" x14ac:dyDescent="0.2">
      <c r="C868" s="20"/>
      <c r="D868" s="20"/>
    </row>
    <row r="869" spans="3:4" x14ac:dyDescent="0.2">
      <c r="C869" s="20"/>
      <c r="D869" s="20"/>
    </row>
    <row r="870" spans="3:4" x14ac:dyDescent="0.2">
      <c r="C870" s="20"/>
      <c r="D870" s="20"/>
    </row>
    <row r="871" spans="3:4" x14ac:dyDescent="0.2">
      <c r="C871" s="20"/>
      <c r="D871" s="20"/>
    </row>
    <row r="872" spans="3:4" x14ac:dyDescent="0.2">
      <c r="C872" s="20"/>
      <c r="D872" s="20"/>
    </row>
    <row r="873" spans="3:4" x14ac:dyDescent="0.2">
      <c r="C873" s="20"/>
      <c r="D873" s="20"/>
    </row>
    <row r="874" spans="3:4" x14ac:dyDescent="0.2">
      <c r="C874" s="20"/>
      <c r="D874" s="20"/>
    </row>
    <row r="875" spans="3:4" x14ac:dyDescent="0.2">
      <c r="C875" s="20"/>
      <c r="D875" s="20"/>
    </row>
    <row r="876" spans="3:4" x14ac:dyDescent="0.2">
      <c r="C876" s="20"/>
      <c r="D876" s="20"/>
    </row>
    <row r="877" spans="3:4" x14ac:dyDescent="0.2">
      <c r="C877" s="20"/>
      <c r="D877" s="20"/>
    </row>
    <row r="878" spans="3:4" x14ac:dyDescent="0.2">
      <c r="C878" s="20"/>
      <c r="D878" s="20"/>
    </row>
    <row r="879" spans="3:4" x14ac:dyDescent="0.2">
      <c r="C879" s="20"/>
      <c r="D879" s="20"/>
    </row>
    <row r="880" spans="3:4" x14ac:dyDescent="0.2">
      <c r="C880" s="20"/>
      <c r="D880" s="20"/>
    </row>
    <row r="881" spans="3:4" x14ac:dyDescent="0.2">
      <c r="C881" s="20"/>
      <c r="D881" s="20"/>
    </row>
    <row r="882" spans="3:4" x14ac:dyDescent="0.2">
      <c r="C882" s="20"/>
      <c r="D882" s="20"/>
    </row>
    <row r="883" spans="3:4" x14ac:dyDescent="0.2">
      <c r="C883" s="20"/>
      <c r="D883" s="20"/>
    </row>
    <row r="884" spans="3:4" x14ac:dyDescent="0.2">
      <c r="C884" s="20"/>
      <c r="D884" s="20"/>
    </row>
    <row r="885" spans="3:4" x14ac:dyDescent="0.2">
      <c r="C885" s="20"/>
      <c r="D885" s="20"/>
    </row>
    <row r="886" spans="3:4" x14ac:dyDescent="0.2">
      <c r="C886" s="20"/>
      <c r="D886" s="20"/>
    </row>
    <row r="887" spans="3:4" x14ac:dyDescent="0.2">
      <c r="C887" s="20"/>
      <c r="D887" s="20"/>
    </row>
    <row r="888" spans="3:4" x14ac:dyDescent="0.2">
      <c r="C888" s="20"/>
      <c r="D888" s="20"/>
    </row>
    <row r="889" spans="3:4" x14ac:dyDescent="0.2">
      <c r="C889" s="20"/>
      <c r="D889" s="20"/>
    </row>
    <row r="890" spans="3:4" x14ac:dyDescent="0.2">
      <c r="C890" s="20"/>
      <c r="D890" s="20"/>
    </row>
    <row r="891" spans="3:4" x14ac:dyDescent="0.2">
      <c r="C891" s="20"/>
      <c r="D891" s="20"/>
    </row>
    <row r="892" spans="3:4" x14ac:dyDescent="0.2">
      <c r="C892" s="20"/>
      <c r="D892" s="20"/>
    </row>
    <row r="893" spans="3:4" x14ac:dyDescent="0.2">
      <c r="C893" s="20"/>
      <c r="D893" s="20"/>
    </row>
    <row r="894" spans="3:4" x14ac:dyDescent="0.2">
      <c r="C894" s="20"/>
      <c r="D894" s="20"/>
    </row>
    <row r="895" spans="3:4" x14ac:dyDescent="0.2">
      <c r="C895" s="20"/>
      <c r="D895" s="20"/>
    </row>
    <row r="896" spans="3:4" x14ac:dyDescent="0.2">
      <c r="C896" s="20"/>
      <c r="D896" s="20"/>
    </row>
    <row r="897" spans="3:4" x14ac:dyDescent="0.2">
      <c r="C897" s="20"/>
      <c r="D897" s="20"/>
    </row>
    <row r="898" spans="3:4" x14ac:dyDescent="0.2">
      <c r="C898" s="20"/>
      <c r="D898" s="20"/>
    </row>
    <row r="899" spans="3:4" x14ac:dyDescent="0.2">
      <c r="C899" s="20"/>
      <c r="D899" s="20"/>
    </row>
    <row r="900" spans="3:4" x14ac:dyDescent="0.2">
      <c r="C900" s="20"/>
      <c r="D900" s="20"/>
    </row>
    <row r="901" spans="3:4" x14ac:dyDescent="0.2">
      <c r="C901" s="20"/>
      <c r="D901" s="20"/>
    </row>
    <row r="902" spans="3:4" x14ac:dyDescent="0.2">
      <c r="C902" s="20"/>
      <c r="D902" s="20"/>
    </row>
    <row r="903" spans="3:4" x14ac:dyDescent="0.2">
      <c r="C903" s="20"/>
      <c r="D903" s="20"/>
    </row>
    <row r="904" spans="3:4" x14ac:dyDescent="0.2">
      <c r="C904" s="20"/>
      <c r="D904" s="20"/>
    </row>
    <row r="905" spans="3:4" x14ac:dyDescent="0.2">
      <c r="C905" s="20"/>
      <c r="D905" s="20"/>
    </row>
    <row r="906" spans="3:4" x14ac:dyDescent="0.2">
      <c r="C906" s="20"/>
      <c r="D906" s="20"/>
    </row>
    <row r="907" spans="3:4" x14ac:dyDescent="0.2">
      <c r="C907" s="20"/>
      <c r="D907" s="20"/>
    </row>
    <row r="908" spans="3:4" x14ac:dyDescent="0.2">
      <c r="C908" s="20"/>
      <c r="D908" s="20"/>
    </row>
    <row r="909" spans="3:4" x14ac:dyDescent="0.2">
      <c r="C909" s="20"/>
      <c r="D909" s="20"/>
    </row>
    <row r="910" spans="3:4" x14ac:dyDescent="0.2">
      <c r="C910" s="20"/>
      <c r="D910" s="20"/>
    </row>
    <row r="911" spans="3:4" x14ac:dyDescent="0.2">
      <c r="C911" s="20"/>
      <c r="D911" s="20"/>
    </row>
    <row r="912" spans="3:4" x14ac:dyDescent="0.2">
      <c r="C912" s="20"/>
      <c r="D912" s="20"/>
    </row>
    <row r="913" spans="3:4" x14ac:dyDescent="0.2">
      <c r="C913" s="20"/>
      <c r="D913" s="20"/>
    </row>
    <row r="914" spans="3:4" x14ac:dyDescent="0.2">
      <c r="C914" s="20"/>
      <c r="D914" s="20"/>
    </row>
    <row r="915" spans="3:4" x14ac:dyDescent="0.2">
      <c r="C915" s="20"/>
      <c r="D915" s="20"/>
    </row>
    <row r="916" spans="3:4" x14ac:dyDescent="0.2">
      <c r="C916" s="20"/>
      <c r="D916" s="20"/>
    </row>
    <row r="917" spans="3:4" x14ac:dyDescent="0.2">
      <c r="C917" s="20"/>
      <c r="D917" s="20"/>
    </row>
    <row r="918" spans="3:4" x14ac:dyDescent="0.2">
      <c r="C918" s="20"/>
      <c r="D918" s="20"/>
    </row>
    <row r="919" spans="3:4" x14ac:dyDescent="0.2">
      <c r="C919" s="20"/>
      <c r="D919" s="20"/>
    </row>
    <row r="920" spans="3:4" x14ac:dyDescent="0.2">
      <c r="C920" s="20"/>
      <c r="D920" s="20"/>
    </row>
    <row r="921" spans="3:4" x14ac:dyDescent="0.2">
      <c r="C921" s="20"/>
      <c r="D921" s="20"/>
    </row>
    <row r="922" spans="3:4" x14ac:dyDescent="0.2">
      <c r="C922" s="20"/>
      <c r="D922" s="20"/>
    </row>
    <row r="923" spans="3:4" x14ac:dyDescent="0.2">
      <c r="C923" s="20"/>
      <c r="D923" s="20"/>
    </row>
    <row r="924" spans="3:4" x14ac:dyDescent="0.2">
      <c r="C924" s="20"/>
      <c r="D924" s="20"/>
    </row>
    <row r="925" spans="3:4" x14ac:dyDescent="0.2">
      <c r="C925" s="20"/>
      <c r="D925" s="20"/>
    </row>
    <row r="926" spans="3:4" x14ac:dyDescent="0.2">
      <c r="C926" s="20"/>
      <c r="D926" s="20"/>
    </row>
    <row r="927" spans="3:4" x14ac:dyDescent="0.2">
      <c r="C927" s="20"/>
      <c r="D927" s="20"/>
    </row>
    <row r="928" spans="3:4" x14ac:dyDescent="0.2">
      <c r="C928" s="20"/>
      <c r="D928" s="20"/>
    </row>
    <row r="929" spans="3:4" x14ac:dyDescent="0.2">
      <c r="C929" s="20"/>
      <c r="D929" s="20"/>
    </row>
    <row r="930" spans="3:4" x14ac:dyDescent="0.2">
      <c r="C930" s="20"/>
      <c r="D930" s="20"/>
    </row>
    <row r="931" spans="3:4" x14ac:dyDescent="0.2">
      <c r="C931" s="20"/>
      <c r="D931" s="20"/>
    </row>
    <row r="932" spans="3:4" x14ac:dyDescent="0.2">
      <c r="C932" s="20"/>
      <c r="D932" s="20"/>
    </row>
    <row r="933" spans="3:4" x14ac:dyDescent="0.2">
      <c r="C933" s="20"/>
      <c r="D933" s="20"/>
    </row>
    <row r="934" spans="3:4" x14ac:dyDescent="0.2">
      <c r="C934" s="20"/>
      <c r="D934" s="20"/>
    </row>
    <row r="935" spans="3:4" x14ac:dyDescent="0.2">
      <c r="C935" s="20"/>
      <c r="D935" s="20"/>
    </row>
    <row r="936" spans="3:4" x14ac:dyDescent="0.2">
      <c r="C936" s="20"/>
      <c r="D936" s="20"/>
    </row>
    <row r="937" spans="3:4" x14ac:dyDescent="0.2">
      <c r="C937" s="20"/>
      <c r="D937" s="20"/>
    </row>
    <row r="938" spans="3:4" x14ac:dyDescent="0.2">
      <c r="C938" s="20"/>
      <c r="D938" s="20"/>
    </row>
    <row r="939" spans="3:4" x14ac:dyDescent="0.2">
      <c r="C939" s="20"/>
      <c r="D939" s="20"/>
    </row>
    <row r="940" spans="3:4" x14ac:dyDescent="0.2">
      <c r="C940" s="20"/>
      <c r="D940" s="20"/>
    </row>
    <row r="941" spans="3:4" x14ac:dyDescent="0.2">
      <c r="C941" s="20"/>
      <c r="D941" s="20"/>
    </row>
    <row r="942" spans="3:4" x14ac:dyDescent="0.2">
      <c r="C942" s="20"/>
      <c r="D942" s="20"/>
    </row>
    <row r="943" spans="3:4" x14ac:dyDescent="0.2">
      <c r="C943" s="20"/>
      <c r="D943" s="20"/>
    </row>
    <row r="944" spans="3:4" x14ac:dyDescent="0.2">
      <c r="C944" s="20"/>
      <c r="D944" s="20"/>
    </row>
    <row r="945" spans="3:4" x14ac:dyDescent="0.2">
      <c r="C945" s="20"/>
      <c r="D945" s="20"/>
    </row>
    <row r="946" spans="3:4" x14ac:dyDescent="0.2">
      <c r="C946" s="20"/>
      <c r="D946" s="20"/>
    </row>
    <row r="947" spans="3:4" x14ac:dyDescent="0.2">
      <c r="C947" s="20"/>
      <c r="D947" s="20"/>
    </row>
    <row r="948" spans="3:4" x14ac:dyDescent="0.2">
      <c r="C948" s="20"/>
      <c r="D948" s="20"/>
    </row>
    <row r="949" spans="3:4" x14ac:dyDescent="0.2">
      <c r="C949" s="20"/>
      <c r="D949" s="20"/>
    </row>
    <row r="950" spans="3:4" x14ac:dyDescent="0.2">
      <c r="C950" s="20"/>
      <c r="D950" s="20"/>
    </row>
    <row r="951" spans="3:4" x14ac:dyDescent="0.2">
      <c r="C951" s="20"/>
      <c r="D951" s="20"/>
    </row>
    <row r="952" spans="3:4" x14ac:dyDescent="0.2">
      <c r="C952" s="20"/>
      <c r="D952" s="20"/>
    </row>
    <row r="953" spans="3:4" x14ac:dyDescent="0.2">
      <c r="C953" s="20"/>
      <c r="D953" s="20"/>
    </row>
    <row r="954" spans="3:4" x14ac:dyDescent="0.2">
      <c r="C954" s="20"/>
      <c r="D954" s="20"/>
    </row>
    <row r="955" spans="3:4" x14ac:dyDescent="0.2">
      <c r="C955" s="20"/>
      <c r="D955" s="20"/>
    </row>
    <row r="956" spans="3:4" x14ac:dyDescent="0.2">
      <c r="C956" s="20"/>
      <c r="D956" s="20"/>
    </row>
    <row r="957" spans="3:4" x14ac:dyDescent="0.2">
      <c r="C957" s="20"/>
      <c r="D957" s="20"/>
    </row>
    <row r="958" spans="3:4" x14ac:dyDescent="0.2">
      <c r="C958" s="20"/>
      <c r="D958" s="20"/>
    </row>
    <row r="959" spans="3:4" x14ac:dyDescent="0.2">
      <c r="C959" s="20"/>
      <c r="D959" s="20"/>
    </row>
    <row r="960" spans="3:4" x14ac:dyDescent="0.2">
      <c r="C960" s="20"/>
      <c r="D960" s="20"/>
    </row>
    <row r="961" spans="3:4" x14ac:dyDescent="0.2">
      <c r="C961" s="20"/>
      <c r="D961" s="20"/>
    </row>
    <row r="962" spans="3:4" x14ac:dyDescent="0.2">
      <c r="C962" s="20"/>
      <c r="D962" s="20"/>
    </row>
    <row r="963" spans="3:4" x14ac:dyDescent="0.2">
      <c r="C963" s="20"/>
      <c r="D963" s="20"/>
    </row>
    <row r="964" spans="3:4" x14ac:dyDescent="0.2">
      <c r="C964" s="20"/>
      <c r="D964" s="20"/>
    </row>
    <row r="965" spans="3:4" x14ac:dyDescent="0.2">
      <c r="C965" s="20"/>
      <c r="D965" s="20"/>
    </row>
    <row r="966" spans="3:4" x14ac:dyDescent="0.2">
      <c r="C966" s="20"/>
      <c r="D966" s="20"/>
    </row>
    <row r="967" spans="3:4" x14ac:dyDescent="0.2">
      <c r="C967" s="20"/>
      <c r="D967" s="20"/>
    </row>
    <row r="968" spans="3:4" x14ac:dyDescent="0.2">
      <c r="C968" s="20"/>
      <c r="D968" s="20"/>
    </row>
    <row r="969" spans="3:4" x14ac:dyDescent="0.2">
      <c r="C969" s="20"/>
      <c r="D969" s="20"/>
    </row>
    <row r="970" spans="3:4" x14ac:dyDescent="0.2">
      <c r="C970" s="20"/>
      <c r="D970" s="20"/>
    </row>
    <row r="971" spans="3:4" x14ac:dyDescent="0.2">
      <c r="C971" s="20"/>
      <c r="D971" s="20"/>
    </row>
    <row r="972" spans="3:4" x14ac:dyDescent="0.2">
      <c r="C972" s="20"/>
      <c r="D972" s="20"/>
    </row>
    <row r="973" spans="3:4" x14ac:dyDescent="0.2">
      <c r="C973" s="20"/>
      <c r="D973" s="20"/>
    </row>
    <row r="974" spans="3:4" x14ac:dyDescent="0.2">
      <c r="C974" s="20"/>
      <c r="D974" s="20"/>
    </row>
    <row r="975" spans="3:4" x14ac:dyDescent="0.2">
      <c r="C975" s="20"/>
      <c r="D975" s="20"/>
    </row>
    <row r="976" spans="3:4" x14ac:dyDescent="0.2">
      <c r="C976" s="20"/>
      <c r="D976" s="20"/>
    </row>
    <row r="977" spans="3:4" x14ac:dyDescent="0.2">
      <c r="C977" s="20"/>
      <c r="D977" s="20"/>
    </row>
    <row r="978" spans="3:4" x14ac:dyDescent="0.2">
      <c r="C978" s="20"/>
      <c r="D978" s="20"/>
    </row>
    <row r="979" spans="3:4" x14ac:dyDescent="0.2">
      <c r="C979" s="20"/>
      <c r="D979" s="20"/>
    </row>
    <row r="980" spans="3:4" x14ac:dyDescent="0.2">
      <c r="C980" s="20"/>
      <c r="D980" s="20"/>
    </row>
    <row r="981" spans="3:4" x14ac:dyDescent="0.2">
      <c r="C981" s="20"/>
      <c r="D981" s="20"/>
    </row>
    <row r="982" spans="3:4" x14ac:dyDescent="0.2">
      <c r="C982" s="20"/>
      <c r="D982" s="20"/>
    </row>
    <row r="983" spans="3:4" x14ac:dyDescent="0.2">
      <c r="C983" s="20"/>
      <c r="D983" s="20"/>
    </row>
    <row r="984" spans="3:4" x14ac:dyDescent="0.2">
      <c r="C984" s="20"/>
      <c r="D984" s="20"/>
    </row>
    <row r="985" spans="3:4" x14ac:dyDescent="0.2">
      <c r="C985" s="20"/>
      <c r="D985" s="20"/>
    </row>
    <row r="986" spans="3:4" x14ac:dyDescent="0.2">
      <c r="C986" s="20"/>
      <c r="D986" s="20"/>
    </row>
    <row r="987" spans="3:4" x14ac:dyDescent="0.2">
      <c r="C987" s="20"/>
      <c r="D987" s="20"/>
    </row>
    <row r="988" spans="3:4" x14ac:dyDescent="0.2">
      <c r="C988" s="20"/>
      <c r="D988" s="20"/>
    </row>
    <row r="989" spans="3:4" x14ac:dyDescent="0.2">
      <c r="C989" s="20"/>
      <c r="D989" s="20"/>
    </row>
    <row r="990" spans="3:4" x14ac:dyDescent="0.2">
      <c r="C990" s="20"/>
      <c r="D990" s="20"/>
    </row>
    <row r="991" spans="3:4" x14ac:dyDescent="0.2">
      <c r="C991" s="20"/>
      <c r="D991" s="20"/>
    </row>
    <row r="992" spans="3:4" x14ac:dyDescent="0.2">
      <c r="C992" s="20"/>
      <c r="D992" s="20"/>
    </row>
    <row r="993" spans="3:4" x14ac:dyDescent="0.2">
      <c r="C993" s="20"/>
      <c r="D993" s="20"/>
    </row>
    <row r="994" spans="3:4" x14ac:dyDescent="0.2">
      <c r="C994" s="20"/>
      <c r="D994" s="20"/>
    </row>
    <row r="995" spans="3:4" x14ac:dyDescent="0.2">
      <c r="C995" s="20"/>
      <c r="D995" s="20"/>
    </row>
    <row r="996" spans="3:4" x14ac:dyDescent="0.2">
      <c r="C996" s="20"/>
      <c r="D996" s="20"/>
    </row>
    <row r="997" spans="3:4" x14ac:dyDescent="0.2">
      <c r="C997" s="20"/>
      <c r="D997" s="20"/>
    </row>
    <row r="998" spans="3:4" x14ac:dyDescent="0.2">
      <c r="C998" s="20"/>
      <c r="D998" s="20"/>
    </row>
    <row r="999" spans="3:4" x14ac:dyDescent="0.2">
      <c r="C999" s="20"/>
      <c r="D999" s="20"/>
    </row>
    <row r="1000" spans="3:4" x14ac:dyDescent="0.2">
      <c r="C1000" s="20"/>
      <c r="D1000" s="20"/>
    </row>
    <row r="1001" spans="3:4" x14ac:dyDescent="0.2">
      <c r="C1001" s="20"/>
      <c r="D1001" s="20"/>
    </row>
    <row r="1002" spans="3:4" x14ac:dyDescent="0.2">
      <c r="C1002" s="20"/>
      <c r="D1002" s="20"/>
    </row>
    <row r="1003" spans="3:4" x14ac:dyDescent="0.2">
      <c r="C1003" s="20"/>
      <c r="D1003" s="20"/>
    </row>
    <row r="1004" spans="3:4" x14ac:dyDescent="0.2">
      <c r="C1004" s="20"/>
      <c r="D1004" s="20"/>
    </row>
    <row r="1005" spans="3:4" x14ac:dyDescent="0.2">
      <c r="C1005" s="20"/>
      <c r="D1005" s="20"/>
    </row>
    <row r="1006" spans="3:4" x14ac:dyDescent="0.2">
      <c r="C1006" s="20"/>
      <c r="D1006" s="20"/>
    </row>
    <row r="1007" spans="3:4" x14ac:dyDescent="0.2">
      <c r="C1007" s="20"/>
      <c r="D1007" s="20"/>
    </row>
    <row r="1008" spans="3:4" x14ac:dyDescent="0.2">
      <c r="C1008" s="20"/>
      <c r="D1008" s="20"/>
    </row>
    <row r="1009" spans="3:4" x14ac:dyDescent="0.2">
      <c r="C1009" s="20"/>
      <c r="D1009" s="20"/>
    </row>
    <row r="1010" spans="3:4" x14ac:dyDescent="0.2">
      <c r="C1010" s="20"/>
      <c r="D1010" s="20"/>
    </row>
    <row r="1011" spans="3:4" x14ac:dyDescent="0.2">
      <c r="C1011" s="20"/>
      <c r="D1011" s="20"/>
    </row>
    <row r="1012" spans="3:4" x14ac:dyDescent="0.2">
      <c r="C1012" s="20"/>
      <c r="D1012" s="20"/>
    </row>
    <row r="1013" spans="3:4" x14ac:dyDescent="0.2">
      <c r="C1013" s="20"/>
      <c r="D1013" s="20"/>
    </row>
    <row r="1014" spans="3:4" x14ac:dyDescent="0.2">
      <c r="C1014" s="20"/>
      <c r="D1014" s="20"/>
    </row>
    <row r="1015" spans="3:4" x14ac:dyDescent="0.2">
      <c r="C1015" s="20"/>
      <c r="D1015" s="20"/>
    </row>
    <row r="1016" spans="3:4" x14ac:dyDescent="0.2">
      <c r="C1016" s="20"/>
      <c r="D1016" s="20"/>
    </row>
    <row r="1017" spans="3:4" x14ac:dyDescent="0.2">
      <c r="C1017" s="20"/>
      <c r="D1017" s="20"/>
    </row>
    <row r="1018" spans="3:4" x14ac:dyDescent="0.2">
      <c r="C1018" s="20"/>
      <c r="D1018" s="20"/>
    </row>
    <row r="1019" spans="3:4" x14ac:dyDescent="0.2">
      <c r="C1019" s="20"/>
      <c r="D1019" s="20"/>
    </row>
    <row r="1020" spans="3:4" x14ac:dyDescent="0.2">
      <c r="C1020" s="20"/>
      <c r="D1020" s="20"/>
    </row>
    <row r="1021" spans="3:4" x14ac:dyDescent="0.2">
      <c r="C1021" s="20"/>
      <c r="D1021" s="20"/>
    </row>
    <row r="1022" spans="3:4" x14ac:dyDescent="0.2">
      <c r="C1022" s="20"/>
      <c r="D1022" s="20"/>
    </row>
    <row r="1023" spans="3:4" x14ac:dyDescent="0.2">
      <c r="C1023" s="20"/>
      <c r="D1023" s="20"/>
    </row>
    <row r="1024" spans="3:4" x14ac:dyDescent="0.2">
      <c r="C1024" s="20"/>
      <c r="D1024" s="20"/>
    </row>
    <row r="1025" spans="3:4" x14ac:dyDescent="0.2">
      <c r="C1025" s="20"/>
      <c r="D1025" s="20"/>
    </row>
    <row r="1026" spans="3:4" x14ac:dyDescent="0.2">
      <c r="C1026" s="20"/>
      <c r="D1026" s="20"/>
    </row>
    <row r="1027" spans="3:4" x14ac:dyDescent="0.2">
      <c r="C1027" s="20"/>
      <c r="D1027" s="20"/>
    </row>
    <row r="1028" spans="3:4" x14ac:dyDescent="0.2">
      <c r="C1028" s="20"/>
      <c r="D1028" s="20"/>
    </row>
    <row r="1029" spans="3:4" x14ac:dyDescent="0.2">
      <c r="C1029" s="20"/>
      <c r="D1029" s="20"/>
    </row>
    <row r="1030" spans="3:4" x14ac:dyDescent="0.2">
      <c r="C1030" s="20"/>
      <c r="D1030" s="20"/>
    </row>
    <row r="1031" spans="3:4" x14ac:dyDescent="0.2">
      <c r="C1031" s="20"/>
      <c r="D1031" s="20"/>
    </row>
    <row r="1032" spans="3:4" x14ac:dyDescent="0.2">
      <c r="C1032" s="20"/>
      <c r="D1032" s="20"/>
    </row>
    <row r="1033" spans="3:4" x14ac:dyDescent="0.2">
      <c r="C1033" s="20"/>
      <c r="D1033" s="20"/>
    </row>
    <row r="1034" spans="3:4" x14ac:dyDescent="0.2">
      <c r="C1034" s="20"/>
      <c r="D1034" s="20"/>
    </row>
    <row r="1035" spans="3:4" x14ac:dyDescent="0.2">
      <c r="C1035" s="20"/>
      <c r="D1035" s="20"/>
    </row>
    <row r="1036" spans="3:4" x14ac:dyDescent="0.2">
      <c r="C1036" s="20"/>
      <c r="D1036" s="20"/>
    </row>
    <row r="1037" spans="3:4" x14ac:dyDescent="0.2">
      <c r="C1037" s="20"/>
      <c r="D1037" s="20"/>
    </row>
    <row r="1038" spans="3:4" x14ac:dyDescent="0.2">
      <c r="C1038" s="20"/>
      <c r="D1038" s="20"/>
    </row>
    <row r="1039" spans="3:4" x14ac:dyDescent="0.2">
      <c r="C1039" s="20"/>
      <c r="D1039" s="20"/>
    </row>
    <row r="1040" spans="3:4" x14ac:dyDescent="0.2">
      <c r="C1040" s="20"/>
      <c r="D1040" s="20"/>
    </row>
    <row r="1041" spans="3:4" x14ac:dyDescent="0.2">
      <c r="C1041" s="20"/>
      <c r="D1041" s="20"/>
    </row>
    <row r="1042" spans="3:4" x14ac:dyDescent="0.2">
      <c r="C1042" s="20"/>
      <c r="D1042" s="20"/>
    </row>
    <row r="1043" spans="3:4" x14ac:dyDescent="0.2">
      <c r="C1043" s="20"/>
      <c r="D1043" s="20"/>
    </row>
    <row r="1044" spans="3:4" x14ac:dyDescent="0.2">
      <c r="C1044" s="20"/>
      <c r="D1044" s="20"/>
    </row>
    <row r="1045" spans="3:4" x14ac:dyDescent="0.2">
      <c r="C1045" s="20"/>
      <c r="D1045" s="20"/>
    </row>
    <row r="1046" spans="3:4" x14ac:dyDescent="0.2">
      <c r="C1046" s="20"/>
      <c r="D1046" s="20"/>
    </row>
    <row r="1047" spans="3:4" x14ac:dyDescent="0.2">
      <c r="C1047" s="20"/>
      <c r="D1047" s="20"/>
    </row>
    <row r="1048" spans="3:4" x14ac:dyDescent="0.2">
      <c r="C1048" s="20"/>
      <c r="D1048" s="20"/>
    </row>
    <row r="1049" spans="3:4" x14ac:dyDescent="0.2">
      <c r="C1049" s="20"/>
      <c r="D1049" s="20"/>
    </row>
    <row r="1050" spans="3:4" x14ac:dyDescent="0.2">
      <c r="C1050" s="20"/>
      <c r="D1050" s="20"/>
    </row>
    <row r="1051" spans="3:4" x14ac:dyDescent="0.2">
      <c r="C1051" s="20"/>
      <c r="D1051" s="20"/>
    </row>
    <row r="1052" spans="3:4" x14ac:dyDescent="0.2">
      <c r="C1052" s="20"/>
      <c r="D1052" s="20"/>
    </row>
    <row r="1053" spans="3:4" x14ac:dyDescent="0.2">
      <c r="C1053" s="20"/>
      <c r="D1053" s="20"/>
    </row>
    <row r="1054" spans="3:4" x14ac:dyDescent="0.2">
      <c r="C1054" s="20"/>
      <c r="D1054" s="20"/>
    </row>
    <row r="1055" spans="3:4" x14ac:dyDescent="0.2">
      <c r="C1055" s="20"/>
      <c r="D1055" s="20"/>
    </row>
    <row r="1056" spans="3:4" x14ac:dyDescent="0.2">
      <c r="C1056" s="20"/>
      <c r="D1056" s="20"/>
    </row>
    <row r="1057" spans="3:4" x14ac:dyDescent="0.2">
      <c r="C1057" s="20"/>
      <c r="D1057" s="20"/>
    </row>
    <row r="1058" spans="3:4" x14ac:dyDescent="0.2">
      <c r="C1058" s="20"/>
      <c r="D1058" s="20"/>
    </row>
    <row r="1059" spans="3:4" x14ac:dyDescent="0.2">
      <c r="C1059" s="20"/>
      <c r="D1059" s="20"/>
    </row>
    <row r="1060" spans="3:4" x14ac:dyDescent="0.2">
      <c r="C1060" s="20"/>
      <c r="D1060" s="20"/>
    </row>
    <row r="1061" spans="3:4" x14ac:dyDescent="0.2">
      <c r="C1061" s="20"/>
      <c r="D1061" s="20"/>
    </row>
    <row r="1062" spans="3:4" x14ac:dyDescent="0.2">
      <c r="C1062" s="20"/>
      <c r="D1062" s="20"/>
    </row>
    <row r="1063" spans="3:4" x14ac:dyDescent="0.2">
      <c r="C1063" s="20"/>
      <c r="D1063" s="20"/>
    </row>
    <row r="1064" spans="3:4" x14ac:dyDescent="0.2">
      <c r="C1064" s="20"/>
      <c r="D1064" s="20"/>
    </row>
    <row r="1065" spans="3:4" x14ac:dyDescent="0.2">
      <c r="C1065" s="20"/>
      <c r="D1065" s="20"/>
    </row>
    <row r="1066" spans="3:4" x14ac:dyDescent="0.2">
      <c r="C1066" s="20"/>
      <c r="D1066" s="20"/>
    </row>
    <row r="1067" spans="3:4" x14ac:dyDescent="0.2">
      <c r="C1067" s="20"/>
      <c r="D1067" s="20"/>
    </row>
    <row r="1068" spans="3:4" x14ac:dyDescent="0.2">
      <c r="C1068" s="20"/>
      <c r="D1068" s="20"/>
    </row>
    <row r="1069" spans="3:4" x14ac:dyDescent="0.2">
      <c r="C1069" s="20"/>
      <c r="D1069" s="20"/>
    </row>
    <row r="1070" spans="3:4" x14ac:dyDescent="0.2">
      <c r="C1070" s="20"/>
      <c r="D1070" s="20"/>
    </row>
    <row r="1071" spans="3:4" x14ac:dyDescent="0.2">
      <c r="C1071" s="20"/>
      <c r="D1071" s="20"/>
    </row>
    <row r="1072" spans="3:4" x14ac:dyDescent="0.2">
      <c r="C1072" s="20"/>
      <c r="D1072" s="20"/>
    </row>
    <row r="1073" spans="3:4" x14ac:dyDescent="0.2">
      <c r="C1073" s="20"/>
      <c r="D1073" s="20"/>
    </row>
    <row r="1074" spans="3:4" x14ac:dyDescent="0.2">
      <c r="C1074" s="20"/>
      <c r="D1074" s="20"/>
    </row>
    <row r="1075" spans="3:4" x14ac:dyDescent="0.2">
      <c r="C1075" s="20"/>
      <c r="D1075" s="20"/>
    </row>
    <row r="1076" spans="3:4" x14ac:dyDescent="0.2">
      <c r="C1076" s="20"/>
      <c r="D1076" s="20"/>
    </row>
    <row r="1077" spans="3:4" x14ac:dyDescent="0.2">
      <c r="C1077" s="20"/>
      <c r="D1077" s="20"/>
    </row>
    <row r="1078" spans="3:4" x14ac:dyDescent="0.2">
      <c r="C1078" s="20"/>
      <c r="D1078" s="20"/>
    </row>
    <row r="1079" spans="3:4" x14ac:dyDescent="0.2">
      <c r="C1079" s="20"/>
      <c r="D1079" s="20"/>
    </row>
    <row r="1080" spans="3:4" x14ac:dyDescent="0.2">
      <c r="C1080" s="20"/>
      <c r="D1080" s="20"/>
    </row>
    <row r="1081" spans="3:4" x14ac:dyDescent="0.2">
      <c r="C1081" s="20"/>
      <c r="D1081" s="20"/>
    </row>
    <row r="1082" spans="3:4" x14ac:dyDescent="0.2">
      <c r="C1082" s="20"/>
      <c r="D1082" s="20"/>
    </row>
    <row r="1083" spans="3:4" x14ac:dyDescent="0.2">
      <c r="C1083" s="20"/>
      <c r="D1083" s="20"/>
    </row>
    <row r="1084" spans="3:4" x14ac:dyDescent="0.2">
      <c r="C1084" s="20"/>
      <c r="D1084" s="20"/>
    </row>
    <row r="1085" spans="3:4" x14ac:dyDescent="0.2">
      <c r="C1085" s="20"/>
      <c r="D1085" s="20"/>
    </row>
    <row r="1086" spans="3:4" x14ac:dyDescent="0.2">
      <c r="C1086" s="20"/>
      <c r="D1086" s="20"/>
    </row>
    <row r="1087" spans="3:4" x14ac:dyDescent="0.2">
      <c r="C1087" s="20"/>
      <c r="D1087" s="20"/>
    </row>
    <row r="1088" spans="3:4" x14ac:dyDescent="0.2">
      <c r="C1088" s="20"/>
      <c r="D1088" s="20"/>
    </row>
    <row r="1089" spans="3:4" x14ac:dyDescent="0.2">
      <c r="C1089" s="20"/>
      <c r="D1089" s="20"/>
    </row>
    <row r="1090" spans="3:4" x14ac:dyDescent="0.2">
      <c r="C1090" s="20"/>
      <c r="D1090" s="20"/>
    </row>
    <row r="1091" spans="3:4" x14ac:dyDescent="0.2">
      <c r="C1091" s="20"/>
      <c r="D1091" s="20"/>
    </row>
    <row r="1092" spans="3:4" x14ac:dyDescent="0.2">
      <c r="C1092" s="20"/>
      <c r="D1092" s="20"/>
    </row>
    <row r="1093" spans="3:4" x14ac:dyDescent="0.2">
      <c r="C1093" s="20"/>
      <c r="D1093" s="20"/>
    </row>
    <row r="1094" spans="3:4" x14ac:dyDescent="0.2">
      <c r="C1094" s="20"/>
      <c r="D1094" s="20"/>
    </row>
    <row r="1095" spans="3:4" x14ac:dyDescent="0.2">
      <c r="C1095" s="20"/>
      <c r="D1095" s="20"/>
    </row>
    <row r="1096" spans="3:4" x14ac:dyDescent="0.2">
      <c r="C1096" s="20"/>
      <c r="D1096" s="20"/>
    </row>
    <row r="1097" spans="3:4" x14ac:dyDescent="0.2">
      <c r="C1097" s="20"/>
      <c r="D1097" s="20"/>
    </row>
    <row r="1098" spans="3:4" x14ac:dyDescent="0.2">
      <c r="C1098" s="20"/>
      <c r="D1098" s="20"/>
    </row>
    <row r="1099" spans="3:4" x14ac:dyDescent="0.2">
      <c r="C1099" s="20"/>
      <c r="D1099" s="20"/>
    </row>
    <row r="1100" spans="3:4" x14ac:dyDescent="0.2">
      <c r="C1100" s="20"/>
      <c r="D1100" s="20"/>
    </row>
    <row r="1101" spans="3:4" x14ac:dyDescent="0.2">
      <c r="C1101" s="20"/>
      <c r="D1101" s="20"/>
    </row>
    <row r="1102" spans="3:4" x14ac:dyDescent="0.2">
      <c r="C1102" s="20"/>
      <c r="D1102" s="20"/>
    </row>
    <row r="1103" spans="3:4" x14ac:dyDescent="0.2">
      <c r="C1103" s="20"/>
      <c r="D1103" s="20"/>
    </row>
    <row r="1104" spans="3:4" x14ac:dyDescent="0.2">
      <c r="C1104" s="20"/>
      <c r="D1104" s="20"/>
    </row>
    <row r="1105" spans="3:4" x14ac:dyDescent="0.2">
      <c r="C1105" s="20"/>
      <c r="D1105" s="20"/>
    </row>
    <row r="1106" spans="3:4" x14ac:dyDescent="0.2">
      <c r="C1106" s="20"/>
      <c r="D1106" s="20"/>
    </row>
    <row r="1107" spans="3:4" x14ac:dyDescent="0.2">
      <c r="C1107" s="20"/>
      <c r="D1107" s="20"/>
    </row>
    <row r="1108" spans="3:4" x14ac:dyDescent="0.2">
      <c r="C1108" s="20"/>
      <c r="D1108" s="20"/>
    </row>
    <row r="1109" spans="3:4" x14ac:dyDescent="0.2">
      <c r="C1109" s="20"/>
      <c r="D1109" s="20"/>
    </row>
    <row r="1110" spans="3:4" x14ac:dyDescent="0.2">
      <c r="C1110" s="20"/>
      <c r="D1110" s="20"/>
    </row>
    <row r="1111" spans="3:4" x14ac:dyDescent="0.2">
      <c r="C1111" s="20"/>
      <c r="D1111" s="20"/>
    </row>
    <row r="1112" spans="3:4" x14ac:dyDescent="0.2">
      <c r="C1112" s="20"/>
      <c r="D1112" s="20"/>
    </row>
    <row r="1113" spans="3:4" x14ac:dyDescent="0.2">
      <c r="C1113" s="20"/>
      <c r="D1113" s="20"/>
    </row>
    <row r="1114" spans="3:4" x14ac:dyDescent="0.2">
      <c r="C1114" s="20"/>
      <c r="D1114" s="20"/>
    </row>
    <row r="1115" spans="3:4" x14ac:dyDescent="0.2">
      <c r="C1115" s="20"/>
      <c r="D1115" s="20"/>
    </row>
    <row r="1116" spans="3:4" x14ac:dyDescent="0.2">
      <c r="C1116" s="20"/>
      <c r="D1116" s="20"/>
    </row>
    <row r="1117" spans="3:4" x14ac:dyDescent="0.2">
      <c r="C1117" s="20"/>
      <c r="D1117" s="20"/>
    </row>
    <row r="1118" spans="3:4" x14ac:dyDescent="0.2">
      <c r="C1118" s="20"/>
      <c r="D1118" s="20"/>
    </row>
    <row r="1119" spans="3:4" x14ac:dyDescent="0.2">
      <c r="C1119" s="20"/>
      <c r="D1119" s="20"/>
    </row>
    <row r="1120" spans="3:4" x14ac:dyDescent="0.2">
      <c r="C1120" s="20"/>
      <c r="D1120" s="20"/>
    </row>
    <row r="1121" spans="3:4" x14ac:dyDescent="0.2">
      <c r="C1121" s="20"/>
      <c r="D1121" s="20"/>
    </row>
    <row r="1122" spans="3:4" x14ac:dyDescent="0.2">
      <c r="C1122" s="20"/>
      <c r="D1122" s="20"/>
    </row>
    <row r="1123" spans="3:4" x14ac:dyDescent="0.2">
      <c r="C1123" s="20"/>
      <c r="D1123" s="20"/>
    </row>
    <row r="1124" spans="3:4" x14ac:dyDescent="0.2">
      <c r="C1124" s="20"/>
      <c r="D1124" s="20"/>
    </row>
    <row r="1125" spans="3:4" x14ac:dyDescent="0.2">
      <c r="C1125" s="20"/>
      <c r="D1125" s="20"/>
    </row>
    <row r="1126" spans="3:4" x14ac:dyDescent="0.2">
      <c r="C1126" s="20"/>
      <c r="D1126" s="20"/>
    </row>
    <row r="1127" spans="3:4" x14ac:dyDescent="0.2">
      <c r="C1127" s="20"/>
      <c r="D1127" s="20"/>
    </row>
    <row r="1128" spans="3:4" x14ac:dyDescent="0.2">
      <c r="C1128" s="20"/>
      <c r="D1128" s="20"/>
    </row>
    <row r="1129" spans="3:4" x14ac:dyDescent="0.2">
      <c r="C1129" s="20"/>
      <c r="D1129" s="20"/>
    </row>
    <row r="1130" spans="3:4" x14ac:dyDescent="0.2">
      <c r="C1130" s="20"/>
      <c r="D1130" s="20"/>
    </row>
    <row r="1131" spans="3:4" x14ac:dyDescent="0.2">
      <c r="C1131" s="20"/>
      <c r="D1131" s="20"/>
    </row>
    <row r="1132" spans="3:4" x14ac:dyDescent="0.2">
      <c r="C1132" s="20"/>
      <c r="D1132" s="20"/>
    </row>
    <row r="1133" spans="3:4" x14ac:dyDescent="0.2">
      <c r="C1133" s="20"/>
      <c r="D1133" s="20"/>
    </row>
    <row r="1134" spans="3:4" x14ac:dyDescent="0.2">
      <c r="C1134" s="20"/>
      <c r="D1134" s="20"/>
    </row>
    <row r="1135" spans="3:4" x14ac:dyDescent="0.2">
      <c r="C1135" s="20"/>
      <c r="D1135" s="20"/>
    </row>
    <row r="1136" spans="3:4" x14ac:dyDescent="0.2">
      <c r="C1136" s="20"/>
      <c r="D1136" s="20"/>
    </row>
    <row r="1137" spans="3:4" x14ac:dyDescent="0.2">
      <c r="C1137" s="20"/>
      <c r="D1137" s="20"/>
    </row>
    <row r="1138" spans="3:4" x14ac:dyDescent="0.2">
      <c r="C1138" s="20"/>
      <c r="D1138" s="20"/>
    </row>
    <row r="1139" spans="3:4" x14ac:dyDescent="0.2">
      <c r="C1139" s="20"/>
      <c r="D1139" s="20"/>
    </row>
    <row r="1140" spans="3:4" x14ac:dyDescent="0.2">
      <c r="C1140" s="20"/>
      <c r="D1140" s="20"/>
    </row>
    <row r="1141" spans="3:4" x14ac:dyDescent="0.2">
      <c r="C1141" s="20"/>
      <c r="D1141" s="20"/>
    </row>
    <row r="1142" spans="3:4" x14ac:dyDescent="0.2">
      <c r="C1142" s="20"/>
      <c r="D1142" s="20"/>
    </row>
    <row r="1143" spans="3:4" x14ac:dyDescent="0.2">
      <c r="C1143" s="20"/>
      <c r="D1143" s="20"/>
    </row>
    <row r="1144" spans="3:4" x14ac:dyDescent="0.2">
      <c r="C1144" s="20"/>
      <c r="D1144" s="20"/>
    </row>
    <row r="1145" spans="3:4" x14ac:dyDescent="0.2">
      <c r="C1145" s="20"/>
      <c r="D1145" s="20"/>
    </row>
    <row r="1146" spans="3:4" x14ac:dyDescent="0.2">
      <c r="C1146" s="20"/>
      <c r="D1146" s="20"/>
    </row>
    <row r="1147" spans="3:4" x14ac:dyDescent="0.2">
      <c r="C1147" s="20"/>
      <c r="D1147" s="20"/>
    </row>
    <row r="1148" spans="3:4" x14ac:dyDescent="0.2">
      <c r="C1148" s="20"/>
      <c r="D1148" s="20"/>
    </row>
    <row r="1149" spans="3:4" x14ac:dyDescent="0.2">
      <c r="C1149" s="20"/>
      <c r="D1149" s="20"/>
    </row>
    <row r="1150" spans="3:4" x14ac:dyDescent="0.2">
      <c r="C1150" s="20"/>
      <c r="D1150" s="20"/>
    </row>
    <row r="1151" spans="3:4" x14ac:dyDescent="0.2">
      <c r="C1151" s="20"/>
      <c r="D1151" s="20"/>
    </row>
    <row r="1152" spans="3:4" x14ac:dyDescent="0.2">
      <c r="C1152" s="20"/>
      <c r="D1152" s="20"/>
    </row>
    <row r="1153" spans="3:4" x14ac:dyDescent="0.2">
      <c r="C1153" s="20"/>
      <c r="D1153" s="20"/>
    </row>
    <row r="1154" spans="3:4" x14ac:dyDescent="0.2">
      <c r="C1154" s="20"/>
      <c r="D1154" s="20"/>
    </row>
    <row r="1155" spans="3:4" x14ac:dyDescent="0.2">
      <c r="C1155" s="20"/>
      <c r="D1155" s="20"/>
    </row>
    <row r="1156" spans="3:4" x14ac:dyDescent="0.2">
      <c r="C1156" s="20"/>
      <c r="D1156" s="20"/>
    </row>
    <row r="1157" spans="3:4" x14ac:dyDescent="0.2">
      <c r="C1157" s="20"/>
      <c r="D1157" s="20"/>
    </row>
    <row r="1158" spans="3:4" x14ac:dyDescent="0.2">
      <c r="C1158" s="20"/>
      <c r="D1158" s="20"/>
    </row>
    <row r="1159" spans="3:4" x14ac:dyDescent="0.2">
      <c r="C1159" s="20"/>
      <c r="D1159" s="20"/>
    </row>
    <row r="1160" spans="3:4" x14ac:dyDescent="0.2">
      <c r="C1160" s="20"/>
      <c r="D1160" s="20"/>
    </row>
    <row r="1161" spans="3:4" x14ac:dyDescent="0.2">
      <c r="C1161" s="20"/>
      <c r="D1161" s="20"/>
    </row>
    <row r="1162" spans="3:4" x14ac:dyDescent="0.2">
      <c r="C1162" s="20"/>
      <c r="D1162" s="20"/>
    </row>
    <row r="1163" spans="3:4" x14ac:dyDescent="0.2">
      <c r="C1163" s="20"/>
      <c r="D1163" s="20"/>
    </row>
    <row r="1164" spans="3:4" x14ac:dyDescent="0.2">
      <c r="C1164" s="20"/>
      <c r="D1164" s="20"/>
    </row>
    <row r="1165" spans="3:4" x14ac:dyDescent="0.2">
      <c r="C1165" s="20"/>
      <c r="D1165" s="20"/>
    </row>
    <row r="1166" spans="3:4" x14ac:dyDescent="0.2">
      <c r="C1166" s="20"/>
      <c r="D1166" s="20"/>
    </row>
    <row r="1167" spans="3:4" x14ac:dyDescent="0.2">
      <c r="C1167" s="20"/>
      <c r="D1167" s="20"/>
    </row>
    <row r="1168" spans="3:4" x14ac:dyDescent="0.2">
      <c r="C1168" s="20"/>
      <c r="D1168" s="20"/>
    </row>
    <row r="1169" spans="3:4" x14ac:dyDescent="0.2">
      <c r="C1169" s="20"/>
      <c r="D1169" s="20"/>
    </row>
    <row r="1170" spans="3:4" x14ac:dyDescent="0.2">
      <c r="C1170" s="20"/>
      <c r="D1170" s="20"/>
    </row>
    <row r="1171" spans="3:4" x14ac:dyDescent="0.2">
      <c r="C1171" s="20"/>
      <c r="D1171" s="20"/>
    </row>
    <row r="1172" spans="3:4" x14ac:dyDescent="0.2">
      <c r="C1172" s="20"/>
      <c r="D1172" s="20"/>
    </row>
    <row r="1173" spans="3:4" x14ac:dyDescent="0.2">
      <c r="C1173" s="20"/>
      <c r="D1173" s="20"/>
    </row>
    <row r="1174" spans="3:4" x14ac:dyDescent="0.2">
      <c r="C1174" s="20"/>
      <c r="D1174" s="20"/>
    </row>
    <row r="1175" spans="3:4" x14ac:dyDescent="0.2">
      <c r="C1175" s="20"/>
      <c r="D1175" s="20"/>
    </row>
    <row r="1176" spans="3:4" x14ac:dyDescent="0.2">
      <c r="C1176" s="20"/>
      <c r="D1176" s="20"/>
    </row>
    <row r="1177" spans="3:4" x14ac:dyDescent="0.2">
      <c r="C1177" s="20"/>
      <c r="D1177" s="20"/>
    </row>
    <row r="1178" spans="3:4" x14ac:dyDescent="0.2">
      <c r="C1178" s="20"/>
      <c r="D1178" s="20"/>
    </row>
    <row r="1179" spans="3:4" x14ac:dyDescent="0.2">
      <c r="C1179" s="20"/>
      <c r="D1179" s="20"/>
    </row>
    <row r="1180" spans="3:4" x14ac:dyDescent="0.2">
      <c r="C1180" s="20"/>
      <c r="D1180" s="20"/>
    </row>
    <row r="1181" spans="3:4" x14ac:dyDescent="0.2">
      <c r="C1181" s="20"/>
      <c r="D1181" s="20"/>
    </row>
    <row r="1182" spans="3:4" x14ac:dyDescent="0.2">
      <c r="C1182" s="20"/>
      <c r="D1182" s="20"/>
    </row>
    <row r="1183" spans="3:4" x14ac:dyDescent="0.2">
      <c r="C1183" s="20"/>
      <c r="D1183" s="20"/>
    </row>
    <row r="1184" spans="3:4" x14ac:dyDescent="0.2">
      <c r="C1184" s="20"/>
      <c r="D1184" s="20"/>
    </row>
    <row r="1185" spans="3:4" x14ac:dyDescent="0.2">
      <c r="C1185" s="20"/>
      <c r="D1185" s="20"/>
    </row>
    <row r="1186" spans="3:4" x14ac:dyDescent="0.2">
      <c r="C1186" s="20"/>
      <c r="D1186" s="20"/>
    </row>
    <row r="1187" spans="3:4" x14ac:dyDescent="0.2">
      <c r="C1187" s="20"/>
      <c r="D1187" s="20"/>
    </row>
    <row r="1188" spans="3:4" x14ac:dyDescent="0.2">
      <c r="C1188" s="20"/>
      <c r="D1188" s="20"/>
    </row>
    <row r="1189" spans="3:4" x14ac:dyDescent="0.2">
      <c r="C1189" s="20"/>
      <c r="D1189" s="20"/>
    </row>
    <row r="1190" spans="3:4" x14ac:dyDescent="0.2">
      <c r="C1190" s="20"/>
      <c r="D1190" s="20"/>
    </row>
    <row r="1191" spans="3:4" x14ac:dyDescent="0.2">
      <c r="C1191" s="20"/>
      <c r="D1191" s="20"/>
    </row>
    <row r="1192" spans="3:4" x14ac:dyDescent="0.2">
      <c r="C1192" s="20"/>
      <c r="D1192" s="20"/>
    </row>
    <row r="1193" spans="3:4" x14ac:dyDescent="0.2">
      <c r="C1193" s="20"/>
      <c r="D1193" s="20"/>
    </row>
    <row r="1194" spans="3:4" x14ac:dyDescent="0.2">
      <c r="C1194" s="20"/>
      <c r="D1194" s="20"/>
    </row>
    <row r="1195" spans="3:4" x14ac:dyDescent="0.2">
      <c r="C1195" s="20"/>
      <c r="D1195" s="20"/>
    </row>
    <row r="1196" spans="3:4" x14ac:dyDescent="0.2">
      <c r="C1196" s="20"/>
      <c r="D1196" s="20"/>
    </row>
    <row r="1197" spans="3:4" x14ac:dyDescent="0.2">
      <c r="C1197" s="20"/>
      <c r="D1197" s="20"/>
    </row>
    <row r="1198" spans="3:4" x14ac:dyDescent="0.2">
      <c r="C1198" s="20"/>
      <c r="D1198" s="20"/>
    </row>
    <row r="1199" spans="3:4" x14ac:dyDescent="0.2">
      <c r="C1199" s="20"/>
      <c r="D1199" s="20"/>
    </row>
    <row r="1200" spans="3:4" x14ac:dyDescent="0.2">
      <c r="C1200" s="20"/>
      <c r="D1200" s="20"/>
    </row>
    <row r="1201" spans="3:4" x14ac:dyDescent="0.2">
      <c r="C1201" s="20"/>
      <c r="D1201" s="20"/>
    </row>
    <row r="1202" spans="3:4" x14ac:dyDescent="0.2">
      <c r="C1202" s="20"/>
      <c r="D1202" s="20"/>
    </row>
    <row r="1203" spans="3:4" x14ac:dyDescent="0.2">
      <c r="C1203" s="20"/>
      <c r="D1203" s="20"/>
    </row>
    <row r="1204" spans="3:4" x14ac:dyDescent="0.2">
      <c r="C1204" s="20"/>
      <c r="D1204" s="20"/>
    </row>
    <row r="1205" spans="3:4" x14ac:dyDescent="0.2">
      <c r="C1205" s="20"/>
      <c r="D1205" s="20"/>
    </row>
    <row r="1206" spans="3:4" x14ac:dyDescent="0.2">
      <c r="C1206" s="20"/>
      <c r="D1206" s="20"/>
    </row>
    <row r="1207" spans="3:4" x14ac:dyDescent="0.2">
      <c r="C1207" s="20"/>
      <c r="D1207" s="20"/>
    </row>
    <row r="1208" spans="3:4" x14ac:dyDescent="0.2">
      <c r="C1208" s="20"/>
      <c r="D1208" s="20"/>
    </row>
    <row r="1209" spans="3:4" x14ac:dyDescent="0.2">
      <c r="C1209" s="20"/>
      <c r="D1209" s="20"/>
    </row>
    <row r="1210" spans="3:4" x14ac:dyDescent="0.2">
      <c r="C1210" s="20"/>
      <c r="D1210" s="20"/>
    </row>
    <row r="1211" spans="3:4" x14ac:dyDescent="0.2">
      <c r="C1211" s="20"/>
      <c r="D1211" s="20"/>
    </row>
    <row r="1212" spans="3:4" x14ac:dyDescent="0.2">
      <c r="C1212" s="20"/>
      <c r="D1212" s="20"/>
    </row>
    <row r="1213" spans="3:4" x14ac:dyDescent="0.2">
      <c r="C1213" s="20"/>
      <c r="D1213" s="20"/>
    </row>
    <row r="1214" spans="3:4" x14ac:dyDescent="0.2">
      <c r="C1214" s="20"/>
      <c r="D1214" s="20"/>
    </row>
    <row r="1215" spans="3:4" x14ac:dyDescent="0.2">
      <c r="C1215" s="20"/>
      <c r="D1215" s="20"/>
    </row>
    <row r="1216" spans="3:4" x14ac:dyDescent="0.2">
      <c r="C1216" s="20"/>
      <c r="D1216" s="20"/>
    </row>
    <row r="1217" spans="3:4" x14ac:dyDescent="0.2">
      <c r="C1217" s="20"/>
      <c r="D1217" s="20"/>
    </row>
    <row r="1218" spans="3:4" x14ac:dyDescent="0.2">
      <c r="C1218" s="20"/>
      <c r="D1218" s="20"/>
    </row>
    <row r="1219" spans="3:4" x14ac:dyDescent="0.2">
      <c r="C1219" s="20"/>
      <c r="D1219" s="20"/>
    </row>
    <row r="1220" spans="3:4" x14ac:dyDescent="0.2">
      <c r="C1220" s="20"/>
      <c r="D1220" s="20"/>
    </row>
    <row r="1221" spans="3:4" x14ac:dyDescent="0.2">
      <c r="C1221" s="20"/>
      <c r="D1221" s="20"/>
    </row>
    <row r="1222" spans="3:4" x14ac:dyDescent="0.2">
      <c r="C1222" s="20"/>
      <c r="D1222" s="20"/>
    </row>
    <row r="1223" spans="3:4" x14ac:dyDescent="0.2">
      <c r="C1223" s="20"/>
      <c r="D1223" s="20"/>
    </row>
    <row r="1224" spans="3:4" x14ac:dyDescent="0.2">
      <c r="C1224" s="20"/>
      <c r="D1224" s="20"/>
    </row>
    <row r="1225" spans="3:4" x14ac:dyDescent="0.2">
      <c r="C1225" s="20"/>
      <c r="D1225" s="20"/>
    </row>
    <row r="1226" spans="3:4" x14ac:dyDescent="0.2">
      <c r="C1226" s="20"/>
      <c r="D1226" s="20"/>
    </row>
    <row r="1227" spans="3:4" x14ac:dyDescent="0.2">
      <c r="C1227" s="20"/>
      <c r="D1227" s="20"/>
    </row>
    <row r="1228" spans="3:4" x14ac:dyDescent="0.2">
      <c r="C1228" s="20"/>
      <c r="D1228" s="20"/>
    </row>
    <row r="1229" spans="3:4" x14ac:dyDescent="0.2">
      <c r="C1229" s="20"/>
      <c r="D1229" s="20"/>
    </row>
    <row r="1230" spans="3:4" x14ac:dyDescent="0.2">
      <c r="C1230" s="20"/>
      <c r="D1230" s="20"/>
    </row>
    <row r="1231" spans="3:4" x14ac:dyDescent="0.2">
      <c r="C1231" s="20"/>
      <c r="D1231" s="20"/>
    </row>
    <row r="1232" spans="3:4" x14ac:dyDescent="0.2">
      <c r="C1232" s="20"/>
      <c r="D1232" s="20"/>
    </row>
    <row r="1233" spans="3:4" x14ac:dyDescent="0.2">
      <c r="C1233" s="20"/>
      <c r="D1233" s="20"/>
    </row>
    <row r="1234" spans="3:4" x14ac:dyDescent="0.2">
      <c r="C1234" s="20"/>
      <c r="D1234" s="20"/>
    </row>
    <row r="1235" spans="3:4" x14ac:dyDescent="0.2">
      <c r="C1235" s="20"/>
      <c r="D1235" s="20"/>
    </row>
    <row r="1236" spans="3:4" x14ac:dyDescent="0.2">
      <c r="C1236" s="20"/>
      <c r="D1236" s="20"/>
    </row>
    <row r="1237" spans="3:4" x14ac:dyDescent="0.2">
      <c r="C1237" s="20"/>
      <c r="D1237" s="20"/>
    </row>
    <row r="1238" spans="3:4" x14ac:dyDescent="0.2">
      <c r="C1238" s="20"/>
      <c r="D1238" s="20"/>
    </row>
    <row r="1239" spans="3:4" x14ac:dyDescent="0.2">
      <c r="C1239" s="20"/>
      <c r="D1239" s="20"/>
    </row>
    <row r="1240" spans="3:4" x14ac:dyDescent="0.2">
      <c r="C1240" s="20"/>
      <c r="D1240" s="20"/>
    </row>
    <row r="1241" spans="3:4" x14ac:dyDescent="0.2">
      <c r="C1241" s="20"/>
      <c r="D1241" s="20"/>
    </row>
    <row r="1242" spans="3:4" x14ac:dyDescent="0.2">
      <c r="C1242" s="20"/>
      <c r="D1242" s="20"/>
    </row>
    <row r="1243" spans="3:4" x14ac:dyDescent="0.2">
      <c r="C1243" s="20"/>
      <c r="D1243" s="20"/>
    </row>
    <row r="1244" spans="3:4" x14ac:dyDescent="0.2">
      <c r="C1244" s="20"/>
      <c r="D1244" s="20"/>
    </row>
    <row r="1245" spans="3:4" x14ac:dyDescent="0.2">
      <c r="C1245" s="20"/>
      <c r="D1245" s="20"/>
    </row>
    <row r="1246" spans="3:4" x14ac:dyDescent="0.2">
      <c r="C1246" s="20"/>
      <c r="D1246" s="20"/>
    </row>
    <row r="1247" spans="3:4" x14ac:dyDescent="0.2">
      <c r="C1247" s="20"/>
      <c r="D1247" s="20"/>
    </row>
    <row r="1248" spans="3:4" x14ac:dyDescent="0.2">
      <c r="C1248" s="20"/>
      <c r="D1248" s="20"/>
    </row>
    <row r="1249" spans="3:4" x14ac:dyDescent="0.2">
      <c r="C1249" s="20"/>
      <c r="D1249" s="20"/>
    </row>
    <row r="1250" spans="3:4" x14ac:dyDescent="0.2">
      <c r="C1250" s="20"/>
      <c r="D1250" s="20"/>
    </row>
    <row r="1251" spans="3:4" x14ac:dyDescent="0.2">
      <c r="C1251" s="20"/>
      <c r="D1251" s="20"/>
    </row>
    <row r="1252" spans="3:4" x14ac:dyDescent="0.2">
      <c r="C1252" s="20"/>
      <c r="D1252" s="20"/>
    </row>
    <row r="1253" spans="3:4" x14ac:dyDescent="0.2">
      <c r="C1253" s="20"/>
      <c r="D1253" s="20"/>
    </row>
    <row r="1254" spans="3:4" x14ac:dyDescent="0.2">
      <c r="C1254" s="20"/>
      <c r="D1254" s="20"/>
    </row>
    <row r="1255" spans="3:4" x14ac:dyDescent="0.2">
      <c r="C1255" s="20"/>
      <c r="D1255" s="20"/>
    </row>
    <row r="1256" spans="3:4" x14ac:dyDescent="0.2">
      <c r="C1256" s="20"/>
      <c r="D1256" s="20"/>
    </row>
    <row r="1257" spans="3:4" x14ac:dyDescent="0.2">
      <c r="C1257" s="20"/>
      <c r="D1257" s="20"/>
    </row>
    <row r="1258" spans="3:4" x14ac:dyDescent="0.2">
      <c r="C1258" s="20"/>
      <c r="D1258" s="20"/>
    </row>
    <row r="1259" spans="3:4" x14ac:dyDescent="0.2">
      <c r="C1259" s="20"/>
      <c r="D1259" s="20"/>
    </row>
    <row r="1260" spans="3:4" x14ac:dyDescent="0.2">
      <c r="C1260" s="20"/>
      <c r="D1260" s="20"/>
    </row>
    <row r="1261" spans="3:4" x14ac:dyDescent="0.2">
      <c r="C1261" s="20"/>
      <c r="D1261" s="20"/>
    </row>
    <row r="1262" spans="3:4" x14ac:dyDescent="0.2">
      <c r="C1262" s="20"/>
      <c r="D1262" s="20"/>
    </row>
    <row r="1263" spans="3:4" x14ac:dyDescent="0.2">
      <c r="C1263" s="20"/>
      <c r="D1263" s="20"/>
    </row>
    <row r="1264" spans="3:4" x14ac:dyDescent="0.2">
      <c r="C1264" s="20"/>
      <c r="D1264" s="20"/>
    </row>
    <row r="1265" spans="3:4" x14ac:dyDescent="0.2">
      <c r="C1265" s="20"/>
      <c r="D1265" s="20"/>
    </row>
    <row r="1266" spans="3:4" x14ac:dyDescent="0.2">
      <c r="C1266" s="20"/>
      <c r="D1266" s="20"/>
    </row>
    <row r="1267" spans="3:4" x14ac:dyDescent="0.2">
      <c r="C1267" s="20"/>
      <c r="D1267" s="20"/>
    </row>
    <row r="1268" spans="3:4" x14ac:dyDescent="0.2">
      <c r="C1268" s="20"/>
      <c r="D1268" s="20"/>
    </row>
    <row r="1269" spans="3:4" x14ac:dyDescent="0.2">
      <c r="C1269" s="20"/>
      <c r="D1269" s="20"/>
    </row>
    <row r="1270" spans="3:4" x14ac:dyDescent="0.2">
      <c r="C1270" s="20"/>
      <c r="D1270" s="20"/>
    </row>
    <row r="1271" spans="3:4" x14ac:dyDescent="0.2">
      <c r="C1271" s="20"/>
      <c r="D1271" s="20"/>
    </row>
    <row r="1272" spans="3:4" x14ac:dyDescent="0.2">
      <c r="C1272" s="20"/>
      <c r="D1272" s="20"/>
    </row>
    <row r="1273" spans="3:4" x14ac:dyDescent="0.2">
      <c r="C1273" s="20"/>
      <c r="D1273" s="20"/>
    </row>
    <row r="1274" spans="3:4" x14ac:dyDescent="0.2">
      <c r="C1274" s="20"/>
      <c r="D1274" s="20"/>
    </row>
    <row r="1275" spans="3:4" x14ac:dyDescent="0.2">
      <c r="C1275" s="20"/>
      <c r="D1275" s="20"/>
    </row>
    <row r="1276" spans="3:4" x14ac:dyDescent="0.2">
      <c r="C1276" s="20"/>
      <c r="D1276" s="20"/>
    </row>
    <row r="1277" spans="3:4" x14ac:dyDescent="0.2">
      <c r="C1277" s="20"/>
      <c r="D1277" s="20"/>
    </row>
    <row r="1278" spans="3:4" x14ac:dyDescent="0.2">
      <c r="C1278" s="20"/>
      <c r="D1278" s="20"/>
    </row>
    <row r="1279" spans="3:4" x14ac:dyDescent="0.2">
      <c r="C1279" s="20"/>
      <c r="D1279" s="20"/>
    </row>
    <row r="1280" spans="3:4" x14ac:dyDescent="0.2">
      <c r="C1280" s="20"/>
      <c r="D1280" s="20"/>
    </row>
    <row r="1281" spans="3:4" x14ac:dyDescent="0.2">
      <c r="C1281" s="20"/>
      <c r="D1281" s="20"/>
    </row>
    <row r="1282" spans="3:4" x14ac:dyDescent="0.2">
      <c r="C1282" s="20"/>
      <c r="D1282" s="20"/>
    </row>
    <row r="1283" spans="3:4" x14ac:dyDescent="0.2">
      <c r="C1283" s="20"/>
      <c r="D1283" s="20"/>
    </row>
    <row r="1284" spans="3:4" x14ac:dyDescent="0.2">
      <c r="C1284" s="20"/>
      <c r="D1284" s="20"/>
    </row>
    <row r="1285" spans="3:4" x14ac:dyDescent="0.2">
      <c r="C1285" s="20"/>
      <c r="D1285" s="20"/>
    </row>
    <row r="1286" spans="3:4" x14ac:dyDescent="0.2">
      <c r="C1286" s="20"/>
      <c r="D1286" s="20"/>
    </row>
    <row r="1287" spans="3:4" x14ac:dyDescent="0.2">
      <c r="C1287" s="20"/>
      <c r="D1287" s="20"/>
    </row>
    <row r="1288" spans="3:4" x14ac:dyDescent="0.2">
      <c r="C1288" s="20"/>
      <c r="D1288" s="20"/>
    </row>
    <row r="1289" spans="3:4" x14ac:dyDescent="0.2">
      <c r="C1289" s="20"/>
      <c r="D1289" s="20"/>
    </row>
    <row r="1290" spans="3:4" x14ac:dyDescent="0.2">
      <c r="C1290" s="20"/>
      <c r="D1290" s="20"/>
    </row>
    <row r="1291" spans="3:4" x14ac:dyDescent="0.2">
      <c r="C1291" s="20"/>
      <c r="D1291" s="20"/>
    </row>
    <row r="1292" spans="3:4" x14ac:dyDescent="0.2">
      <c r="C1292" s="20"/>
      <c r="D1292" s="20"/>
    </row>
    <row r="1293" spans="3:4" x14ac:dyDescent="0.2">
      <c r="C1293" s="20"/>
      <c r="D1293" s="20"/>
    </row>
    <row r="1294" spans="3:4" x14ac:dyDescent="0.2">
      <c r="C1294" s="20"/>
      <c r="D1294" s="20"/>
    </row>
    <row r="1295" spans="3:4" x14ac:dyDescent="0.2">
      <c r="C1295" s="20"/>
      <c r="D1295" s="20"/>
    </row>
    <row r="1296" spans="3:4" x14ac:dyDescent="0.2">
      <c r="C1296" s="20"/>
      <c r="D1296" s="20"/>
    </row>
    <row r="1297" spans="3:4" x14ac:dyDescent="0.2">
      <c r="C1297" s="20"/>
      <c r="D1297" s="20"/>
    </row>
    <row r="1298" spans="3:4" x14ac:dyDescent="0.2">
      <c r="C1298" s="20"/>
      <c r="D1298" s="20"/>
    </row>
    <row r="1299" spans="3:4" x14ac:dyDescent="0.2">
      <c r="C1299" s="20"/>
      <c r="D1299" s="20"/>
    </row>
    <row r="1300" spans="3:4" x14ac:dyDescent="0.2">
      <c r="C1300" s="20"/>
      <c r="D1300" s="20"/>
    </row>
    <row r="1301" spans="3:4" x14ac:dyDescent="0.2">
      <c r="C1301" s="20"/>
      <c r="D1301" s="20"/>
    </row>
    <row r="1302" spans="3:4" x14ac:dyDescent="0.2">
      <c r="C1302" s="20"/>
      <c r="D1302" s="20"/>
    </row>
    <row r="1303" spans="3:4" x14ac:dyDescent="0.2">
      <c r="C1303" s="20"/>
      <c r="D1303" s="20"/>
    </row>
    <row r="1304" spans="3:4" x14ac:dyDescent="0.2">
      <c r="C1304" s="20"/>
      <c r="D1304" s="20"/>
    </row>
    <row r="1305" spans="3:4" x14ac:dyDescent="0.2">
      <c r="C1305" s="20"/>
      <c r="D1305" s="20"/>
    </row>
    <row r="1306" spans="3:4" x14ac:dyDescent="0.2">
      <c r="C1306" s="20"/>
      <c r="D1306" s="20"/>
    </row>
    <row r="1307" spans="3:4" x14ac:dyDescent="0.2">
      <c r="C1307" s="20"/>
      <c r="D1307" s="20"/>
    </row>
    <row r="1308" spans="3:4" x14ac:dyDescent="0.2">
      <c r="C1308" s="20"/>
      <c r="D1308" s="20"/>
    </row>
    <row r="1309" spans="3:4" x14ac:dyDescent="0.2">
      <c r="C1309" s="20"/>
      <c r="D1309" s="20"/>
    </row>
    <row r="1310" spans="3:4" x14ac:dyDescent="0.2">
      <c r="C1310" s="20"/>
      <c r="D1310" s="20"/>
    </row>
    <row r="1311" spans="3:4" x14ac:dyDescent="0.2">
      <c r="C1311" s="20"/>
      <c r="D1311" s="20"/>
    </row>
    <row r="1312" spans="3:4" x14ac:dyDescent="0.2">
      <c r="C1312" s="20"/>
      <c r="D1312" s="20"/>
    </row>
    <row r="1313" spans="3:4" x14ac:dyDescent="0.2">
      <c r="C1313" s="20"/>
      <c r="D1313" s="20"/>
    </row>
    <row r="1314" spans="3:4" x14ac:dyDescent="0.2">
      <c r="C1314" s="20"/>
      <c r="D1314" s="20"/>
    </row>
    <row r="1315" spans="3:4" x14ac:dyDescent="0.2">
      <c r="C1315" s="20"/>
      <c r="D1315" s="20"/>
    </row>
    <row r="1316" spans="3:4" x14ac:dyDescent="0.2">
      <c r="C1316" s="20"/>
      <c r="D1316" s="20"/>
    </row>
    <row r="1317" spans="3:4" x14ac:dyDescent="0.2">
      <c r="C1317" s="20"/>
      <c r="D1317" s="20"/>
    </row>
    <row r="1318" spans="3:4" x14ac:dyDescent="0.2">
      <c r="C1318" s="20"/>
      <c r="D1318" s="20"/>
    </row>
    <row r="1319" spans="3:4" x14ac:dyDescent="0.2">
      <c r="C1319" s="20"/>
      <c r="D1319" s="20"/>
    </row>
    <row r="1320" spans="3:4" x14ac:dyDescent="0.2">
      <c r="C1320" s="20"/>
      <c r="D1320" s="20"/>
    </row>
    <row r="1321" spans="3:4" x14ac:dyDescent="0.2">
      <c r="C1321" s="20"/>
      <c r="D1321" s="20"/>
    </row>
    <row r="1322" spans="3:4" x14ac:dyDescent="0.2">
      <c r="C1322" s="20"/>
      <c r="D1322" s="20"/>
    </row>
    <row r="1323" spans="3:4" x14ac:dyDescent="0.2">
      <c r="C1323" s="20"/>
      <c r="D1323" s="20"/>
    </row>
    <row r="1324" spans="3:4" x14ac:dyDescent="0.2">
      <c r="C1324" s="20"/>
      <c r="D1324" s="20"/>
    </row>
    <row r="1325" spans="3:4" x14ac:dyDescent="0.2">
      <c r="C1325" s="20"/>
      <c r="D1325" s="20"/>
    </row>
    <row r="1326" spans="3:4" x14ac:dyDescent="0.2">
      <c r="C1326" s="20"/>
      <c r="D1326" s="20"/>
    </row>
    <row r="1327" spans="3:4" x14ac:dyDescent="0.2">
      <c r="C1327" s="20"/>
      <c r="D1327" s="20"/>
    </row>
    <row r="1328" spans="3:4" x14ac:dyDescent="0.2">
      <c r="C1328" s="20"/>
      <c r="D1328" s="20"/>
    </row>
    <row r="1329" spans="3:4" x14ac:dyDescent="0.2">
      <c r="C1329" s="20"/>
      <c r="D1329" s="20"/>
    </row>
    <row r="1330" spans="3:4" x14ac:dyDescent="0.2">
      <c r="C1330" s="20"/>
      <c r="D1330" s="20"/>
    </row>
    <row r="1331" spans="3:4" x14ac:dyDescent="0.2">
      <c r="C1331" s="20"/>
      <c r="D1331" s="20"/>
    </row>
    <row r="1332" spans="3:4" x14ac:dyDescent="0.2">
      <c r="C1332" s="20"/>
      <c r="D1332" s="20"/>
    </row>
    <row r="1333" spans="3:4" x14ac:dyDescent="0.2">
      <c r="C1333" s="20"/>
      <c r="D1333" s="20"/>
    </row>
    <row r="1334" spans="3:4" x14ac:dyDescent="0.2">
      <c r="C1334" s="20"/>
      <c r="D1334" s="20"/>
    </row>
    <row r="1335" spans="3:4" x14ac:dyDescent="0.2">
      <c r="C1335" s="20"/>
      <c r="D1335" s="20"/>
    </row>
    <row r="1336" spans="3:4" x14ac:dyDescent="0.2">
      <c r="C1336" s="20"/>
      <c r="D1336" s="20"/>
    </row>
    <row r="1337" spans="3:4" x14ac:dyDescent="0.2">
      <c r="C1337" s="20"/>
      <c r="D1337" s="20"/>
    </row>
    <row r="1338" spans="3:4" x14ac:dyDescent="0.2">
      <c r="C1338" s="20"/>
      <c r="D1338" s="20"/>
    </row>
    <row r="1339" spans="3:4" x14ac:dyDescent="0.2">
      <c r="C1339" s="20"/>
      <c r="D1339" s="20"/>
    </row>
    <row r="1340" spans="3:4" x14ac:dyDescent="0.2">
      <c r="C1340" s="20"/>
      <c r="D1340" s="20"/>
    </row>
    <row r="1341" spans="3:4" x14ac:dyDescent="0.2">
      <c r="C1341" s="20"/>
      <c r="D1341" s="20"/>
    </row>
    <row r="1342" spans="3:4" x14ac:dyDescent="0.2">
      <c r="C1342" s="20"/>
      <c r="D1342" s="20"/>
    </row>
    <row r="1343" spans="3:4" x14ac:dyDescent="0.2">
      <c r="C1343" s="20"/>
      <c r="D1343" s="20"/>
    </row>
    <row r="1344" spans="3:4" x14ac:dyDescent="0.2">
      <c r="C1344" s="20"/>
      <c r="D1344" s="20"/>
    </row>
    <row r="1345" spans="3:4" x14ac:dyDescent="0.2">
      <c r="C1345" s="20"/>
      <c r="D1345" s="20"/>
    </row>
    <row r="1346" spans="3:4" x14ac:dyDescent="0.2">
      <c r="C1346" s="20"/>
      <c r="D1346" s="20"/>
    </row>
    <row r="1347" spans="3:4" x14ac:dyDescent="0.2">
      <c r="C1347" s="20"/>
      <c r="D1347" s="20"/>
    </row>
    <row r="1348" spans="3:4" x14ac:dyDescent="0.2">
      <c r="C1348" s="20"/>
      <c r="D1348" s="20"/>
    </row>
    <row r="1349" spans="3:4" x14ac:dyDescent="0.2">
      <c r="C1349" s="20"/>
      <c r="D1349" s="20"/>
    </row>
    <row r="1350" spans="3:4" x14ac:dyDescent="0.2">
      <c r="C1350" s="20"/>
      <c r="D1350" s="20"/>
    </row>
    <row r="1351" spans="3:4" x14ac:dyDescent="0.2">
      <c r="C1351" s="20"/>
      <c r="D1351" s="20"/>
    </row>
    <row r="1352" spans="3:4" x14ac:dyDescent="0.2">
      <c r="C1352" s="20"/>
      <c r="D1352" s="20"/>
    </row>
    <row r="1353" spans="3:4" x14ac:dyDescent="0.2">
      <c r="C1353" s="20"/>
      <c r="D1353" s="20"/>
    </row>
    <row r="1354" spans="3:4" x14ac:dyDescent="0.2">
      <c r="C1354" s="20"/>
      <c r="D1354" s="20"/>
    </row>
    <row r="1355" spans="3:4" x14ac:dyDescent="0.2">
      <c r="C1355" s="20"/>
      <c r="D1355" s="20"/>
    </row>
    <row r="1356" spans="3:4" x14ac:dyDescent="0.2">
      <c r="C1356" s="20"/>
      <c r="D1356" s="20"/>
    </row>
    <row r="1357" spans="3:4" x14ac:dyDescent="0.2">
      <c r="C1357" s="20"/>
      <c r="D1357" s="20"/>
    </row>
    <row r="1358" spans="3:4" x14ac:dyDescent="0.2">
      <c r="C1358" s="20"/>
      <c r="D1358" s="20"/>
    </row>
    <row r="1359" spans="3:4" x14ac:dyDescent="0.2">
      <c r="C1359" s="20"/>
      <c r="D1359" s="20"/>
    </row>
    <row r="1360" spans="3:4" x14ac:dyDescent="0.2">
      <c r="C1360" s="20"/>
      <c r="D1360" s="20"/>
    </row>
    <row r="1361" spans="3:4" x14ac:dyDescent="0.2">
      <c r="C1361" s="20"/>
      <c r="D1361" s="20"/>
    </row>
    <row r="1362" spans="3:4" x14ac:dyDescent="0.2">
      <c r="C1362" s="20"/>
      <c r="D1362" s="20"/>
    </row>
    <row r="1363" spans="3:4" x14ac:dyDescent="0.2">
      <c r="C1363" s="20"/>
      <c r="D1363" s="20"/>
    </row>
    <row r="1364" spans="3:4" x14ac:dyDescent="0.2">
      <c r="C1364" s="20"/>
      <c r="D1364" s="20"/>
    </row>
    <row r="1365" spans="3:4" x14ac:dyDescent="0.2">
      <c r="C1365" s="20"/>
      <c r="D1365" s="20"/>
    </row>
    <row r="1366" spans="3:4" x14ac:dyDescent="0.2">
      <c r="C1366" s="20"/>
      <c r="D1366" s="20"/>
    </row>
    <row r="1367" spans="3:4" x14ac:dyDescent="0.2">
      <c r="C1367" s="20"/>
      <c r="D1367" s="20"/>
    </row>
    <row r="1368" spans="3:4" x14ac:dyDescent="0.2">
      <c r="C1368" s="20"/>
      <c r="D1368" s="20"/>
    </row>
    <row r="1369" spans="3:4" x14ac:dyDescent="0.2">
      <c r="C1369" s="20"/>
      <c r="D1369" s="20"/>
    </row>
    <row r="1370" spans="3:4" x14ac:dyDescent="0.2">
      <c r="C1370" s="20"/>
      <c r="D1370" s="20"/>
    </row>
    <row r="1371" spans="3:4" x14ac:dyDescent="0.2">
      <c r="C1371" s="20"/>
      <c r="D1371" s="20"/>
    </row>
    <row r="1372" spans="3:4" x14ac:dyDescent="0.2">
      <c r="C1372" s="20"/>
      <c r="D1372" s="20"/>
    </row>
    <row r="1373" spans="3:4" x14ac:dyDescent="0.2">
      <c r="C1373" s="20"/>
      <c r="D1373" s="20"/>
    </row>
    <row r="1374" spans="3:4" x14ac:dyDescent="0.2">
      <c r="C1374" s="20"/>
      <c r="D1374" s="20"/>
    </row>
    <row r="1375" spans="3:4" x14ac:dyDescent="0.2">
      <c r="C1375" s="20"/>
      <c r="D1375" s="20"/>
    </row>
    <row r="1376" spans="3:4" x14ac:dyDescent="0.2">
      <c r="C1376" s="20"/>
      <c r="D1376" s="20"/>
    </row>
    <row r="1377" spans="3:4" x14ac:dyDescent="0.2">
      <c r="C1377" s="20"/>
      <c r="D1377" s="20"/>
    </row>
    <row r="1378" spans="3:4" x14ac:dyDescent="0.2">
      <c r="C1378" s="20"/>
      <c r="D1378" s="20"/>
    </row>
    <row r="1379" spans="3:4" x14ac:dyDescent="0.2">
      <c r="C1379" s="20"/>
      <c r="D1379" s="20"/>
    </row>
    <row r="1380" spans="3:4" x14ac:dyDescent="0.2">
      <c r="C1380" s="20"/>
      <c r="D1380" s="20"/>
    </row>
    <row r="1381" spans="3:4" x14ac:dyDescent="0.2">
      <c r="C1381" s="20"/>
      <c r="D1381" s="20"/>
    </row>
    <row r="1382" spans="3:4" x14ac:dyDescent="0.2">
      <c r="C1382" s="20"/>
      <c r="D1382" s="20"/>
    </row>
    <row r="1383" spans="3:4" x14ac:dyDescent="0.2">
      <c r="C1383" s="20"/>
      <c r="D1383" s="20"/>
    </row>
    <row r="1384" spans="3:4" x14ac:dyDescent="0.2">
      <c r="C1384" s="20"/>
      <c r="D1384" s="20"/>
    </row>
    <row r="1385" spans="3:4" x14ac:dyDescent="0.2">
      <c r="C1385" s="20"/>
      <c r="D1385" s="20"/>
    </row>
    <row r="1386" spans="3:4" x14ac:dyDescent="0.2">
      <c r="C1386" s="20"/>
      <c r="D1386" s="20"/>
    </row>
    <row r="1387" spans="3:4" x14ac:dyDescent="0.2">
      <c r="C1387" s="20"/>
      <c r="D1387" s="20"/>
    </row>
    <row r="1388" spans="3:4" x14ac:dyDescent="0.2">
      <c r="C1388" s="20"/>
      <c r="D1388" s="20"/>
    </row>
    <row r="1389" spans="3:4" x14ac:dyDescent="0.2">
      <c r="C1389" s="20"/>
      <c r="D1389" s="20"/>
    </row>
    <row r="1390" spans="3:4" x14ac:dyDescent="0.2">
      <c r="C1390" s="20"/>
      <c r="D1390" s="20"/>
    </row>
    <row r="1391" spans="3:4" x14ac:dyDescent="0.2">
      <c r="C1391" s="20"/>
      <c r="D1391" s="20"/>
    </row>
    <row r="1392" spans="3:4" x14ac:dyDescent="0.2">
      <c r="C1392" s="20"/>
      <c r="D1392" s="20"/>
    </row>
    <row r="1393" spans="3:4" x14ac:dyDescent="0.2">
      <c r="C1393" s="20"/>
      <c r="D1393" s="20"/>
    </row>
    <row r="1394" spans="3:4" x14ac:dyDescent="0.2">
      <c r="C1394" s="20"/>
      <c r="D1394" s="20"/>
    </row>
    <row r="1395" spans="3:4" x14ac:dyDescent="0.2">
      <c r="C1395" s="20"/>
      <c r="D1395" s="20"/>
    </row>
    <row r="1396" spans="3:4" x14ac:dyDescent="0.2">
      <c r="C1396" s="20"/>
      <c r="D1396" s="20"/>
    </row>
    <row r="1397" spans="3:4" x14ac:dyDescent="0.2">
      <c r="C1397" s="20"/>
      <c r="D1397" s="20"/>
    </row>
    <row r="1398" spans="3:4" x14ac:dyDescent="0.2">
      <c r="C1398" s="20"/>
      <c r="D1398" s="20"/>
    </row>
    <row r="1399" spans="3:4" x14ac:dyDescent="0.2">
      <c r="C1399" s="20"/>
      <c r="D1399" s="20"/>
    </row>
    <row r="1400" spans="3:4" x14ac:dyDescent="0.2">
      <c r="C1400" s="20"/>
      <c r="D1400" s="20"/>
    </row>
    <row r="1401" spans="3:4" x14ac:dyDescent="0.2">
      <c r="C1401" s="20"/>
      <c r="D1401" s="20"/>
    </row>
    <row r="1402" spans="3:4" x14ac:dyDescent="0.2">
      <c r="C1402" s="20"/>
      <c r="D1402" s="20"/>
    </row>
    <row r="1403" spans="3:4" x14ac:dyDescent="0.2">
      <c r="C1403" s="20"/>
      <c r="D1403" s="20"/>
    </row>
    <row r="1404" spans="3:4" x14ac:dyDescent="0.2">
      <c r="C1404" s="20"/>
      <c r="D1404" s="20"/>
    </row>
    <row r="1405" spans="3:4" x14ac:dyDescent="0.2">
      <c r="C1405" s="20"/>
      <c r="D1405" s="20"/>
    </row>
    <row r="1406" spans="3:4" x14ac:dyDescent="0.2">
      <c r="C1406" s="20"/>
      <c r="D1406" s="20"/>
    </row>
    <row r="1407" spans="3:4" x14ac:dyDescent="0.2">
      <c r="C1407" s="20"/>
      <c r="D1407" s="20"/>
    </row>
    <row r="1408" spans="3:4" x14ac:dyDescent="0.2">
      <c r="C1408" s="20"/>
      <c r="D1408" s="20"/>
    </row>
    <row r="1409" spans="3:4" x14ac:dyDescent="0.2">
      <c r="C1409" s="20"/>
      <c r="D1409" s="20"/>
    </row>
    <row r="1410" spans="3:4" x14ac:dyDescent="0.2">
      <c r="C1410" s="20"/>
      <c r="D1410" s="20"/>
    </row>
    <row r="1411" spans="3:4" x14ac:dyDescent="0.2">
      <c r="C1411" s="20"/>
      <c r="D1411" s="20"/>
    </row>
    <row r="1412" spans="3:4" x14ac:dyDescent="0.2">
      <c r="C1412" s="20"/>
      <c r="D1412" s="20"/>
    </row>
    <row r="1413" spans="3:4" x14ac:dyDescent="0.2">
      <c r="C1413" s="20"/>
      <c r="D1413" s="20"/>
    </row>
    <row r="1414" spans="3:4" x14ac:dyDescent="0.2">
      <c r="C1414" s="20"/>
      <c r="D1414" s="20"/>
    </row>
    <row r="1415" spans="3:4" x14ac:dyDescent="0.2">
      <c r="C1415" s="20"/>
      <c r="D1415" s="20"/>
    </row>
    <row r="1416" spans="3:4" x14ac:dyDescent="0.2">
      <c r="C1416" s="20"/>
      <c r="D1416" s="20"/>
    </row>
    <row r="1417" spans="3:4" x14ac:dyDescent="0.2">
      <c r="C1417" s="20"/>
      <c r="D1417" s="20"/>
    </row>
    <row r="1418" spans="3:4" x14ac:dyDescent="0.2">
      <c r="C1418" s="20"/>
      <c r="D1418" s="20"/>
    </row>
    <row r="1419" spans="3:4" x14ac:dyDescent="0.2">
      <c r="C1419" s="20"/>
      <c r="D1419" s="20"/>
    </row>
    <row r="1420" spans="3:4" x14ac:dyDescent="0.2">
      <c r="C1420" s="20"/>
      <c r="D1420" s="20"/>
    </row>
    <row r="1421" spans="3:4" x14ac:dyDescent="0.2">
      <c r="C1421" s="20"/>
      <c r="D1421" s="20"/>
    </row>
    <row r="1422" spans="3:4" x14ac:dyDescent="0.2">
      <c r="C1422" s="20"/>
      <c r="D1422" s="20"/>
    </row>
    <row r="1423" spans="3:4" x14ac:dyDescent="0.2">
      <c r="C1423" s="20"/>
      <c r="D1423" s="20"/>
    </row>
    <row r="1424" spans="3:4" x14ac:dyDescent="0.2">
      <c r="C1424" s="20"/>
      <c r="D1424" s="20"/>
    </row>
    <row r="1425" spans="3:4" x14ac:dyDescent="0.2">
      <c r="C1425" s="20"/>
      <c r="D1425" s="20"/>
    </row>
    <row r="1426" spans="3:4" x14ac:dyDescent="0.2">
      <c r="C1426" s="20"/>
      <c r="D1426" s="20"/>
    </row>
    <row r="1427" spans="3:4" x14ac:dyDescent="0.2">
      <c r="C1427" s="20"/>
      <c r="D1427" s="20"/>
    </row>
    <row r="1428" spans="3:4" x14ac:dyDescent="0.2">
      <c r="C1428" s="20"/>
      <c r="D1428" s="20"/>
    </row>
    <row r="1429" spans="3:4" x14ac:dyDescent="0.2">
      <c r="C1429" s="20"/>
      <c r="D1429" s="20"/>
    </row>
    <row r="1430" spans="3:4" x14ac:dyDescent="0.2">
      <c r="C1430" s="20"/>
      <c r="D1430" s="20"/>
    </row>
    <row r="1431" spans="3:4" x14ac:dyDescent="0.2">
      <c r="C1431" s="20"/>
      <c r="D1431" s="20"/>
    </row>
    <row r="1432" spans="3:4" x14ac:dyDescent="0.2">
      <c r="C1432" s="20"/>
      <c r="D1432" s="20"/>
    </row>
    <row r="1433" spans="3:4" x14ac:dyDescent="0.2">
      <c r="C1433" s="20"/>
      <c r="D1433" s="20"/>
    </row>
    <row r="1434" spans="3:4" x14ac:dyDescent="0.2">
      <c r="C1434" s="20"/>
      <c r="D1434" s="20"/>
    </row>
    <row r="1435" spans="3:4" x14ac:dyDescent="0.2">
      <c r="C1435" s="20"/>
      <c r="D1435" s="20"/>
    </row>
    <row r="1436" spans="3:4" x14ac:dyDescent="0.2">
      <c r="C1436" s="20"/>
      <c r="D1436" s="20"/>
    </row>
    <row r="1437" spans="3:4" x14ac:dyDescent="0.2">
      <c r="C1437" s="20"/>
      <c r="D1437" s="20"/>
    </row>
    <row r="1438" spans="3:4" x14ac:dyDescent="0.2">
      <c r="C1438" s="20"/>
      <c r="D1438" s="20"/>
    </row>
    <row r="1439" spans="3:4" x14ac:dyDescent="0.2">
      <c r="C1439" s="20"/>
      <c r="D1439" s="20"/>
    </row>
    <row r="1440" spans="3:4" x14ac:dyDescent="0.2">
      <c r="C1440" s="20"/>
      <c r="D1440" s="20"/>
    </row>
    <row r="1441" spans="3:4" x14ac:dyDescent="0.2">
      <c r="C1441" s="20"/>
      <c r="D1441" s="20"/>
    </row>
    <row r="1442" spans="3:4" x14ac:dyDescent="0.2">
      <c r="C1442" s="20"/>
      <c r="D1442" s="20"/>
    </row>
    <row r="1443" spans="3:4" x14ac:dyDescent="0.2">
      <c r="C1443" s="20"/>
      <c r="D1443" s="20"/>
    </row>
    <row r="1444" spans="3:4" x14ac:dyDescent="0.2">
      <c r="C1444" s="20"/>
      <c r="D1444" s="20"/>
    </row>
    <row r="1445" spans="3:4" x14ac:dyDescent="0.2">
      <c r="C1445" s="20"/>
      <c r="D1445" s="20"/>
    </row>
    <row r="1446" spans="3:4" x14ac:dyDescent="0.2">
      <c r="C1446" s="20"/>
      <c r="D1446" s="20"/>
    </row>
    <row r="1447" spans="3:4" x14ac:dyDescent="0.2">
      <c r="C1447" s="20"/>
      <c r="D1447" s="20"/>
    </row>
    <row r="1448" spans="3:4" x14ac:dyDescent="0.2">
      <c r="C1448" s="20"/>
      <c r="D1448" s="20"/>
    </row>
    <row r="1449" spans="3:4" x14ac:dyDescent="0.2">
      <c r="C1449" s="20"/>
      <c r="D1449" s="20"/>
    </row>
    <row r="1450" spans="3:4" x14ac:dyDescent="0.2">
      <c r="C1450" s="20"/>
      <c r="D1450" s="20"/>
    </row>
    <row r="1451" spans="3:4" x14ac:dyDescent="0.2">
      <c r="C1451" s="20"/>
      <c r="D1451" s="20"/>
    </row>
    <row r="1452" spans="3:4" x14ac:dyDescent="0.2">
      <c r="C1452" s="20"/>
      <c r="D1452" s="20"/>
    </row>
    <row r="1453" spans="3:4" x14ac:dyDescent="0.2">
      <c r="C1453" s="20"/>
      <c r="D1453" s="20"/>
    </row>
    <row r="1454" spans="3:4" x14ac:dyDescent="0.2">
      <c r="C1454" s="20"/>
      <c r="D1454" s="20"/>
    </row>
    <row r="1455" spans="3:4" x14ac:dyDescent="0.2">
      <c r="C1455" s="20"/>
      <c r="D1455" s="20"/>
    </row>
    <row r="1456" spans="3:4" x14ac:dyDescent="0.2">
      <c r="C1456" s="20"/>
      <c r="D1456" s="20"/>
    </row>
    <row r="1457" spans="3:4" x14ac:dyDescent="0.2">
      <c r="C1457" s="20"/>
      <c r="D1457" s="20"/>
    </row>
    <row r="1458" spans="3:4" x14ac:dyDescent="0.2">
      <c r="C1458" s="20"/>
      <c r="D1458" s="20"/>
    </row>
    <row r="1459" spans="3:4" x14ac:dyDescent="0.2">
      <c r="C1459" s="20"/>
      <c r="D1459" s="20"/>
    </row>
    <row r="1460" spans="3:4" x14ac:dyDescent="0.2">
      <c r="C1460" s="20"/>
      <c r="D1460" s="20"/>
    </row>
    <row r="1461" spans="3:4" x14ac:dyDescent="0.2">
      <c r="C1461" s="20"/>
      <c r="D1461" s="20"/>
    </row>
    <row r="1462" spans="3:4" x14ac:dyDescent="0.2">
      <c r="C1462" s="20"/>
      <c r="D1462" s="20"/>
    </row>
    <row r="1463" spans="3:4" x14ac:dyDescent="0.2">
      <c r="C1463" s="20"/>
      <c r="D1463" s="20"/>
    </row>
    <row r="1464" spans="3:4" x14ac:dyDescent="0.2">
      <c r="C1464" s="20"/>
      <c r="D1464" s="20"/>
    </row>
    <row r="1465" spans="3:4" x14ac:dyDescent="0.2">
      <c r="C1465" s="20"/>
      <c r="D1465" s="20"/>
    </row>
    <row r="1466" spans="3:4" x14ac:dyDescent="0.2">
      <c r="C1466" s="20"/>
      <c r="D1466" s="20"/>
    </row>
    <row r="1467" spans="3:4" x14ac:dyDescent="0.2">
      <c r="C1467" s="20"/>
      <c r="D1467" s="20"/>
    </row>
    <row r="1468" spans="3:4" x14ac:dyDescent="0.2">
      <c r="C1468" s="20"/>
      <c r="D1468" s="20"/>
    </row>
    <row r="1469" spans="3:4" x14ac:dyDescent="0.2">
      <c r="C1469" s="20"/>
      <c r="D1469" s="20"/>
    </row>
    <row r="1470" spans="3:4" x14ac:dyDescent="0.2">
      <c r="C1470" s="20"/>
      <c r="D1470" s="20"/>
    </row>
    <row r="1471" spans="3:4" x14ac:dyDescent="0.2">
      <c r="C1471" s="20"/>
      <c r="D1471" s="20"/>
    </row>
    <row r="1472" spans="3:4" x14ac:dyDescent="0.2">
      <c r="C1472" s="20"/>
      <c r="D1472" s="20"/>
    </row>
    <row r="1473" spans="3:4" x14ac:dyDescent="0.2">
      <c r="C1473" s="20"/>
      <c r="D1473" s="20"/>
    </row>
    <row r="1474" spans="3:4" x14ac:dyDescent="0.2">
      <c r="C1474" s="20"/>
      <c r="D1474" s="20"/>
    </row>
    <row r="1475" spans="3:4" x14ac:dyDescent="0.2">
      <c r="C1475" s="20"/>
      <c r="D1475" s="20"/>
    </row>
    <row r="1476" spans="3:4" x14ac:dyDescent="0.2">
      <c r="C1476" s="20"/>
      <c r="D1476" s="20"/>
    </row>
    <row r="1477" spans="3:4" x14ac:dyDescent="0.2">
      <c r="C1477" s="20"/>
      <c r="D1477" s="20"/>
    </row>
    <row r="1478" spans="3:4" x14ac:dyDescent="0.2">
      <c r="C1478" s="20"/>
      <c r="D1478" s="20"/>
    </row>
    <row r="1479" spans="3:4" x14ac:dyDescent="0.2">
      <c r="C1479" s="20"/>
      <c r="D1479" s="20"/>
    </row>
    <row r="1480" spans="3:4" x14ac:dyDescent="0.2">
      <c r="C1480" s="20"/>
      <c r="D1480" s="20"/>
    </row>
    <row r="1481" spans="3:4" x14ac:dyDescent="0.2">
      <c r="C1481" s="20"/>
      <c r="D1481" s="20"/>
    </row>
    <row r="1482" spans="3:4" x14ac:dyDescent="0.2">
      <c r="C1482" s="20"/>
      <c r="D1482" s="20"/>
    </row>
    <row r="1483" spans="3:4" x14ac:dyDescent="0.2">
      <c r="C1483" s="20"/>
      <c r="D1483" s="20"/>
    </row>
    <row r="1484" spans="3:4" x14ac:dyDescent="0.2">
      <c r="C1484" s="20"/>
      <c r="D1484" s="20"/>
    </row>
    <row r="1485" spans="3:4" x14ac:dyDescent="0.2">
      <c r="C1485" s="20"/>
      <c r="D1485" s="20"/>
    </row>
    <row r="1486" spans="3:4" x14ac:dyDescent="0.2">
      <c r="C1486" s="20"/>
      <c r="D1486" s="20"/>
    </row>
    <row r="1487" spans="3:4" x14ac:dyDescent="0.2">
      <c r="C1487" s="20"/>
      <c r="D1487" s="20"/>
    </row>
    <row r="1488" spans="3:4" x14ac:dyDescent="0.2">
      <c r="C1488" s="20"/>
      <c r="D1488" s="20"/>
    </row>
    <row r="1489" spans="3:4" x14ac:dyDescent="0.2">
      <c r="C1489" s="20"/>
      <c r="D1489" s="20"/>
    </row>
    <row r="1490" spans="3:4" x14ac:dyDescent="0.2">
      <c r="C1490" s="20"/>
      <c r="D1490" s="20"/>
    </row>
    <row r="1491" spans="3:4" x14ac:dyDescent="0.2">
      <c r="C1491" s="20"/>
      <c r="D1491" s="20"/>
    </row>
    <row r="1492" spans="3:4" x14ac:dyDescent="0.2">
      <c r="C1492" s="20"/>
      <c r="D1492" s="20"/>
    </row>
    <row r="1493" spans="3:4" x14ac:dyDescent="0.2">
      <c r="C1493" s="20"/>
      <c r="D1493" s="20"/>
    </row>
    <row r="1494" spans="3:4" x14ac:dyDescent="0.2">
      <c r="C1494" s="20"/>
      <c r="D1494" s="20"/>
    </row>
    <row r="1495" spans="3:4" x14ac:dyDescent="0.2">
      <c r="C1495" s="20"/>
      <c r="D1495" s="20"/>
    </row>
    <row r="1496" spans="3:4" x14ac:dyDescent="0.2">
      <c r="C1496" s="20"/>
      <c r="D1496" s="20"/>
    </row>
    <row r="1497" spans="3:4" x14ac:dyDescent="0.2">
      <c r="C1497" s="20"/>
      <c r="D1497" s="20"/>
    </row>
    <row r="1498" spans="3:4" x14ac:dyDescent="0.2">
      <c r="C1498" s="20"/>
      <c r="D1498" s="20"/>
    </row>
    <row r="1499" spans="3:4" x14ac:dyDescent="0.2">
      <c r="C1499" s="20"/>
      <c r="D1499" s="20"/>
    </row>
    <row r="1500" spans="3:4" x14ac:dyDescent="0.2">
      <c r="C1500" s="20"/>
      <c r="D1500" s="20"/>
    </row>
    <row r="1501" spans="3:4" x14ac:dyDescent="0.2">
      <c r="C1501" s="20"/>
      <c r="D1501" s="20"/>
    </row>
    <row r="1502" spans="3:4" x14ac:dyDescent="0.2">
      <c r="C1502" s="20"/>
      <c r="D1502" s="20"/>
    </row>
    <row r="1503" spans="3:4" x14ac:dyDescent="0.2">
      <c r="C1503" s="20"/>
      <c r="D1503" s="20"/>
    </row>
    <row r="1504" spans="3:4" x14ac:dyDescent="0.2">
      <c r="C1504" s="20"/>
      <c r="D1504" s="20"/>
    </row>
    <row r="1505" spans="3:4" x14ac:dyDescent="0.2">
      <c r="C1505" s="20"/>
      <c r="D1505" s="20"/>
    </row>
    <row r="1506" spans="3:4" x14ac:dyDescent="0.2">
      <c r="C1506" s="20"/>
      <c r="D1506" s="20"/>
    </row>
    <row r="1507" spans="3:4" x14ac:dyDescent="0.2">
      <c r="C1507" s="20"/>
      <c r="D1507" s="20"/>
    </row>
    <row r="1508" spans="3:4" x14ac:dyDescent="0.2">
      <c r="C1508" s="20"/>
      <c r="D1508" s="20"/>
    </row>
    <row r="1509" spans="3:4" x14ac:dyDescent="0.2">
      <c r="C1509" s="20"/>
      <c r="D1509" s="20"/>
    </row>
    <row r="1510" spans="3:4" x14ac:dyDescent="0.2">
      <c r="C1510" s="20"/>
      <c r="D1510" s="20"/>
    </row>
    <row r="1511" spans="3:4" x14ac:dyDescent="0.2">
      <c r="C1511" s="20"/>
      <c r="D1511" s="20"/>
    </row>
    <row r="1512" spans="3:4" x14ac:dyDescent="0.2">
      <c r="C1512" s="20"/>
      <c r="D1512" s="20"/>
    </row>
    <row r="1513" spans="3:4" x14ac:dyDescent="0.2">
      <c r="C1513" s="20"/>
      <c r="D1513" s="20"/>
    </row>
    <row r="1514" spans="3:4" x14ac:dyDescent="0.2">
      <c r="C1514" s="20"/>
      <c r="D1514" s="20"/>
    </row>
    <row r="1515" spans="3:4" x14ac:dyDescent="0.2">
      <c r="C1515" s="20"/>
      <c r="D1515" s="20"/>
    </row>
    <row r="1516" spans="3:4" x14ac:dyDescent="0.2">
      <c r="C1516" s="20"/>
      <c r="D1516" s="20"/>
    </row>
    <row r="1517" spans="3:4" x14ac:dyDescent="0.2">
      <c r="C1517" s="20"/>
      <c r="D1517" s="20"/>
    </row>
    <row r="1518" spans="3:4" x14ac:dyDescent="0.2">
      <c r="C1518" s="20"/>
      <c r="D1518" s="20"/>
    </row>
    <row r="1519" spans="3:4" x14ac:dyDescent="0.2">
      <c r="C1519" s="20"/>
      <c r="D1519" s="20"/>
    </row>
    <row r="1520" spans="3:4" x14ac:dyDescent="0.2">
      <c r="C1520" s="20"/>
      <c r="D1520" s="20"/>
    </row>
    <row r="1521" spans="3:4" x14ac:dyDescent="0.2">
      <c r="C1521" s="20"/>
      <c r="D1521" s="20"/>
    </row>
    <row r="1522" spans="3:4" x14ac:dyDescent="0.2">
      <c r="C1522" s="20"/>
      <c r="D1522" s="20"/>
    </row>
    <row r="1523" spans="3:4" x14ac:dyDescent="0.2">
      <c r="C1523" s="20"/>
      <c r="D1523" s="20"/>
    </row>
    <row r="1524" spans="3:4" x14ac:dyDescent="0.2">
      <c r="C1524" s="20"/>
      <c r="D1524" s="20"/>
    </row>
    <row r="1525" spans="3:4" x14ac:dyDescent="0.2">
      <c r="C1525" s="20"/>
      <c r="D1525" s="20"/>
    </row>
    <row r="1526" spans="3:4" x14ac:dyDescent="0.2">
      <c r="C1526" s="20"/>
      <c r="D1526" s="20"/>
    </row>
    <row r="1527" spans="3:4" x14ac:dyDescent="0.2">
      <c r="C1527" s="20"/>
      <c r="D1527" s="20"/>
    </row>
    <row r="1528" spans="3:4" x14ac:dyDescent="0.2">
      <c r="C1528" s="20"/>
      <c r="D1528" s="20"/>
    </row>
    <row r="1529" spans="3:4" x14ac:dyDescent="0.2">
      <c r="C1529" s="20"/>
      <c r="D1529" s="20"/>
    </row>
    <row r="1530" spans="3:4" x14ac:dyDescent="0.2">
      <c r="C1530" s="20"/>
      <c r="D1530" s="20"/>
    </row>
    <row r="1531" spans="3:4" x14ac:dyDescent="0.2">
      <c r="C1531" s="20"/>
      <c r="D1531" s="20"/>
    </row>
    <row r="1532" spans="3:4" x14ac:dyDescent="0.2">
      <c r="C1532" s="20"/>
      <c r="D1532" s="20"/>
    </row>
    <row r="1533" spans="3:4" x14ac:dyDescent="0.2">
      <c r="C1533" s="20"/>
      <c r="D1533" s="20"/>
    </row>
    <row r="1534" spans="3:4" x14ac:dyDescent="0.2">
      <c r="C1534" s="20"/>
      <c r="D1534" s="20"/>
    </row>
    <row r="1535" spans="3:4" x14ac:dyDescent="0.2">
      <c r="C1535" s="20"/>
      <c r="D1535" s="20"/>
    </row>
    <row r="1536" spans="3:4" x14ac:dyDescent="0.2">
      <c r="C1536" s="20"/>
      <c r="D1536" s="20"/>
    </row>
    <row r="1537" spans="3:4" x14ac:dyDescent="0.2">
      <c r="C1537" s="20"/>
      <c r="D1537" s="20"/>
    </row>
    <row r="1538" spans="3:4" x14ac:dyDescent="0.2">
      <c r="C1538" s="20"/>
      <c r="D1538" s="20"/>
    </row>
    <row r="1539" spans="3:4" x14ac:dyDescent="0.2">
      <c r="C1539" s="20"/>
      <c r="D1539" s="20"/>
    </row>
    <row r="1540" spans="3:4" x14ac:dyDescent="0.2">
      <c r="C1540" s="20"/>
      <c r="D1540" s="20"/>
    </row>
    <row r="1541" spans="3:4" x14ac:dyDescent="0.2">
      <c r="C1541" s="20"/>
      <c r="D1541" s="20"/>
    </row>
    <row r="1542" spans="3:4" x14ac:dyDescent="0.2">
      <c r="C1542" s="20"/>
      <c r="D1542" s="20"/>
    </row>
    <row r="1543" spans="3:4" x14ac:dyDescent="0.2">
      <c r="C1543" s="20"/>
      <c r="D1543" s="20"/>
    </row>
    <row r="1544" spans="3:4" x14ac:dyDescent="0.2">
      <c r="C1544" s="20"/>
      <c r="D1544" s="20"/>
    </row>
    <row r="1545" spans="3:4" x14ac:dyDescent="0.2">
      <c r="C1545" s="20"/>
      <c r="D1545" s="20"/>
    </row>
    <row r="1546" spans="3:4" x14ac:dyDescent="0.2">
      <c r="C1546" s="20"/>
      <c r="D1546" s="20"/>
    </row>
    <row r="1547" spans="3:4" x14ac:dyDescent="0.2">
      <c r="C1547" s="20"/>
      <c r="D1547" s="20"/>
    </row>
    <row r="1548" spans="3:4" x14ac:dyDescent="0.2">
      <c r="C1548" s="20"/>
      <c r="D1548" s="20"/>
    </row>
    <row r="1549" spans="3:4" x14ac:dyDescent="0.2">
      <c r="C1549" s="20"/>
      <c r="D1549" s="20"/>
    </row>
    <row r="1550" spans="3:4" x14ac:dyDescent="0.2">
      <c r="C1550" s="20"/>
      <c r="D1550" s="20"/>
    </row>
    <row r="1551" spans="3:4" x14ac:dyDescent="0.2">
      <c r="C1551" s="20"/>
      <c r="D1551" s="20"/>
    </row>
    <row r="1552" spans="3:4" x14ac:dyDescent="0.2">
      <c r="C1552" s="20"/>
      <c r="D1552" s="20"/>
    </row>
    <row r="1553" spans="3:4" x14ac:dyDescent="0.2">
      <c r="C1553" s="20"/>
      <c r="D1553" s="20"/>
    </row>
    <row r="1554" spans="3:4" x14ac:dyDescent="0.2">
      <c r="C1554" s="20"/>
      <c r="D1554" s="20"/>
    </row>
    <row r="1555" spans="3:4" x14ac:dyDescent="0.2">
      <c r="C1555" s="20"/>
      <c r="D1555" s="20"/>
    </row>
    <row r="1556" spans="3:4" x14ac:dyDescent="0.2">
      <c r="C1556" s="20"/>
      <c r="D1556" s="20"/>
    </row>
    <row r="1557" spans="3:4" x14ac:dyDescent="0.2">
      <c r="C1557" s="20"/>
      <c r="D1557" s="20"/>
    </row>
    <row r="1558" spans="3:4" x14ac:dyDescent="0.2">
      <c r="C1558" s="20"/>
      <c r="D1558" s="20"/>
    </row>
    <row r="1559" spans="3:4" x14ac:dyDescent="0.2">
      <c r="C1559" s="20"/>
      <c r="D1559" s="20"/>
    </row>
    <row r="1560" spans="3:4" x14ac:dyDescent="0.2">
      <c r="C1560" s="20"/>
      <c r="D1560" s="20"/>
    </row>
    <row r="1561" spans="3:4" x14ac:dyDescent="0.2">
      <c r="C1561" s="20"/>
      <c r="D1561" s="20"/>
    </row>
    <row r="1562" spans="3:4" x14ac:dyDescent="0.2">
      <c r="C1562" s="20"/>
      <c r="D1562" s="20"/>
    </row>
    <row r="1563" spans="3:4" x14ac:dyDescent="0.2">
      <c r="C1563" s="20"/>
      <c r="D1563" s="20"/>
    </row>
    <row r="1564" spans="3:4" x14ac:dyDescent="0.2">
      <c r="C1564" s="20"/>
      <c r="D1564" s="20"/>
    </row>
    <row r="1565" spans="3:4" x14ac:dyDescent="0.2">
      <c r="C1565" s="20"/>
      <c r="D1565" s="20"/>
    </row>
    <row r="1566" spans="3:4" x14ac:dyDescent="0.2">
      <c r="C1566" s="20"/>
      <c r="D1566" s="20"/>
    </row>
    <row r="1567" spans="3:4" x14ac:dyDescent="0.2">
      <c r="C1567" s="20"/>
      <c r="D1567" s="20"/>
    </row>
    <row r="1568" spans="3:4" x14ac:dyDescent="0.2">
      <c r="C1568" s="20"/>
      <c r="D1568" s="20"/>
    </row>
    <row r="1569" spans="3:4" x14ac:dyDescent="0.2">
      <c r="C1569" s="20"/>
      <c r="D1569" s="20"/>
    </row>
    <row r="1570" spans="3:4" x14ac:dyDescent="0.2">
      <c r="C1570" s="20"/>
      <c r="D1570" s="20"/>
    </row>
    <row r="1571" spans="3:4" x14ac:dyDescent="0.2">
      <c r="C1571" s="20"/>
      <c r="D1571" s="20"/>
    </row>
    <row r="1572" spans="3:4" x14ac:dyDescent="0.2">
      <c r="C1572" s="20"/>
      <c r="D1572" s="20"/>
    </row>
    <row r="1573" spans="3:4" x14ac:dyDescent="0.2">
      <c r="C1573" s="20"/>
      <c r="D1573" s="20"/>
    </row>
    <row r="1574" spans="3:4" x14ac:dyDescent="0.2">
      <c r="C1574" s="20"/>
      <c r="D1574" s="20"/>
    </row>
    <row r="1575" spans="3:4" x14ac:dyDescent="0.2">
      <c r="C1575" s="20"/>
      <c r="D1575" s="20"/>
    </row>
    <row r="1576" spans="3:4" x14ac:dyDescent="0.2">
      <c r="C1576" s="20"/>
      <c r="D1576" s="20"/>
    </row>
    <row r="1577" spans="3:4" x14ac:dyDescent="0.2">
      <c r="C1577" s="20"/>
      <c r="D1577" s="20"/>
    </row>
    <row r="1578" spans="3:4" x14ac:dyDescent="0.2">
      <c r="C1578" s="20"/>
      <c r="D1578" s="20"/>
    </row>
    <row r="1579" spans="3:4" x14ac:dyDescent="0.2">
      <c r="C1579" s="20"/>
      <c r="D1579" s="20"/>
    </row>
    <row r="1580" spans="3:4" x14ac:dyDescent="0.2">
      <c r="C1580" s="20"/>
      <c r="D1580" s="20"/>
    </row>
    <row r="1581" spans="3:4" x14ac:dyDescent="0.2">
      <c r="C1581" s="20"/>
      <c r="D1581" s="20"/>
    </row>
    <row r="1582" spans="3:4" x14ac:dyDescent="0.2">
      <c r="C1582" s="20"/>
      <c r="D1582" s="20"/>
    </row>
    <row r="1583" spans="3:4" x14ac:dyDescent="0.2">
      <c r="C1583" s="20"/>
      <c r="D1583" s="20"/>
    </row>
    <row r="1584" spans="3:4" x14ac:dyDescent="0.2">
      <c r="C1584" s="20"/>
      <c r="D1584" s="20"/>
    </row>
    <row r="1585" spans="3:4" x14ac:dyDescent="0.2">
      <c r="C1585" s="20"/>
      <c r="D1585" s="20"/>
    </row>
    <row r="1586" spans="3:4" x14ac:dyDescent="0.2">
      <c r="C1586" s="20"/>
      <c r="D1586" s="20"/>
    </row>
    <row r="1587" spans="3:4" x14ac:dyDescent="0.2">
      <c r="C1587" s="20"/>
      <c r="D1587" s="20"/>
    </row>
    <row r="1588" spans="3:4" x14ac:dyDescent="0.2">
      <c r="C1588" s="20"/>
      <c r="D1588" s="20"/>
    </row>
    <row r="1589" spans="3:4" x14ac:dyDescent="0.2">
      <c r="C1589" s="20"/>
      <c r="D1589" s="20"/>
    </row>
    <row r="1590" spans="3:4" x14ac:dyDescent="0.2">
      <c r="C1590" s="20"/>
      <c r="D1590" s="20"/>
    </row>
    <row r="1591" spans="3:4" x14ac:dyDescent="0.2">
      <c r="C1591" s="20"/>
      <c r="D1591" s="20"/>
    </row>
    <row r="1592" spans="3:4" x14ac:dyDescent="0.2">
      <c r="C1592" s="20"/>
      <c r="D1592" s="20"/>
    </row>
    <row r="1593" spans="3:4" x14ac:dyDescent="0.2">
      <c r="C1593" s="20"/>
      <c r="D1593" s="20"/>
    </row>
    <row r="1594" spans="3:4" x14ac:dyDescent="0.2">
      <c r="C1594" s="20"/>
      <c r="D1594" s="20"/>
    </row>
    <row r="1595" spans="3:4" x14ac:dyDescent="0.2">
      <c r="C1595" s="20"/>
      <c r="D1595" s="20"/>
    </row>
    <row r="1596" spans="3:4" x14ac:dyDescent="0.2">
      <c r="C1596" s="20"/>
      <c r="D1596" s="20"/>
    </row>
    <row r="1597" spans="3:4" x14ac:dyDescent="0.2">
      <c r="C1597" s="20"/>
      <c r="D1597" s="20"/>
    </row>
    <row r="1598" spans="3:4" x14ac:dyDescent="0.2">
      <c r="C1598" s="20"/>
      <c r="D1598" s="20"/>
    </row>
    <row r="1599" spans="3:4" x14ac:dyDescent="0.2">
      <c r="C1599" s="20"/>
      <c r="D1599" s="20"/>
    </row>
    <row r="1600" spans="3:4" x14ac:dyDescent="0.2">
      <c r="C1600" s="20"/>
      <c r="D1600" s="20"/>
    </row>
    <row r="1601" spans="3:4" x14ac:dyDescent="0.2">
      <c r="C1601" s="20"/>
      <c r="D1601" s="20"/>
    </row>
    <row r="1602" spans="3:4" x14ac:dyDescent="0.2">
      <c r="C1602" s="20"/>
      <c r="D1602" s="20"/>
    </row>
    <row r="1603" spans="3:4" x14ac:dyDescent="0.2">
      <c r="C1603" s="20"/>
      <c r="D1603" s="20"/>
    </row>
    <row r="1604" spans="3:4" x14ac:dyDescent="0.2">
      <c r="C1604" s="20"/>
      <c r="D1604" s="20"/>
    </row>
    <row r="1605" spans="3:4" x14ac:dyDescent="0.2">
      <c r="C1605" s="20"/>
      <c r="D1605" s="20"/>
    </row>
    <row r="1606" spans="3:4" x14ac:dyDescent="0.2">
      <c r="C1606" s="20"/>
      <c r="D1606" s="20"/>
    </row>
    <row r="1607" spans="3:4" x14ac:dyDescent="0.2">
      <c r="C1607" s="20"/>
      <c r="D1607" s="20"/>
    </row>
    <row r="1608" spans="3:4" x14ac:dyDescent="0.2">
      <c r="C1608" s="20"/>
      <c r="D1608" s="20"/>
    </row>
    <row r="1609" spans="3:4" x14ac:dyDescent="0.2">
      <c r="C1609" s="20"/>
      <c r="D1609" s="20"/>
    </row>
    <row r="1610" spans="3:4" x14ac:dyDescent="0.2">
      <c r="C1610" s="20"/>
      <c r="D1610" s="20"/>
    </row>
    <row r="1611" spans="3:4" x14ac:dyDescent="0.2">
      <c r="C1611" s="20"/>
      <c r="D1611" s="20"/>
    </row>
    <row r="1612" spans="3:4" x14ac:dyDescent="0.2">
      <c r="C1612" s="20"/>
      <c r="D1612" s="20"/>
    </row>
    <row r="1613" spans="3:4" x14ac:dyDescent="0.2">
      <c r="C1613" s="20"/>
      <c r="D1613" s="20"/>
    </row>
    <row r="1614" spans="3:4" x14ac:dyDescent="0.2">
      <c r="C1614" s="20"/>
      <c r="D1614" s="20"/>
    </row>
    <row r="1615" spans="3:4" x14ac:dyDescent="0.2">
      <c r="C1615" s="20"/>
      <c r="D1615" s="20"/>
    </row>
    <row r="1616" spans="3:4" x14ac:dyDescent="0.2">
      <c r="C1616" s="20"/>
      <c r="D1616" s="20"/>
    </row>
    <row r="1617" spans="3:4" x14ac:dyDescent="0.2">
      <c r="C1617" s="20"/>
      <c r="D1617" s="20"/>
    </row>
    <row r="1618" spans="3:4" x14ac:dyDescent="0.2">
      <c r="C1618" s="20"/>
      <c r="D1618" s="20"/>
    </row>
    <row r="1619" spans="3:4" x14ac:dyDescent="0.2">
      <c r="C1619" s="20"/>
      <c r="D1619" s="20"/>
    </row>
    <row r="1620" spans="3:4" x14ac:dyDescent="0.2">
      <c r="C1620" s="20"/>
      <c r="D1620" s="20"/>
    </row>
    <row r="1621" spans="3:4" x14ac:dyDescent="0.2">
      <c r="C1621" s="20"/>
      <c r="D1621" s="20"/>
    </row>
    <row r="1622" spans="3:4" x14ac:dyDescent="0.2">
      <c r="C1622" s="20"/>
      <c r="D1622" s="20"/>
    </row>
    <row r="1623" spans="3:4" x14ac:dyDescent="0.2">
      <c r="C1623" s="20"/>
      <c r="D1623" s="20"/>
    </row>
    <row r="1624" spans="3:4" x14ac:dyDescent="0.2">
      <c r="C1624" s="20"/>
      <c r="D1624" s="20"/>
    </row>
    <row r="1625" spans="3:4" x14ac:dyDescent="0.2">
      <c r="C1625" s="20"/>
      <c r="D1625" s="20"/>
    </row>
    <row r="1626" spans="3:4" x14ac:dyDescent="0.2">
      <c r="C1626" s="20"/>
      <c r="D1626" s="20"/>
    </row>
    <row r="1627" spans="3:4" x14ac:dyDescent="0.2">
      <c r="C1627" s="20"/>
      <c r="D1627" s="20"/>
    </row>
    <row r="1628" spans="3:4" x14ac:dyDescent="0.2">
      <c r="C1628" s="20"/>
      <c r="D1628" s="20"/>
    </row>
    <row r="1629" spans="3:4" x14ac:dyDescent="0.2">
      <c r="C1629" s="20"/>
      <c r="D1629" s="20"/>
    </row>
    <row r="1630" spans="3:4" x14ac:dyDescent="0.2">
      <c r="C1630" s="20"/>
      <c r="D1630" s="20"/>
    </row>
    <row r="1631" spans="3:4" x14ac:dyDescent="0.2">
      <c r="C1631" s="20"/>
      <c r="D1631" s="20"/>
    </row>
    <row r="1632" spans="3:4" x14ac:dyDescent="0.2">
      <c r="C1632" s="20"/>
      <c r="D1632" s="20"/>
    </row>
    <row r="1633" spans="3:4" x14ac:dyDescent="0.2">
      <c r="C1633" s="20"/>
      <c r="D1633" s="20"/>
    </row>
    <row r="1634" spans="3:4" x14ac:dyDescent="0.2">
      <c r="C1634" s="20"/>
      <c r="D1634" s="20"/>
    </row>
    <row r="1635" spans="3:4" x14ac:dyDescent="0.2">
      <c r="C1635" s="20"/>
      <c r="D1635" s="20"/>
    </row>
    <row r="1636" spans="3:4" x14ac:dyDescent="0.2">
      <c r="C1636" s="20"/>
      <c r="D1636" s="20"/>
    </row>
    <row r="1637" spans="3:4" x14ac:dyDescent="0.2">
      <c r="C1637" s="20"/>
      <c r="D1637" s="20"/>
    </row>
    <row r="1638" spans="3:4" x14ac:dyDescent="0.2">
      <c r="C1638" s="20"/>
      <c r="D1638" s="20"/>
    </row>
    <row r="1639" spans="3:4" x14ac:dyDescent="0.2">
      <c r="C1639" s="20"/>
      <c r="D1639" s="20"/>
    </row>
    <row r="1640" spans="3:4" x14ac:dyDescent="0.2">
      <c r="C1640" s="20"/>
      <c r="D1640" s="20"/>
    </row>
    <row r="1641" spans="3:4" x14ac:dyDescent="0.2">
      <c r="C1641" s="20"/>
      <c r="D1641" s="20"/>
    </row>
    <row r="1642" spans="3:4" x14ac:dyDescent="0.2">
      <c r="C1642" s="20"/>
      <c r="D1642" s="20"/>
    </row>
    <row r="1643" spans="3:4" x14ac:dyDescent="0.2">
      <c r="C1643" s="20"/>
      <c r="D1643" s="20"/>
    </row>
    <row r="1644" spans="3:4" x14ac:dyDescent="0.2">
      <c r="C1644" s="20"/>
      <c r="D1644" s="20"/>
    </row>
    <row r="1645" spans="3:4" x14ac:dyDescent="0.2">
      <c r="C1645" s="20"/>
      <c r="D1645" s="20"/>
    </row>
    <row r="1646" spans="3:4" x14ac:dyDescent="0.2">
      <c r="C1646" s="20"/>
      <c r="D1646" s="20"/>
    </row>
    <row r="1647" spans="3:4" x14ac:dyDescent="0.2">
      <c r="C1647" s="20"/>
      <c r="D1647" s="20"/>
    </row>
    <row r="1648" spans="3:4" x14ac:dyDescent="0.2">
      <c r="C1648" s="20"/>
      <c r="D1648" s="20"/>
    </row>
    <row r="1649" spans="3:4" x14ac:dyDescent="0.2">
      <c r="C1649" s="20"/>
      <c r="D1649" s="20"/>
    </row>
    <row r="1650" spans="3:4" x14ac:dyDescent="0.2">
      <c r="C1650" s="20"/>
      <c r="D1650" s="20"/>
    </row>
    <row r="1651" spans="3:4" x14ac:dyDescent="0.2">
      <c r="C1651" s="20"/>
      <c r="D1651" s="20"/>
    </row>
    <row r="1652" spans="3:4" x14ac:dyDescent="0.2">
      <c r="C1652" s="20"/>
      <c r="D1652" s="20"/>
    </row>
    <row r="1653" spans="3:4" x14ac:dyDescent="0.2">
      <c r="C1653" s="20"/>
      <c r="D1653" s="20"/>
    </row>
    <row r="1654" spans="3:4" x14ac:dyDescent="0.2">
      <c r="C1654" s="20"/>
      <c r="D1654" s="20"/>
    </row>
    <row r="1655" spans="3:4" x14ac:dyDescent="0.2">
      <c r="C1655" s="20"/>
      <c r="D1655" s="20"/>
    </row>
    <row r="1656" spans="3:4" x14ac:dyDescent="0.2">
      <c r="C1656" s="20"/>
      <c r="D1656" s="20"/>
    </row>
    <row r="1657" spans="3:4" x14ac:dyDescent="0.2">
      <c r="C1657" s="20"/>
      <c r="D1657" s="20"/>
    </row>
    <row r="1658" spans="3:4" x14ac:dyDescent="0.2">
      <c r="C1658" s="20"/>
      <c r="D1658" s="20"/>
    </row>
    <row r="1659" spans="3:4" x14ac:dyDescent="0.2">
      <c r="C1659" s="20"/>
      <c r="D1659" s="20"/>
    </row>
    <row r="1660" spans="3:4" x14ac:dyDescent="0.2">
      <c r="C1660" s="20"/>
      <c r="D1660" s="20"/>
    </row>
    <row r="1661" spans="3:4" x14ac:dyDescent="0.2">
      <c r="C1661" s="20"/>
      <c r="D1661" s="20"/>
    </row>
    <row r="1662" spans="3:4" x14ac:dyDescent="0.2">
      <c r="C1662" s="20"/>
      <c r="D1662" s="20"/>
    </row>
    <row r="1663" spans="3:4" x14ac:dyDescent="0.2">
      <c r="C1663" s="20"/>
      <c r="D1663" s="20"/>
    </row>
    <row r="1664" spans="3:4" x14ac:dyDescent="0.2">
      <c r="C1664" s="20"/>
      <c r="D1664" s="20"/>
    </row>
    <row r="1665" spans="3:4" x14ac:dyDescent="0.2">
      <c r="C1665" s="20"/>
      <c r="D1665" s="20"/>
    </row>
    <row r="1666" spans="3:4" x14ac:dyDescent="0.2">
      <c r="C1666" s="20"/>
      <c r="D1666" s="20"/>
    </row>
    <row r="1667" spans="3:4" x14ac:dyDescent="0.2">
      <c r="C1667" s="20"/>
      <c r="D1667" s="20"/>
    </row>
    <row r="1668" spans="3:4" x14ac:dyDescent="0.2">
      <c r="C1668" s="20"/>
      <c r="D1668" s="20"/>
    </row>
    <row r="1669" spans="3:4" x14ac:dyDescent="0.2">
      <c r="C1669" s="20"/>
      <c r="D1669" s="20"/>
    </row>
    <row r="1670" spans="3:4" x14ac:dyDescent="0.2">
      <c r="C1670" s="20"/>
      <c r="D1670" s="20"/>
    </row>
    <row r="1671" spans="3:4" x14ac:dyDescent="0.2">
      <c r="C1671" s="20"/>
      <c r="D1671" s="20"/>
    </row>
    <row r="1672" spans="3:4" x14ac:dyDescent="0.2">
      <c r="C1672" s="20"/>
      <c r="D1672" s="20"/>
    </row>
    <row r="1673" spans="3:4" x14ac:dyDescent="0.2">
      <c r="C1673" s="20"/>
      <c r="D1673" s="20"/>
    </row>
    <row r="1674" spans="3:4" x14ac:dyDescent="0.2">
      <c r="C1674" s="20"/>
      <c r="D1674" s="20"/>
    </row>
    <row r="1675" spans="3:4" x14ac:dyDescent="0.2">
      <c r="C1675" s="20"/>
      <c r="D1675" s="20"/>
    </row>
    <row r="1676" spans="3:4" x14ac:dyDescent="0.2">
      <c r="C1676" s="20"/>
      <c r="D1676" s="20"/>
    </row>
    <row r="1677" spans="3:4" x14ac:dyDescent="0.2">
      <c r="C1677" s="20"/>
      <c r="D1677" s="20"/>
    </row>
    <row r="1678" spans="3:4" x14ac:dyDescent="0.2">
      <c r="C1678" s="20"/>
      <c r="D1678" s="20"/>
    </row>
    <row r="1679" spans="3:4" x14ac:dyDescent="0.2">
      <c r="C1679" s="20"/>
      <c r="D1679" s="20"/>
    </row>
    <row r="1680" spans="3:4" x14ac:dyDescent="0.2">
      <c r="C1680" s="20"/>
      <c r="D1680" s="20"/>
    </row>
    <row r="1681" spans="3:4" x14ac:dyDescent="0.2">
      <c r="C1681" s="20"/>
      <c r="D1681" s="20"/>
    </row>
    <row r="1682" spans="3:4" x14ac:dyDescent="0.2">
      <c r="C1682" s="20"/>
      <c r="D1682" s="20"/>
    </row>
    <row r="1683" spans="3:4" x14ac:dyDescent="0.2">
      <c r="C1683" s="20"/>
      <c r="D1683" s="20"/>
    </row>
    <row r="1684" spans="3:4" x14ac:dyDescent="0.2">
      <c r="C1684" s="20"/>
      <c r="D1684" s="20"/>
    </row>
    <row r="1685" spans="3:4" x14ac:dyDescent="0.2">
      <c r="C1685" s="20"/>
      <c r="D1685" s="20"/>
    </row>
    <row r="1686" spans="3:4" x14ac:dyDescent="0.2">
      <c r="C1686" s="20"/>
      <c r="D1686" s="20"/>
    </row>
    <row r="1687" spans="3:4" x14ac:dyDescent="0.2">
      <c r="C1687" s="20"/>
      <c r="D1687" s="20"/>
    </row>
    <row r="1688" spans="3:4" x14ac:dyDescent="0.2">
      <c r="C1688" s="20"/>
      <c r="D1688" s="20"/>
    </row>
    <row r="1689" spans="3:4" x14ac:dyDescent="0.2">
      <c r="C1689" s="20"/>
      <c r="D1689" s="20"/>
    </row>
    <row r="1690" spans="3:4" x14ac:dyDescent="0.2">
      <c r="C1690" s="20"/>
      <c r="D1690" s="20"/>
    </row>
    <row r="1691" spans="3:4" x14ac:dyDescent="0.2">
      <c r="C1691" s="20"/>
      <c r="D1691" s="20"/>
    </row>
    <row r="1692" spans="3:4" x14ac:dyDescent="0.2">
      <c r="C1692" s="20"/>
      <c r="D1692" s="20"/>
    </row>
    <row r="1693" spans="3:4" x14ac:dyDescent="0.2">
      <c r="C1693" s="20"/>
      <c r="D1693" s="20"/>
    </row>
    <row r="1694" spans="3:4" x14ac:dyDescent="0.2">
      <c r="C1694" s="20"/>
      <c r="D1694" s="20"/>
    </row>
    <row r="1695" spans="3:4" x14ac:dyDescent="0.2">
      <c r="C1695" s="20"/>
      <c r="D1695" s="20"/>
    </row>
    <row r="1696" spans="3:4" x14ac:dyDescent="0.2">
      <c r="C1696" s="20"/>
      <c r="D1696" s="20"/>
    </row>
    <row r="1697" spans="3:4" x14ac:dyDescent="0.2">
      <c r="C1697" s="20"/>
      <c r="D1697" s="20"/>
    </row>
    <row r="1698" spans="3:4" x14ac:dyDescent="0.2">
      <c r="C1698" s="20"/>
      <c r="D1698" s="20"/>
    </row>
    <row r="1699" spans="3:4" x14ac:dyDescent="0.2">
      <c r="C1699" s="20"/>
      <c r="D1699" s="20"/>
    </row>
    <row r="1700" spans="3:4" x14ac:dyDescent="0.2">
      <c r="C1700" s="20"/>
      <c r="D1700" s="20"/>
    </row>
    <row r="1701" spans="3:4" x14ac:dyDescent="0.2">
      <c r="C1701" s="20"/>
      <c r="D1701" s="20"/>
    </row>
    <row r="1702" spans="3:4" x14ac:dyDescent="0.2">
      <c r="C1702" s="20"/>
      <c r="D1702" s="20"/>
    </row>
    <row r="1703" spans="3:4" x14ac:dyDescent="0.2">
      <c r="C1703" s="20"/>
      <c r="D1703" s="20"/>
    </row>
    <row r="1704" spans="3:4" x14ac:dyDescent="0.2">
      <c r="C1704" s="20"/>
      <c r="D1704" s="20"/>
    </row>
    <row r="1705" spans="3:4" x14ac:dyDescent="0.2">
      <c r="C1705" s="20"/>
      <c r="D1705" s="20"/>
    </row>
    <row r="1706" spans="3:4" x14ac:dyDescent="0.2">
      <c r="C1706" s="20"/>
      <c r="D1706" s="20"/>
    </row>
    <row r="1707" spans="3:4" x14ac:dyDescent="0.2">
      <c r="C1707" s="20"/>
      <c r="D1707" s="20"/>
    </row>
    <row r="1708" spans="3:4" x14ac:dyDescent="0.2">
      <c r="C1708" s="20"/>
      <c r="D1708" s="20"/>
    </row>
    <row r="1709" spans="3:4" x14ac:dyDescent="0.2">
      <c r="C1709" s="20"/>
      <c r="D1709" s="20"/>
    </row>
    <row r="1710" spans="3:4" x14ac:dyDescent="0.2">
      <c r="C1710" s="20"/>
      <c r="D1710" s="20"/>
    </row>
    <row r="1711" spans="3:4" x14ac:dyDescent="0.2">
      <c r="C1711" s="20"/>
      <c r="D1711" s="20"/>
    </row>
    <row r="1712" spans="3:4" x14ac:dyDescent="0.2">
      <c r="C1712" s="20"/>
      <c r="D1712" s="20"/>
    </row>
    <row r="1713" spans="3:4" x14ac:dyDescent="0.2">
      <c r="C1713" s="20"/>
      <c r="D1713" s="20"/>
    </row>
    <row r="1714" spans="3:4" x14ac:dyDescent="0.2">
      <c r="C1714" s="20"/>
      <c r="D1714" s="20"/>
    </row>
    <row r="1715" spans="3:4" x14ac:dyDescent="0.2">
      <c r="C1715" s="20"/>
      <c r="D1715" s="20"/>
    </row>
    <row r="1716" spans="3:4" x14ac:dyDescent="0.2">
      <c r="C1716" s="20"/>
      <c r="D1716" s="20"/>
    </row>
    <row r="1717" spans="3:4" x14ac:dyDescent="0.2">
      <c r="C1717" s="20"/>
      <c r="D1717" s="20"/>
    </row>
    <row r="1718" spans="3:4" x14ac:dyDescent="0.2">
      <c r="C1718" s="20"/>
      <c r="D1718" s="20"/>
    </row>
    <row r="1719" spans="3:4" x14ac:dyDescent="0.2">
      <c r="C1719" s="20"/>
      <c r="D1719" s="20"/>
    </row>
    <row r="1720" spans="3:4" x14ac:dyDescent="0.2">
      <c r="C1720" s="20"/>
      <c r="D1720" s="20"/>
    </row>
    <row r="1721" spans="3:4" x14ac:dyDescent="0.2">
      <c r="C1721" s="20"/>
      <c r="D1721" s="20"/>
    </row>
    <row r="1722" spans="3:4" x14ac:dyDescent="0.2">
      <c r="C1722" s="20"/>
      <c r="D1722" s="20"/>
    </row>
    <row r="1723" spans="3:4" x14ac:dyDescent="0.2">
      <c r="C1723" s="20"/>
      <c r="D1723" s="20"/>
    </row>
    <row r="1724" spans="3:4" x14ac:dyDescent="0.2">
      <c r="C1724" s="20"/>
      <c r="D1724" s="20"/>
    </row>
    <row r="1725" spans="3:4" x14ac:dyDescent="0.2">
      <c r="C1725" s="20"/>
      <c r="D1725" s="20"/>
    </row>
    <row r="1726" spans="3:4" x14ac:dyDescent="0.2">
      <c r="C1726" s="20"/>
      <c r="D1726" s="20"/>
    </row>
    <row r="1727" spans="3:4" x14ac:dyDescent="0.2">
      <c r="C1727" s="20"/>
      <c r="D1727" s="20"/>
    </row>
    <row r="1728" spans="3:4" x14ac:dyDescent="0.2">
      <c r="C1728" s="20"/>
      <c r="D1728" s="20"/>
    </row>
    <row r="1729" spans="3:4" x14ac:dyDescent="0.2">
      <c r="C1729" s="20"/>
      <c r="D1729" s="20"/>
    </row>
    <row r="1730" spans="3:4" x14ac:dyDescent="0.2">
      <c r="C1730" s="20"/>
      <c r="D1730" s="20"/>
    </row>
    <row r="1731" spans="3:4" x14ac:dyDescent="0.2">
      <c r="C1731" s="20"/>
      <c r="D1731" s="20"/>
    </row>
    <row r="1732" spans="3:4" x14ac:dyDescent="0.2">
      <c r="C1732" s="20"/>
      <c r="D1732" s="20"/>
    </row>
    <row r="1733" spans="3:4" x14ac:dyDescent="0.2">
      <c r="C1733" s="20"/>
      <c r="D1733" s="20"/>
    </row>
    <row r="1734" spans="3:4" x14ac:dyDescent="0.2">
      <c r="C1734" s="20"/>
      <c r="D1734" s="20"/>
    </row>
    <row r="1735" spans="3:4" x14ac:dyDescent="0.2">
      <c r="C1735" s="20"/>
      <c r="D1735" s="20"/>
    </row>
    <row r="1736" spans="3:4" x14ac:dyDescent="0.2">
      <c r="C1736" s="20"/>
      <c r="D1736" s="20"/>
    </row>
    <row r="1737" spans="3:4" x14ac:dyDescent="0.2">
      <c r="C1737" s="20"/>
      <c r="D1737" s="20"/>
    </row>
    <row r="1738" spans="3:4" x14ac:dyDescent="0.2">
      <c r="C1738" s="20"/>
      <c r="D1738" s="20"/>
    </row>
    <row r="1739" spans="3:4" x14ac:dyDescent="0.2">
      <c r="C1739" s="20"/>
      <c r="D1739" s="20"/>
    </row>
    <row r="1740" spans="3:4" x14ac:dyDescent="0.2">
      <c r="C1740" s="20"/>
      <c r="D1740" s="20"/>
    </row>
    <row r="1741" spans="3:4" x14ac:dyDescent="0.2">
      <c r="C1741" s="20"/>
      <c r="D1741" s="20"/>
    </row>
    <row r="1742" spans="3:4" x14ac:dyDescent="0.2">
      <c r="C1742" s="20"/>
      <c r="D1742" s="20"/>
    </row>
    <row r="1743" spans="3:4" x14ac:dyDescent="0.2">
      <c r="C1743" s="20"/>
      <c r="D1743" s="20"/>
    </row>
    <row r="1744" spans="3:4" x14ac:dyDescent="0.2">
      <c r="C1744" s="20"/>
      <c r="D1744" s="20"/>
    </row>
    <row r="1745" spans="3:4" x14ac:dyDescent="0.2">
      <c r="C1745" s="20"/>
      <c r="D1745" s="20"/>
    </row>
    <row r="1746" spans="3:4" x14ac:dyDescent="0.2">
      <c r="C1746" s="20"/>
      <c r="D1746" s="20"/>
    </row>
    <row r="1747" spans="3:4" x14ac:dyDescent="0.2">
      <c r="C1747" s="20"/>
      <c r="D1747" s="20"/>
    </row>
    <row r="1748" spans="3:4" x14ac:dyDescent="0.2">
      <c r="C1748" s="20"/>
      <c r="D1748" s="20"/>
    </row>
    <row r="1749" spans="3:4" x14ac:dyDescent="0.2">
      <c r="C1749" s="20"/>
      <c r="D1749" s="20"/>
    </row>
    <row r="1750" spans="3:4" x14ac:dyDescent="0.2">
      <c r="C1750" s="20"/>
      <c r="D1750" s="20"/>
    </row>
    <row r="1751" spans="3:4" x14ac:dyDescent="0.2">
      <c r="C1751" s="20"/>
      <c r="D1751" s="20"/>
    </row>
    <row r="1752" spans="3:4" x14ac:dyDescent="0.2">
      <c r="C1752" s="20"/>
      <c r="D1752" s="20"/>
    </row>
    <row r="1753" spans="3:4" x14ac:dyDescent="0.2">
      <c r="C1753" s="20"/>
      <c r="D1753" s="20"/>
    </row>
    <row r="1754" spans="3:4" x14ac:dyDescent="0.2">
      <c r="C1754" s="20"/>
      <c r="D1754" s="20"/>
    </row>
    <row r="1755" spans="3:4" x14ac:dyDescent="0.2">
      <c r="C1755" s="20"/>
      <c r="D1755" s="20"/>
    </row>
    <row r="1756" spans="3:4" x14ac:dyDescent="0.2">
      <c r="C1756" s="20"/>
      <c r="D1756" s="20"/>
    </row>
    <row r="1757" spans="3:4" x14ac:dyDescent="0.2">
      <c r="C1757" s="20"/>
      <c r="D1757" s="20"/>
    </row>
    <row r="1758" spans="3:4" x14ac:dyDescent="0.2">
      <c r="C1758" s="20"/>
      <c r="D1758" s="20"/>
    </row>
    <row r="1759" spans="3:4" x14ac:dyDescent="0.2">
      <c r="C1759" s="20"/>
      <c r="D1759" s="20"/>
    </row>
    <row r="1760" spans="3:4" x14ac:dyDescent="0.2">
      <c r="C1760" s="20"/>
      <c r="D1760" s="20"/>
    </row>
    <row r="1761" spans="3:4" x14ac:dyDescent="0.2">
      <c r="C1761" s="20"/>
      <c r="D1761" s="20"/>
    </row>
    <row r="1762" spans="3:4" x14ac:dyDescent="0.2">
      <c r="C1762" s="20"/>
      <c r="D1762" s="20"/>
    </row>
    <row r="1763" spans="3:4" x14ac:dyDescent="0.2">
      <c r="C1763" s="20"/>
      <c r="D1763" s="20"/>
    </row>
    <row r="1764" spans="3:4" x14ac:dyDescent="0.2">
      <c r="C1764" s="20"/>
      <c r="D1764" s="20"/>
    </row>
    <row r="1765" spans="3:4" x14ac:dyDescent="0.2">
      <c r="C1765" s="20"/>
      <c r="D1765" s="20"/>
    </row>
    <row r="1766" spans="3:4" x14ac:dyDescent="0.2">
      <c r="C1766" s="20"/>
      <c r="D1766" s="20"/>
    </row>
    <row r="1767" spans="3:4" x14ac:dyDescent="0.2">
      <c r="C1767" s="20"/>
      <c r="D1767" s="20"/>
    </row>
    <row r="1768" spans="3:4" x14ac:dyDescent="0.2">
      <c r="C1768" s="20"/>
      <c r="D1768" s="20"/>
    </row>
    <row r="1769" spans="3:4" x14ac:dyDescent="0.2">
      <c r="C1769" s="20"/>
      <c r="D1769" s="20"/>
    </row>
    <row r="1770" spans="3:4" x14ac:dyDescent="0.2">
      <c r="C1770" s="20"/>
      <c r="D1770" s="20"/>
    </row>
    <row r="1771" spans="3:4" x14ac:dyDescent="0.2">
      <c r="C1771" s="20"/>
      <c r="D1771" s="20"/>
    </row>
    <row r="1772" spans="3:4" x14ac:dyDescent="0.2">
      <c r="C1772" s="20"/>
      <c r="D1772" s="20"/>
    </row>
    <row r="1773" spans="3:4" x14ac:dyDescent="0.2">
      <c r="C1773" s="20"/>
      <c r="D1773" s="20"/>
    </row>
    <row r="1774" spans="3:4" x14ac:dyDescent="0.2">
      <c r="C1774" s="20"/>
      <c r="D1774" s="20"/>
    </row>
    <row r="1775" spans="3:4" x14ac:dyDescent="0.2">
      <c r="C1775" s="20"/>
      <c r="D1775" s="20"/>
    </row>
    <row r="1776" spans="3:4" x14ac:dyDescent="0.2">
      <c r="C1776" s="20"/>
      <c r="D1776" s="20"/>
    </row>
    <row r="1777" spans="3:4" x14ac:dyDescent="0.2">
      <c r="C1777" s="20"/>
      <c r="D1777" s="20"/>
    </row>
    <row r="1778" spans="3:4" x14ac:dyDescent="0.2">
      <c r="C1778" s="20"/>
      <c r="D1778" s="20"/>
    </row>
    <row r="1779" spans="3:4" x14ac:dyDescent="0.2">
      <c r="C1779" s="20"/>
      <c r="D1779" s="20"/>
    </row>
    <row r="1780" spans="3:4" x14ac:dyDescent="0.2">
      <c r="C1780" s="20"/>
      <c r="D1780" s="20"/>
    </row>
    <row r="1781" spans="3:4" x14ac:dyDescent="0.2">
      <c r="C1781" s="20"/>
      <c r="D1781" s="20"/>
    </row>
    <row r="1782" spans="3:4" x14ac:dyDescent="0.2">
      <c r="C1782" s="20"/>
      <c r="D1782" s="20"/>
    </row>
    <row r="1783" spans="3:4" x14ac:dyDescent="0.2">
      <c r="C1783" s="20"/>
      <c r="D1783" s="20"/>
    </row>
    <row r="1784" spans="3:4" x14ac:dyDescent="0.2">
      <c r="C1784" s="20"/>
      <c r="D1784" s="20"/>
    </row>
    <row r="1785" spans="3:4" x14ac:dyDescent="0.2">
      <c r="C1785" s="20"/>
      <c r="D1785" s="20"/>
    </row>
    <row r="1786" spans="3:4" x14ac:dyDescent="0.2">
      <c r="C1786" s="20"/>
      <c r="D1786" s="20"/>
    </row>
    <row r="1787" spans="3:4" x14ac:dyDescent="0.2">
      <c r="C1787" s="20"/>
      <c r="D1787" s="20"/>
    </row>
    <row r="1788" spans="3:4" x14ac:dyDescent="0.2">
      <c r="C1788" s="20"/>
      <c r="D1788" s="20"/>
    </row>
    <row r="1789" spans="3:4" x14ac:dyDescent="0.2">
      <c r="C1789" s="20"/>
      <c r="D1789" s="20"/>
    </row>
    <row r="1790" spans="3:4" x14ac:dyDescent="0.2">
      <c r="C1790" s="20"/>
      <c r="D1790" s="20"/>
    </row>
    <row r="1791" spans="3:4" x14ac:dyDescent="0.2">
      <c r="C1791" s="20"/>
      <c r="D1791" s="20"/>
    </row>
    <row r="1792" spans="3:4" x14ac:dyDescent="0.2">
      <c r="C1792" s="20"/>
      <c r="D1792" s="20"/>
    </row>
    <row r="1793" spans="3:4" x14ac:dyDescent="0.2">
      <c r="C1793" s="20"/>
      <c r="D1793" s="20"/>
    </row>
    <row r="1794" spans="3:4" x14ac:dyDescent="0.2">
      <c r="C1794" s="20"/>
      <c r="D1794" s="20"/>
    </row>
    <row r="1795" spans="3:4" x14ac:dyDescent="0.2">
      <c r="C1795" s="20"/>
      <c r="D1795" s="20"/>
    </row>
    <row r="1796" spans="3:4" x14ac:dyDescent="0.2">
      <c r="C1796" s="20"/>
      <c r="D1796" s="20"/>
    </row>
    <row r="1797" spans="3:4" x14ac:dyDescent="0.2">
      <c r="C1797" s="20"/>
      <c r="D1797" s="20"/>
    </row>
    <row r="1798" spans="3:4" x14ac:dyDescent="0.2">
      <c r="C1798" s="20"/>
      <c r="D1798" s="20"/>
    </row>
    <row r="1799" spans="3:4" x14ac:dyDescent="0.2">
      <c r="C1799" s="20"/>
      <c r="D1799" s="20"/>
    </row>
    <row r="1800" spans="3:4" x14ac:dyDescent="0.2">
      <c r="C1800" s="20"/>
      <c r="D1800" s="20"/>
    </row>
    <row r="1801" spans="3:4" x14ac:dyDescent="0.2">
      <c r="C1801" s="20"/>
      <c r="D1801" s="20"/>
    </row>
    <row r="1802" spans="3:4" x14ac:dyDescent="0.2">
      <c r="C1802" s="20"/>
      <c r="D1802" s="20"/>
    </row>
    <row r="1803" spans="3:4" x14ac:dyDescent="0.2">
      <c r="C1803" s="20"/>
      <c r="D1803" s="20"/>
    </row>
    <row r="1804" spans="3:4" x14ac:dyDescent="0.2">
      <c r="C1804" s="20"/>
      <c r="D1804" s="20"/>
    </row>
    <row r="1805" spans="3:4" x14ac:dyDescent="0.2">
      <c r="C1805" s="20"/>
      <c r="D1805" s="20"/>
    </row>
    <row r="1806" spans="3:4" x14ac:dyDescent="0.2">
      <c r="C1806" s="20"/>
      <c r="D1806" s="20"/>
    </row>
    <row r="1807" spans="3:4" x14ac:dyDescent="0.2">
      <c r="C1807" s="20"/>
      <c r="D1807" s="20"/>
    </row>
    <row r="1808" spans="3:4" x14ac:dyDescent="0.2">
      <c r="C1808" s="20"/>
      <c r="D1808" s="20"/>
    </row>
    <row r="1809" spans="3:4" x14ac:dyDescent="0.2">
      <c r="C1809" s="20"/>
      <c r="D1809" s="20"/>
    </row>
    <row r="1810" spans="3:4" x14ac:dyDescent="0.2">
      <c r="C1810" s="20"/>
      <c r="D1810" s="20"/>
    </row>
    <row r="1811" spans="3:4" x14ac:dyDescent="0.2">
      <c r="C1811" s="20"/>
      <c r="D1811" s="20"/>
    </row>
    <row r="1812" spans="3:4" x14ac:dyDescent="0.2">
      <c r="C1812" s="20"/>
      <c r="D1812" s="20"/>
    </row>
    <row r="1813" spans="3:4" x14ac:dyDescent="0.2">
      <c r="C1813" s="20"/>
      <c r="D1813" s="20"/>
    </row>
    <row r="1814" spans="3:4" x14ac:dyDescent="0.2">
      <c r="C1814" s="20"/>
      <c r="D1814" s="20"/>
    </row>
    <row r="1815" spans="3:4" x14ac:dyDescent="0.2">
      <c r="C1815" s="20"/>
      <c r="D1815" s="20"/>
    </row>
    <row r="1816" spans="3:4" x14ac:dyDescent="0.2">
      <c r="C1816" s="20"/>
      <c r="D1816" s="20"/>
    </row>
    <row r="1817" spans="3:4" x14ac:dyDescent="0.2">
      <c r="C1817" s="20"/>
      <c r="D1817" s="20"/>
    </row>
    <row r="1818" spans="3:4" x14ac:dyDescent="0.2">
      <c r="C1818" s="20"/>
      <c r="D1818" s="20"/>
    </row>
    <row r="1819" spans="3:4" x14ac:dyDescent="0.2">
      <c r="C1819" s="20"/>
      <c r="D1819" s="20"/>
    </row>
    <row r="1820" spans="3:4" x14ac:dyDescent="0.2">
      <c r="C1820" s="20"/>
      <c r="D1820" s="20"/>
    </row>
    <row r="1821" spans="3:4" x14ac:dyDescent="0.2">
      <c r="C1821" s="20"/>
      <c r="D1821" s="20"/>
    </row>
    <row r="1822" spans="3:4" x14ac:dyDescent="0.2">
      <c r="C1822" s="20"/>
      <c r="D1822" s="20"/>
    </row>
    <row r="1823" spans="3:4" x14ac:dyDescent="0.2">
      <c r="C1823" s="20"/>
      <c r="D1823" s="20"/>
    </row>
    <row r="1824" spans="3:4" x14ac:dyDescent="0.2">
      <c r="C1824" s="20"/>
      <c r="D1824" s="20"/>
    </row>
    <row r="1825" spans="3:4" x14ac:dyDescent="0.2">
      <c r="C1825" s="20"/>
      <c r="D1825" s="20"/>
    </row>
    <row r="1826" spans="3:4" x14ac:dyDescent="0.2">
      <c r="C1826" s="20"/>
      <c r="D1826" s="20"/>
    </row>
    <row r="1827" spans="3:4" x14ac:dyDescent="0.2">
      <c r="C1827" s="20"/>
      <c r="D1827" s="20"/>
    </row>
    <row r="1828" spans="3:4" x14ac:dyDescent="0.2">
      <c r="C1828" s="20"/>
      <c r="D1828" s="20"/>
    </row>
    <row r="1829" spans="3:4" x14ac:dyDescent="0.2">
      <c r="C1829" s="20"/>
      <c r="D1829" s="20"/>
    </row>
    <row r="1830" spans="3:4" x14ac:dyDescent="0.2">
      <c r="C1830" s="20"/>
      <c r="D1830" s="20"/>
    </row>
    <row r="1831" spans="3:4" x14ac:dyDescent="0.2">
      <c r="C1831" s="20"/>
      <c r="D1831" s="20"/>
    </row>
    <row r="1832" spans="3:4" x14ac:dyDescent="0.2">
      <c r="C1832" s="20"/>
      <c r="D1832" s="20"/>
    </row>
    <row r="1833" spans="3:4" x14ac:dyDescent="0.2">
      <c r="C1833" s="20"/>
      <c r="D1833" s="20"/>
    </row>
    <row r="1834" spans="3:4" x14ac:dyDescent="0.2">
      <c r="C1834" s="20"/>
      <c r="D1834" s="20"/>
    </row>
    <row r="1835" spans="3:4" x14ac:dyDescent="0.2">
      <c r="C1835" s="20"/>
      <c r="D1835" s="20"/>
    </row>
    <row r="1836" spans="3:4" x14ac:dyDescent="0.2">
      <c r="C1836" s="20"/>
      <c r="D1836" s="20"/>
    </row>
    <row r="1837" spans="3:4" x14ac:dyDescent="0.2">
      <c r="C1837" s="20"/>
      <c r="D1837" s="20"/>
    </row>
    <row r="1838" spans="3:4" x14ac:dyDescent="0.2">
      <c r="C1838" s="20"/>
      <c r="D1838" s="20"/>
    </row>
    <row r="1839" spans="3:4" x14ac:dyDescent="0.2">
      <c r="C1839" s="20"/>
      <c r="D1839" s="20"/>
    </row>
    <row r="1840" spans="3:4" x14ac:dyDescent="0.2">
      <c r="C1840" s="20"/>
      <c r="D1840" s="20"/>
    </row>
    <row r="1841" spans="3:4" x14ac:dyDescent="0.2">
      <c r="C1841" s="20"/>
      <c r="D1841" s="20"/>
    </row>
    <row r="1842" spans="3:4" x14ac:dyDescent="0.2">
      <c r="C1842" s="20"/>
      <c r="D1842" s="20"/>
    </row>
    <row r="1843" spans="3:4" x14ac:dyDescent="0.2">
      <c r="C1843" s="20"/>
      <c r="D1843" s="20"/>
    </row>
    <row r="1844" spans="3:4" x14ac:dyDescent="0.2">
      <c r="C1844" s="20"/>
      <c r="D1844" s="20"/>
    </row>
    <row r="1845" spans="3:4" x14ac:dyDescent="0.2">
      <c r="C1845" s="20"/>
      <c r="D1845" s="20"/>
    </row>
    <row r="1846" spans="3:4" x14ac:dyDescent="0.2">
      <c r="C1846" s="20"/>
      <c r="D1846" s="20"/>
    </row>
    <row r="1847" spans="3:4" x14ac:dyDescent="0.2">
      <c r="C1847" s="20"/>
      <c r="D1847" s="20"/>
    </row>
    <row r="1848" spans="3:4" x14ac:dyDescent="0.2">
      <c r="C1848" s="20"/>
      <c r="D1848" s="20"/>
    </row>
    <row r="1849" spans="3:4" x14ac:dyDescent="0.2">
      <c r="C1849" s="20"/>
      <c r="D1849" s="20"/>
    </row>
    <row r="1850" spans="3:4" x14ac:dyDescent="0.2">
      <c r="C1850" s="20"/>
      <c r="D1850" s="20"/>
    </row>
    <row r="1851" spans="3:4" x14ac:dyDescent="0.2">
      <c r="C1851" s="20"/>
      <c r="D1851" s="20"/>
    </row>
    <row r="1852" spans="3:4" x14ac:dyDescent="0.2">
      <c r="C1852" s="20"/>
      <c r="D1852" s="20"/>
    </row>
    <row r="1853" spans="3:4" x14ac:dyDescent="0.2">
      <c r="C1853" s="20"/>
      <c r="D1853" s="20"/>
    </row>
    <row r="1854" spans="3:4" x14ac:dyDescent="0.2">
      <c r="C1854" s="20"/>
      <c r="D1854" s="20"/>
    </row>
    <row r="1855" spans="3:4" x14ac:dyDescent="0.2">
      <c r="C1855" s="20"/>
      <c r="D1855" s="20"/>
    </row>
    <row r="1856" spans="3:4" x14ac:dyDescent="0.2">
      <c r="C1856" s="20"/>
      <c r="D1856" s="20"/>
    </row>
    <row r="1857" spans="3:4" x14ac:dyDescent="0.2">
      <c r="C1857" s="20"/>
      <c r="D1857" s="20"/>
    </row>
    <row r="1858" spans="3:4" x14ac:dyDescent="0.2">
      <c r="C1858" s="20"/>
      <c r="D1858" s="20"/>
    </row>
    <row r="1859" spans="3:4" x14ac:dyDescent="0.2">
      <c r="C1859" s="20"/>
      <c r="D1859" s="20"/>
    </row>
    <row r="1860" spans="3:4" x14ac:dyDescent="0.2">
      <c r="C1860" s="20"/>
      <c r="D1860" s="20"/>
    </row>
    <row r="1861" spans="3:4" x14ac:dyDescent="0.2">
      <c r="C1861" s="20"/>
      <c r="D1861" s="20"/>
    </row>
    <row r="1862" spans="3:4" x14ac:dyDescent="0.2">
      <c r="C1862" s="20"/>
      <c r="D1862" s="20"/>
    </row>
    <row r="1863" spans="3:4" x14ac:dyDescent="0.2">
      <c r="C1863" s="20"/>
      <c r="D1863" s="20"/>
    </row>
    <row r="1864" spans="3:4" x14ac:dyDescent="0.2">
      <c r="C1864" s="20"/>
      <c r="D1864" s="20"/>
    </row>
    <row r="1865" spans="3:4" x14ac:dyDescent="0.2">
      <c r="C1865" s="20"/>
      <c r="D1865" s="20"/>
    </row>
    <row r="1866" spans="3:4" x14ac:dyDescent="0.2">
      <c r="C1866" s="20"/>
      <c r="D1866" s="20"/>
    </row>
    <row r="1867" spans="3:4" x14ac:dyDescent="0.2">
      <c r="C1867" s="20"/>
      <c r="D1867" s="20"/>
    </row>
    <row r="1868" spans="3:4" x14ac:dyDescent="0.2">
      <c r="C1868" s="20"/>
      <c r="D1868" s="20"/>
    </row>
    <row r="1869" spans="3:4" x14ac:dyDescent="0.2">
      <c r="C1869" s="20"/>
      <c r="D1869" s="20"/>
    </row>
    <row r="1870" spans="3:4" x14ac:dyDescent="0.2">
      <c r="C1870" s="20"/>
      <c r="D1870" s="20"/>
    </row>
    <row r="1871" spans="3:4" x14ac:dyDescent="0.2">
      <c r="C1871" s="20"/>
      <c r="D1871" s="20"/>
    </row>
    <row r="1872" spans="3:4" x14ac:dyDescent="0.2">
      <c r="C1872" s="20"/>
      <c r="D1872" s="20"/>
    </row>
    <row r="1873" spans="3:4" x14ac:dyDescent="0.2">
      <c r="C1873" s="20"/>
      <c r="D1873" s="20"/>
    </row>
    <row r="1874" spans="3:4" x14ac:dyDescent="0.2">
      <c r="C1874" s="20"/>
      <c r="D1874" s="20"/>
    </row>
    <row r="1875" spans="3:4" x14ac:dyDescent="0.2">
      <c r="C1875" s="20"/>
      <c r="D1875" s="20"/>
    </row>
    <row r="1876" spans="3:4" x14ac:dyDescent="0.2">
      <c r="C1876" s="20"/>
      <c r="D1876" s="20"/>
    </row>
    <row r="1877" spans="3:4" x14ac:dyDescent="0.2">
      <c r="C1877" s="20"/>
      <c r="D1877" s="20"/>
    </row>
    <row r="1878" spans="3:4" x14ac:dyDescent="0.2">
      <c r="C1878" s="20"/>
      <c r="D1878" s="20"/>
    </row>
    <row r="1879" spans="3:4" x14ac:dyDescent="0.2">
      <c r="C1879" s="20"/>
      <c r="D1879" s="20"/>
    </row>
    <row r="1880" spans="3:4" x14ac:dyDescent="0.2">
      <c r="C1880" s="20"/>
      <c r="D1880" s="20"/>
    </row>
    <row r="1881" spans="3:4" x14ac:dyDescent="0.2">
      <c r="C1881" s="20"/>
      <c r="D1881" s="20"/>
    </row>
    <row r="1882" spans="3:4" x14ac:dyDescent="0.2">
      <c r="C1882" s="20"/>
      <c r="D1882" s="20"/>
    </row>
    <row r="1883" spans="3:4" x14ac:dyDescent="0.2">
      <c r="C1883" s="20"/>
      <c r="D1883" s="20"/>
    </row>
    <row r="1884" spans="3:4" x14ac:dyDescent="0.2">
      <c r="C1884" s="20"/>
      <c r="D1884" s="20"/>
    </row>
    <row r="1885" spans="3:4" x14ac:dyDescent="0.2">
      <c r="C1885" s="20"/>
      <c r="D1885" s="20"/>
    </row>
    <row r="1886" spans="3:4" x14ac:dyDescent="0.2">
      <c r="C1886" s="20"/>
      <c r="D1886" s="20"/>
    </row>
    <row r="1887" spans="3:4" x14ac:dyDescent="0.2">
      <c r="C1887" s="20"/>
      <c r="D1887" s="20"/>
    </row>
    <row r="1888" spans="3:4" x14ac:dyDescent="0.2">
      <c r="C1888" s="20"/>
      <c r="D1888" s="20"/>
    </row>
    <row r="1889" spans="3:4" x14ac:dyDescent="0.2">
      <c r="C1889" s="20"/>
      <c r="D1889" s="20"/>
    </row>
    <row r="1890" spans="3:4" x14ac:dyDescent="0.2">
      <c r="C1890" s="20"/>
      <c r="D1890" s="20"/>
    </row>
    <row r="1891" spans="3:4" x14ac:dyDescent="0.2">
      <c r="C1891" s="20"/>
      <c r="D1891" s="20"/>
    </row>
    <row r="1892" spans="3:4" x14ac:dyDescent="0.2">
      <c r="C1892" s="20"/>
      <c r="D1892" s="20"/>
    </row>
    <row r="1893" spans="3:4" x14ac:dyDescent="0.2">
      <c r="C1893" s="20"/>
      <c r="D1893" s="20"/>
    </row>
    <row r="1894" spans="3:4" x14ac:dyDescent="0.2">
      <c r="C1894" s="20"/>
      <c r="D1894" s="20"/>
    </row>
    <row r="1895" spans="3:4" x14ac:dyDescent="0.2">
      <c r="C1895" s="20"/>
      <c r="D1895" s="20"/>
    </row>
    <row r="1896" spans="3:4" x14ac:dyDescent="0.2">
      <c r="C1896" s="20"/>
      <c r="D1896" s="20"/>
    </row>
    <row r="1897" spans="3:4" x14ac:dyDescent="0.2">
      <c r="C1897" s="20"/>
      <c r="D1897" s="20"/>
    </row>
    <row r="1898" spans="3:4" x14ac:dyDescent="0.2">
      <c r="C1898" s="20"/>
      <c r="D1898" s="20"/>
    </row>
    <row r="1899" spans="3:4" x14ac:dyDescent="0.2">
      <c r="C1899" s="20"/>
      <c r="D1899" s="20"/>
    </row>
    <row r="1900" spans="3:4" x14ac:dyDescent="0.2">
      <c r="C1900" s="20"/>
      <c r="D1900" s="20"/>
    </row>
    <row r="1901" spans="3:4" x14ac:dyDescent="0.2">
      <c r="C1901" s="20"/>
      <c r="D1901" s="20"/>
    </row>
    <row r="1902" spans="3:4" x14ac:dyDescent="0.2">
      <c r="C1902" s="20"/>
      <c r="D1902" s="20"/>
    </row>
    <row r="1903" spans="3:4" x14ac:dyDescent="0.2">
      <c r="C1903" s="20"/>
      <c r="D1903" s="20"/>
    </row>
    <row r="1904" spans="3:4" x14ac:dyDescent="0.2">
      <c r="C1904" s="20"/>
      <c r="D1904" s="20"/>
    </row>
    <row r="1905" spans="3:4" x14ac:dyDescent="0.2">
      <c r="C1905" s="20"/>
      <c r="D1905" s="20"/>
    </row>
    <row r="1906" spans="3:4" x14ac:dyDescent="0.2">
      <c r="C1906" s="20"/>
      <c r="D1906" s="20"/>
    </row>
    <row r="1907" spans="3:4" x14ac:dyDescent="0.2">
      <c r="C1907" s="20"/>
      <c r="D1907" s="20"/>
    </row>
    <row r="1908" spans="3:4" x14ac:dyDescent="0.2">
      <c r="C1908" s="20"/>
      <c r="D1908" s="20"/>
    </row>
    <row r="1909" spans="3:4" x14ac:dyDescent="0.2">
      <c r="C1909" s="20"/>
      <c r="D1909" s="20"/>
    </row>
    <row r="1910" spans="3:4" x14ac:dyDescent="0.2">
      <c r="C1910" s="20"/>
      <c r="D1910" s="20"/>
    </row>
    <row r="1911" spans="3:4" x14ac:dyDescent="0.2">
      <c r="C1911" s="20"/>
      <c r="D1911" s="20"/>
    </row>
    <row r="1912" spans="3:4" x14ac:dyDescent="0.2">
      <c r="C1912" s="20"/>
      <c r="D1912" s="20"/>
    </row>
    <row r="1913" spans="3:4" x14ac:dyDescent="0.2">
      <c r="C1913" s="20"/>
      <c r="D1913" s="20"/>
    </row>
    <row r="1914" spans="3:4" x14ac:dyDescent="0.2">
      <c r="C1914" s="20"/>
      <c r="D1914" s="20"/>
    </row>
    <row r="1915" spans="3:4" x14ac:dyDescent="0.2">
      <c r="C1915" s="20"/>
      <c r="D1915" s="20"/>
    </row>
    <row r="1916" spans="3:4" x14ac:dyDescent="0.2">
      <c r="C1916" s="20"/>
      <c r="D1916" s="20"/>
    </row>
    <row r="1917" spans="3:4" x14ac:dyDescent="0.2">
      <c r="C1917" s="20"/>
      <c r="D1917" s="20"/>
    </row>
    <row r="1918" spans="3:4" x14ac:dyDescent="0.2">
      <c r="C1918" s="20"/>
      <c r="D1918" s="20"/>
    </row>
    <row r="1919" spans="3:4" x14ac:dyDescent="0.2">
      <c r="C1919" s="20"/>
      <c r="D1919" s="20"/>
    </row>
    <row r="1920" spans="3:4" x14ac:dyDescent="0.2">
      <c r="C1920" s="20"/>
      <c r="D1920" s="20"/>
    </row>
    <row r="1921" spans="3:4" x14ac:dyDescent="0.2">
      <c r="C1921" s="20"/>
      <c r="D1921" s="20"/>
    </row>
    <row r="1922" spans="3:4" x14ac:dyDescent="0.2">
      <c r="C1922" s="20"/>
      <c r="D1922" s="20"/>
    </row>
    <row r="1923" spans="3:4" x14ac:dyDescent="0.2">
      <c r="C1923" s="20"/>
      <c r="D1923" s="20"/>
    </row>
    <row r="1924" spans="3:4" x14ac:dyDescent="0.2">
      <c r="C1924" s="20"/>
      <c r="D1924" s="20"/>
    </row>
    <row r="1925" spans="3:4" x14ac:dyDescent="0.2">
      <c r="C1925" s="20"/>
      <c r="D1925" s="20"/>
    </row>
    <row r="1926" spans="3:4" x14ac:dyDescent="0.2">
      <c r="C1926" s="20"/>
      <c r="D1926" s="20"/>
    </row>
    <row r="1927" spans="3:4" x14ac:dyDescent="0.2">
      <c r="C1927" s="20"/>
      <c r="D1927" s="20"/>
    </row>
    <row r="1928" spans="3:4" x14ac:dyDescent="0.2">
      <c r="C1928" s="20"/>
      <c r="D1928" s="20"/>
    </row>
    <row r="1929" spans="3:4" x14ac:dyDescent="0.2">
      <c r="C1929" s="20"/>
      <c r="D1929" s="20"/>
    </row>
    <row r="1930" spans="3:4" x14ac:dyDescent="0.2">
      <c r="C1930" s="20"/>
      <c r="D1930" s="20"/>
    </row>
    <row r="1931" spans="3:4" x14ac:dyDescent="0.2">
      <c r="C1931" s="20"/>
      <c r="D1931" s="20"/>
    </row>
    <row r="1932" spans="3:4" x14ac:dyDescent="0.2">
      <c r="C1932" s="20"/>
      <c r="D1932" s="20"/>
    </row>
    <row r="1933" spans="3:4" x14ac:dyDescent="0.2">
      <c r="C1933" s="20"/>
      <c r="D1933" s="20"/>
    </row>
    <row r="1934" spans="3:4" x14ac:dyDescent="0.2">
      <c r="C1934" s="20"/>
      <c r="D1934" s="20"/>
    </row>
    <row r="1935" spans="3:4" x14ac:dyDescent="0.2">
      <c r="C1935" s="20"/>
      <c r="D1935" s="20"/>
    </row>
    <row r="1936" spans="3:4" x14ac:dyDescent="0.2">
      <c r="C1936" s="20"/>
      <c r="D1936" s="20"/>
    </row>
    <row r="1937" spans="3:4" x14ac:dyDescent="0.2">
      <c r="C1937" s="20"/>
      <c r="D1937" s="20"/>
    </row>
    <row r="1938" spans="3:4" x14ac:dyDescent="0.2">
      <c r="C1938" s="20"/>
      <c r="D1938" s="20"/>
    </row>
    <row r="1939" spans="3:4" x14ac:dyDescent="0.2">
      <c r="C1939" s="20"/>
      <c r="D1939" s="20"/>
    </row>
    <row r="1940" spans="3:4" x14ac:dyDescent="0.2">
      <c r="C1940" s="20"/>
      <c r="D1940" s="20"/>
    </row>
    <row r="1941" spans="3:4" x14ac:dyDescent="0.2">
      <c r="C1941" s="20"/>
      <c r="D1941" s="20"/>
    </row>
    <row r="1942" spans="3:4" x14ac:dyDescent="0.2">
      <c r="C1942" s="20"/>
      <c r="D1942" s="20"/>
    </row>
    <row r="1943" spans="3:4" x14ac:dyDescent="0.2">
      <c r="C1943" s="20"/>
      <c r="D1943" s="20"/>
    </row>
    <row r="1944" spans="3:4" x14ac:dyDescent="0.2">
      <c r="C1944" s="20"/>
      <c r="D1944" s="20"/>
    </row>
    <row r="1945" spans="3:4" x14ac:dyDescent="0.2">
      <c r="C1945" s="20"/>
      <c r="D1945" s="20"/>
    </row>
    <row r="1946" spans="3:4" x14ac:dyDescent="0.2">
      <c r="C1946" s="20"/>
      <c r="D1946" s="20"/>
    </row>
    <row r="1947" spans="3:4" x14ac:dyDescent="0.2">
      <c r="C1947" s="20"/>
      <c r="D1947" s="20"/>
    </row>
    <row r="1948" spans="3:4" x14ac:dyDescent="0.2">
      <c r="C1948" s="20"/>
      <c r="D1948" s="20"/>
    </row>
    <row r="1949" spans="3:4" x14ac:dyDescent="0.2">
      <c r="C1949" s="20"/>
      <c r="D1949" s="20"/>
    </row>
    <row r="1950" spans="3:4" x14ac:dyDescent="0.2">
      <c r="C1950" s="20"/>
      <c r="D1950" s="20"/>
    </row>
    <row r="1951" spans="3:4" x14ac:dyDescent="0.2">
      <c r="C1951" s="20"/>
      <c r="D1951" s="20"/>
    </row>
    <row r="1952" spans="3:4" x14ac:dyDescent="0.2">
      <c r="C1952" s="20"/>
      <c r="D1952" s="20"/>
    </row>
    <row r="1953" spans="3:4" x14ac:dyDescent="0.2">
      <c r="C1953" s="20"/>
      <c r="D1953" s="20"/>
    </row>
    <row r="1954" spans="3:4" x14ac:dyDescent="0.2">
      <c r="C1954" s="20"/>
      <c r="D1954" s="20"/>
    </row>
    <row r="1955" spans="3:4" x14ac:dyDescent="0.2">
      <c r="C1955" s="20"/>
      <c r="D1955" s="20"/>
    </row>
    <row r="1956" spans="3:4" x14ac:dyDescent="0.2">
      <c r="C1956" s="20"/>
      <c r="D1956" s="20"/>
    </row>
    <row r="1957" spans="3:4" x14ac:dyDescent="0.2">
      <c r="C1957" s="20"/>
      <c r="D1957" s="20"/>
    </row>
    <row r="1958" spans="3:4" x14ac:dyDescent="0.2">
      <c r="C1958" s="20"/>
      <c r="D1958" s="20"/>
    </row>
    <row r="1959" spans="3:4" x14ac:dyDescent="0.2">
      <c r="C1959" s="20"/>
      <c r="D1959" s="20"/>
    </row>
    <row r="1960" spans="3:4" x14ac:dyDescent="0.2">
      <c r="C1960" s="20"/>
      <c r="D1960" s="20"/>
    </row>
    <row r="1961" spans="3:4" x14ac:dyDescent="0.2">
      <c r="C1961" s="20"/>
      <c r="D1961" s="20"/>
    </row>
    <row r="1962" spans="3:4" x14ac:dyDescent="0.2">
      <c r="C1962" s="20"/>
      <c r="D1962" s="20"/>
    </row>
    <row r="1963" spans="3:4" x14ac:dyDescent="0.2">
      <c r="C1963" s="20"/>
      <c r="D1963" s="20"/>
    </row>
    <row r="1964" spans="3:4" x14ac:dyDescent="0.2">
      <c r="C1964" s="20"/>
      <c r="D1964" s="20"/>
    </row>
    <row r="1965" spans="3:4" x14ac:dyDescent="0.2">
      <c r="C1965" s="20"/>
      <c r="D1965" s="20"/>
    </row>
    <row r="1966" spans="3:4" x14ac:dyDescent="0.2">
      <c r="C1966" s="20"/>
      <c r="D1966" s="20"/>
    </row>
    <row r="1967" spans="3:4" x14ac:dyDescent="0.2">
      <c r="C1967" s="20"/>
      <c r="D1967" s="20"/>
    </row>
    <row r="1968" spans="3:4" x14ac:dyDescent="0.2">
      <c r="C1968" s="20"/>
      <c r="D1968" s="20"/>
    </row>
    <row r="1969" spans="3:4" x14ac:dyDescent="0.2">
      <c r="C1969" s="20"/>
      <c r="D1969" s="20"/>
    </row>
    <row r="1970" spans="3:4" x14ac:dyDescent="0.2">
      <c r="C1970" s="20"/>
      <c r="D1970" s="20"/>
    </row>
    <row r="1971" spans="3:4" x14ac:dyDescent="0.2">
      <c r="C1971" s="20"/>
      <c r="D1971" s="20"/>
    </row>
    <row r="1972" spans="3:4" x14ac:dyDescent="0.2">
      <c r="C1972" s="20"/>
      <c r="D1972" s="20"/>
    </row>
    <row r="1973" spans="3:4" x14ac:dyDescent="0.2">
      <c r="C1973" s="20"/>
      <c r="D1973" s="20"/>
    </row>
    <row r="1974" spans="3:4" x14ac:dyDescent="0.2">
      <c r="C1974" s="20"/>
      <c r="D1974" s="20"/>
    </row>
    <row r="1975" spans="3:4" x14ac:dyDescent="0.2">
      <c r="C1975" s="20"/>
      <c r="D1975" s="20"/>
    </row>
    <row r="1976" spans="3:4" x14ac:dyDescent="0.2">
      <c r="C1976" s="20"/>
      <c r="D1976" s="20"/>
    </row>
    <row r="1977" spans="3:4" x14ac:dyDescent="0.2">
      <c r="C1977" s="20"/>
      <c r="D1977" s="20"/>
    </row>
    <row r="1978" spans="3:4" x14ac:dyDescent="0.2">
      <c r="C1978" s="20"/>
      <c r="D1978" s="20"/>
    </row>
    <row r="1979" spans="3:4" x14ac:dyDescent="0.2">
      <c r="C1979" s="20"/>
      <c r="D1979" s="20"/>
    </row>
    <row r="1980" spans="3:4" x14ac:dyDescent="0.2">
      <c r="C1980" s="20"/>
      <c r="D1980" s="20"/>
    </row>
    <row r="1981" spans="3:4" x14ac:dyDescent="0.2">
      <c r="C1981" s="20"/>
      <c r="D1981" s="20"/>
    </row>
    <row r="1982" spans="3:4" x14ac:dyDescent="0.2">
      <c r="C1982" s="20"/>
      <c r="D1982" s="20"/>
    </row>
    <row r="1983" spans="3:4" x14ac:dyDescent="0.2">
      <c r="C1983" s="20"/>
      <c r="D1983" s="20"/>
    </row>
    <row r="1984" spans="3:4" x14ac:dyDescent="0.2">
      <c r="C1984" s="20"/>
      <c r="D1984" s="20"/>
    </row>
    <row r="1985" spans="3:4" x14ac:dyDescent="0.2">
      <c r="C1985" s="20"/>
      <c r="D1985" s="20"/>
    </row>
    <row r="1986" spans="3:4" x14ac:dyDescent="0.2">
      <c r="C1986" s="20"/>
      <c r="D1986" s="20"/>
    </row>
    <row r="1987" spans="3:4" x14ac:dyDescent="0.2">
      <c r="C1987" s="20"/>
      <c r="D1987" s="20"/>
    </row>
    <row r="1988" spans="3:4" x14ac:dyDescent="0.2">
      <c r="C1988" s="20"/>
      <c r="D1988" s="20"/>
    </row>
    <row r="1989" spans="3:4" x14ac:dyDescent="0.2">
      <c r="C1989" s="20"/>
      <c r="D1989" s="20"/>
    </row>
    <row r="1990" spans="3:4" x14ac:dyDescent="0.2">
      <c r="C1990" s="20"/>
      <c r="D1990" s="20"/>
    </row>
    <row r="1991" spans="3:4" x14ac:dyDescent="0.2">
      <c r="C1991" s="20"/>
      <c r="D1991" s="20"/>
    </row>
    <row r="1992" spans="3:4" x14ac:dyDescent="0.2">
      <c r="C1992" s="20"/>
      <c r="D1992" s="20"/>
    </row>
    <row r="1993" spans="3:4" x14ac:dyDescent="0.2">
      <c r="C1993" s="20"/>
      <c r="D1993" s="20"/>
    </row>
    <row r="1994" spans="3:4" x14ac:dyDescent="0.2">
      <c r="C1994" s="20"/>
      <c r="D1994" s="20"/>
    </row>
    <row r="1995" spans="3:4" x14ac:dyDescent="0.2">
      <c r="C1995" s="20"/>
      <c r="D1995" s="20"/>
    </row>
    <row r="1996" spans="3:4" x14ac:dyDescent="0.2">
      <c r="C1996" s="20"/>
      <c r="D1996" s="20"/>
    </row>
    <row r="1997" spans="3:4" x14ac:dyDescent="0.2">
      <c r="C1997" s="20"/>
      <c r="D1997" s="20"/>
    </row>
    <row r="1998" spans="3:4" x14ac:dyDescent="0.2">
      <c r="C1998" s="20"/>
      <c r="D1998" s="20"/>
    </row>
    <row r="1999" spans="3:4" x14ac:dyDescent="0.2">
      <c r="C1999" s="20"/>
      <c r="D1999" s="20"/>
    </row>
    <row r="2000" spans="3:4" x14ac:dyDescent="0.2">
      <c r="C2000" s="20"/>
      <c r="D2000" s="20"/>
    </row>
    <row r="2001" spans="3:4" x14ac:dyDescent="0.2">
      <c r="C2001" s="20"/>
      <c r="D2001" s="20"/>
    </row>
    <row r="2002" spans="3:4" x14ac:dyDescent="0.2">
      <c r="C2002" s="20"/>
      <c r="D2002" s="20"/>
    </row>
    <row r="2003" spans="3:4" x14ac:dyDescent="0.2">
      <c r="C2003" s="20"/>
      <c r="D2003" s="20"/>
    </row>
    <row r="2004" spans="3:4" x14ac:dyDescent="0.2">
      <c r="C2004" s="20"/>
      <c r="D2004" s="20"/>
    </row>
    <row r="2005" spans="3:4" x14ac:dyDescent="0.2">
      <c r="C2005" s="20"/>
      <c r="D2005" s="20"/>
    </row>
    <row r="2006" spans="3:4" x14ac:dyDescent="0.2">
      <c r="C2006" s="20"/>
      <c r="D2006" s="20"/>
    </row>
    <row r="2007" spans="3:4" x14ac:dyDescent="0.2">
      <c r="C2007" s="20"/>
      <c r="D2007" s="20"/>
    </row>
    <row r="2008" spans="3:4" x14ac:dyDescent="0.2">
      <c r="C2008" s="20"/>
      <c r="D2008" s="20"/>
    </row>
    <row r="2009" spans="3:4" x14ac:dyDescent="0.2">
      <c r="C2009" s="20"/>
      <c r="D2009" s="20"/>
    </row>
    <row r="2010" spans="3:4" x14ac:dyDescent="0.2">
      <c r="C2010" s="20"/>
      <c r="D2010" s="20"/>
    </row>
    <row r="2011" spans="3:4" x14ac:dyDescent="0.2">
      <c r="C2011" s="20"/>
      <c r="D2011" s="20"/>
    </row>
    <row r="2012" spans="3:4" x14ac:dyDescent="0.2">
      <c r="C2012" s="20"/>
      <c r="D2012" s="20"/>
    </row>
    <row r="2013" spans="3:4" x14ac:dyDescent="0.2">
      <c r="C2013" s="20"/>
      <c r="D2013" s="20"/>
    </row>
    <row r="2014" spans="3:4" x14ac:dyDescent="0.2">
      <c r="C2014" s="20"/>
      <c r="D2014" s="20"/>
    </row>
    <row r="2015" spans="3:4" x14ac:dyDescent="0.2">
      <c r="C2015" s="20"/>
      <c r="D2015" s="20"/>
    </row>
    <row r="2016" spans="3:4" x14ac:dyDescent="0.2">
      <c r="C2016" s="20"/>
      <c r="D2016" s="20"/>
    </row>
    <row r="2017" spans="3:4" x14ac:dyDescent="0.2">
      <c r="C2017" s="20"/>
      <c r="D2017" s="20"/>
    </row>
    <row r="2018" spans="3:4" x14ac:dyDescent="0.2">
      <c r="C2018" s="20"/>
      <c r="D2018" s="20"/>
    </row>
    <row r="2019" spans="3:4" x14ac:dyDescent="0.2">
      <c r="C2019" s="20"/>
      <c r="D2019" s="20"/>
    </row>
    <row r="2020" spans="3:4" x14ac:dyDescent="0.2">
      <c r="C2020" s="20"/>
      <c r="D2020" s="20"/>
    </row>
    <row r="2021" spans="3:4" x14ac:dyDescent="0.2">
      <c r="C2021" s="20"/>
      <c r="D2021" s="20"/>
    </row>
    <row r="2022" spans="3:4" x14ac:dyDescent="0.2">
      <c r="C2022" s="20"/>
      <c r="D2022" s="20"/>
    </row>
    <row r="2023" spans="3:4" x14ac:dyDescent="0.2">
      <c r="C2023" s="20"/>
      <c r="D2023" s="20"/>
    </row>
    <row r="2024" spans="3:4" x14ac:dyDescent="0.2">
      <c r="C2024" s="20"/>
      <c r="D2024" s="20"/>
    </row>
    <row r="2025" spans="3:4" x14ac:dyDescent="0.2">
      <c r="C2025" s="20"/>
      <c r="D2025" s="20"/>
    </row>
    <row r="2026" spans="3:4" x14ac:dyDescent="0.2">
      <c r="C2026" s="20"/>
      <c r="D2026" s="20"/>
    </row>
    <row r="2027" spans="3:4" x14ac:dyDescent="0.2">
      <c r="C2027" s="20"/>
      <c r="D2027" s="20"/>
    </row>
    <row r="2028" spans="3:4" x14ac:dyDescent="0.2">
      <c r="C2028" s="20"/>
      <c r="D2028" s="20"/>
    </row>
    <row r="2029" spans="3:4" x14ac:dyDescent="0.2">
      <c r="C2029" s="20"/>
      <c r="D2029" s="20"/>
    </row>
    <row r="2030" spans="3:4" x14ac:dyDescent="0.2">
      <c r="C2030" s="20"/>
      <c r="D2030" s="20"/>
    </row>
    <row r="2031" spans="3:4" x14ac:dyDescent="0.2">
      <c r="C2031" s="20"/>
      <c r="D2031" s="20"/>
    </row>
    <row r="2032" spans="3:4" x14ac:dyDescent="0.2">
      <c r="C2032" s="20"/>
      <c r="D2032" s="20"/>
    </row>
    <row r="2033" spans="3:4" x14ac:dyDescent="0.2">
      <c r="C2033" s="20"/>
      <c r="D2033" s="20"/>
    </row>
    <row r="2034" spans="3:4" x14ac:dyDescent="0.2">
      <c r="C2034" s="20"/>
      <c r="D2034" s="20"/>
    </row>
    <row r="2035" spans="3:4" x14ac:dyDescent="0.2">
      <c r="C2035" s="20"/>
      <c r="D2035" s="20"/>
    </row>
    <row r="2036" spans="3:4" x14ac:dyDescent="0.2">
      <c r="C2036" s="20"/>
      <c r="D2036" s="20"/>
    </row>
    <row r="2037" spans="3:4" x14ac:dyDescent="0.2">
      <c r="C2037" s="20"/>
      <c r="D2037" s="20"/>
    </row>
    <row r="2038" spans="3:4" x14ac:dyDescent="0.2">
      <c r="C2038" s="20"/>
      <c r="D2038" s="20"/>
    </row>
    <row r="2039" spans="3:4" x14ac:dyDescent="0.2">
      <c r="C2039" s="20"/>
      <c r="D2039" s="20"/>
    </row>
    <row r="2040" spans="3:4" x14ac:dyDescent="0.2">
      <c r="C2040" s="20"/>
      <c r="D2040" s="20"/>
    </row>
    <row r="2041" spans="3:4" x14ac:dyDescent="0.2">
      <c r="C2041" s="20"/>
      <c r="D2041" s="20"/>
    </row>
    <row r="2042" spans="3:4" x14ac:dyDescent="0.2">
      <c r="C2042" s="20"/>
      <c r="D2042" s="20"/>
    </row>
    <row r="2043" spans="3:4" x14ac:dyDescent="0.2">
      <c r="C2043" s="20"/>
      <c r="D2043" s="20"/>
    </row>
    <row r="2044" spans="3:4" x14ac:dyDescent="0.2">
      <c r="C2044" s="20"/>
      <c r="D2044" s="20"/>
    </row>
    <row r="2045" spans="3:4" x14ac:dyDescent="0.2">
      <c r="C2045" s="20"/>
      <c r="D2045" s="20"/>
    </row>
    <row r="2046" spans="3:4" x14ac:dyDescent="0.2">
      <c r="C2046" s="20"/>
      <c r="D2046" s="20"/>
    </row>
    <row r="2047" spans="3:4" x14ac:dyDescent="0.2">
      <c r="C2047" s="20"/>
      <c r="D2047" s="20"/>
    </row>
    <row r="2048" spans="3:4" x14ac:dyDescent="0.2">
      <c r="C2048" s="20"/>
      <c r="D2048" s="20"/>
    </row>
    <row r="2049" spans="3:4" x14ac:dyDescent="0.2">
      <c r="C2049" s="20"/>
      <c r="D2049" s="20"/>
    </row>
    <row r="2050" spans="3:4" x14ac:dyDescent="0.2">
      <c r="C2050" s="20"/>
      <c r="D2050" s="20"/>
    </row>
    <row r="2051" spans="3:4" x14ac:dyDescent="0.2">
      <c r="C2051" s="20"/>
      <c r="D2051" s="20"/>
    </row>
    <row r="2052" spans="3:4" x14ac:dyDescent="0.2">
      <c r="C2052" s="20"/>
      <c r="D2052" s="20"/>
    </row>
    <row r="2053" spans="3:4" x14ac:dyDescent="0.2">
      <c r="C2053" s="20"/>
      <c r="D2053" s="20"/>
    </row>
    <row r="2054" spans="3:4" x14ac:dyDescent="0.2">
      <c r="C2054" s="20"/>
      <c r="D2054" s="20"/>
    </row>
    <row r="2055" spans="3:4" x14ac:dyDescent="0.2">
      <c r="C2055" s="20"/>
      <c r="D2055" s="20"/>
    </row>
    <row r="2056" spans="3:4" x14ac:dyDescent="0.2">
      <c r="C2056" s="20"/>
      <c r="D2056" s="20"/>
    </row>
    <row r="2057" spans="3:4" x14ac:dyDescent="0.2">
      <c r="C2057" s="20"/>
      <c r="D2057" s="20"/>
    </row>
    <row r="2058" spans="3:4" x14ac:dyDescent="0.2">
      <c r="C2058" s="20"/>
      <c r="D2058" s="20"/>
    </row>
    <row r="2059" spans="3:4" x14ac:dyDescent="0.2">
      <c r="C2059" s="20"/>
      <c r="D2059" s="20"/>
    </row>
    <row r="2060" spans="3:4" x14ac:dyDescent="0.2">
      <c r="C2060" s="20"/>
      <c r="D2060" s="20"/>
    </row>
    <row r="2061" spans="3:4" x14ac:dyDescent="0.2">
      <c r="C2061" s="20"/>
      <c r="D2061" s="20"/>
    </row>
    <row r="2062" spans="3:4" x14ac:dyDescent="0.2">
      <c r="C2062" s="20"/>
      <c r="D2062" s="20"/>
    </row>
    <row r="2063" spans="3:4" x14ac:dyDescent="0.2">
      <c r="C2063" s="20"/>
      <c r="D2063" s="20"/>
    </row>
    <row r="2064" spans="3:4" x14ac:dyDescent="0.2">
      <c r="C2064" s="20"/>
      <c r="D2064" s="20"/>
    </row>
    <row r="2065" spans="3:4" x14ac:dyDescent="0.2">
      <c r="C2065" s="20"/>
      <c r="D2065" s="20"/>
    </row>
    <row r="2066" spans="3:4" x14ac:dyDescent="0.2">
      <c r="C2066" s="20"/>
      <c r="D2066" s="20"/>
    </row>
    <row r="2067" spans="3:4" x14ac:dyDescent="0.2">
      <c r="C2067" s="20"/>
      <c r="D2067" s="20"/>
    </row>
    <row r="2068" spans="3:4" x14ac:dyDescent="0.2">
      <c r="C2068" s="20"/>
      <c r="D2068" s="20"/>
    </row>
    <row r="2069" spans="3:4" x14ac:dyDescent="0.2">
      <c r="C2069" s="20"/>
      <c r="D2069" s="20"/>
    </row>
    <row r="2070" spans="3:4" x14ac:dyDescent="0.2">
      <c r="C2070" s="20"/>
      <c r="D2070" s="20"/>
    </row>
    <row r="2071" spans="3:4" x14ac:dyDescent="0.2">
      <c r="C2071" s="20"/>
      <c r="D2071" s="20"/>
    </row>
    <row r="2072" spans="3:4" x14ac:dyDescent="0.2">
      <c r="C2072" s="20"/>
      <c r="D2072" s="20"/>
    </row>
    <row r="2073" spans="3:4" x14ac:dyDescent="0.2">
      <c r="C2073" s="20"/>
      <c r="D2073" s="20"/>
    </row>
    <row r="2074" spans="3:4" x14ac:dyDescent="0.2">
      <c r="C2074" s="20"/>
      <c r="D2074" s="20"/>
    </row>
    <row r="2075" spans="3:4" x14ac:dyDescent="0.2">
      <c r="C2075" s="20"/>
      <c r="D2075" s="20"/>
    </row>
    <row r="2076" spans="3:4" x14ac:dyDescent="0.2">
      <c r="C2076" s="20"/>
      <c r="D2076" s="20"/>
    </row>
    <row r="2077" spans="3:4" x14ac:dyDescent="0.2">
      <c r="C2077" s="20"/>
      <c r="D2077" s="20"/>
    </row>
    <row r="2078" spans="3:4" x14ac:dyDescent="0.2">
      <c r="C2078" s="20"/>
      <c r="D2078" s="20"/>
    </row>
    <row r="2079" spans="3:4" x14ac:dyDescent="0.2">
      <c r="C2079" s="20"/>
      <c r="D2079" s="20"/>
    </row>
    <row r="2080" spans="3:4" x14ac:dyDescent="0.2">
      <c r="C2080" s="20"/>
      <c r="D2080" s="20"/>
    </row>
    <row r="2081" spans="3:4" x14ac:dyDescent="0.2">
      <c r="C2081" s="20"/>
      <c r="D2081" s="20"/>
    </row>
    <row r="2082" spans="3:4" x14ac:dyDescent="0.2">
      <c r="C2082" s="20"/>
      <c r="D2082" s="20"/>
    </row>
    <row r="2083" spans="3:4" x14ac:dyDescent="0.2">
      <c r="C2083" s="20"/>
      <c r="D2083" s="20"/>
    </row>
    <row r="2084" spans="3:4" x14ac:dyDescent="0.2">
      <c r="C2084" s="20"/>
      <c r="D2084" s="20"/>
    </row>
    <row r="2085" spans="3:4" x14ac:dyDescent="0.2">
      <c r="C2085" s="20"/>
      <c r="D2085" s="20"/>
    </row>
    <row r="2086" spans="3:4" x14ac:dyDescent="0.2">
      <c r="C2086" s="20"/>
      <c r="D2086" s="20"/>
    </row>
    <row r="2087" spans="3:4" x14ac:dyDescent="0.2">
      <c r="C2087" s="20"/>
      <c r="D2087" s="20"/>
    </row>
    <row r="2088" spans="3:4" x14ac:dyDescent="0.2">
      <c r="C2088" s="20"/>
      <c r="D2088" s="20"/>
    </row>
    <row r="2089" spans="3:4" x14ac:dyDescent="0.2">
      <c r="C2089" s="20"/>
      <c r="D2089" s="20"/>
    </row>
    <row r="2090" spans="3:4" x14ac:dyDescent="0.2">
      <c r="C2090" s="20"/>
      <c r="D2090" s="20"/>
    </row>
    <row r="2091" spans="3:4" x14ac:dyDescent="0.2">
      <c r="C2091" s="20"/>
      <c r="D2091" s="20"/>
    </row>
    <row r="2092" spans="3:4" x14ac:dyDescent="0.2">
      <c r="C2092" s="20"/>
      <c r="D2092" s="20"/>
    </row>
    <row r="2093" spans="3:4" x14ac:dyDescent="0.2">
      <c r="C2093" s="20"/>
      <c r="D2093" s="20"/>
    </row>
    <row r="2094" spans="3:4" x14ac:dyDescent="0.2">
      <c r="C2094" s="20"/>
      <c r="D2094" s="20"/>
    </row>
    <row r="2095" spans="3:4" x14ac:dyDescent="0.2">
      <c r="C2095" s="20"/>
      <c r="D2095" s="20"/>
    </row>
    <row r="2096" spans="3:4" x14ac:dyDescent="0.2">
      <c r="C2096" s="20"/>
      <c r="D2096" s="20"/>
    </row>
    <row r="2097" spans="3:4" x14ac:dyDescent="0.2">
      <c r="C2097" s="20"/>
      <c r="D2097" s="20"/>
    </row>
    <row r="2098" spans="3:4" x14ac:dyDescent="0.2">
      <c r="C2098" s="20"/>
      <c r="D2098" s="20"/>
    </row>
    <row r="2099" spans="3:4" x14ac:dyDescent="0.2">
      <c r="C2099" s="20"/>
      <c r="D2099" s="20"/>
    </row>
    <row r="2100" spans="3:4" x14ac:dyDescent="0.2">
      <c r="C2100" s="20"/>
      <c r="D2100" s="20"/>
    </row>
    <row r="2101" spans="3:4" x14ac:dyDescent="0.2">
      <c r="C2101" s="20"/>
      <c r="D2101" s="20"/>
    </row>
    <row r="2102" spans="3:4" x14ac:dyDescent="0.2">
      <c r="C2102" s="20"/>
      <c r="D2102" s="20"/>
    </row>
    <row r="2103" spans="3:4" x14ac:dyDescent="0.2">
      <c r="C2103" s="20"/>
      <c r="D2103" s="20"/>
    </row>
    <row r="2104" spans="3:4" x14ac:dyDescent="0.2">
      <c r="C2104" s="20"/>
      <c r="D2104" s="20"/>
    </row>
    <row r="2105" spans="3:4" x14ac:dyDescent="0.2">
      <c r="C2105" s="20"/>
      <c r="D2105" s="20"/>
    </row>
    <row r="2106" spans="3:4" x14ac:dyDescent="0.2">
      <c r="C2106" s="20"/>
      <c r="D2106" s="20"/>
    </row>
    <row r="2107" spans="3:4" x14ac:dyDescent="0.2">
      <c r="C2107" s="20"/>
      <c r="D2107" s="20"/>
    </row>
    <row r="2108" spans="3:4" x14ac:dyDescent="0.2">
      <c r="C2108" s="20"/>
      <c r="D2108" s="20"/>
    </row>
    <row r="2109" spans="3:4" x14ac:dyDescent="0.2">
      <c r="C2109" s="20"/>
      <c r="D2109" s="20"/>
    </row>
    <row r="2110" spans="3:4" x14ac:dyDescent="0.2">
      <c r="C2110" s="20"/>
      <c r="D2110" s="20"/>
    </row>
    <row r="2111" spans="3:4" x14ac:dyDescent="0.2">
      <c r="C2111" s="20"/>
      <c r="D2111" s="20"/>
    </row>
    <row r="2112" spans="3:4" x14ac:dyDescent="0.2">
      <c r="C2112" s="20"/>
      <c r="D2112" s="20"/>
    </row>
    <row r="2113" spans="3:4" x14ac:dyDescent="0.2">
      <c r="C2113" s="20"/>
      <c r="D2113" s="20"/>
    </row>
    <row r="2114" spans="3:4" x14ac:dyDescent="0.2">
      <c r="C2114" s="20"/>
      <c r="D2114" s="20"/>
    </row>
    <row r="2115" spans="3:4" x14ac:dyDescent="0.2">
      <c r="C2115" s="20"/>
      <c r="D2115" s="20"/>
    </row>
    <row r="2116" spans="3:4" x14ac:dyDescent="0.2">
      <c r="C2116" s="20"/>
      <c r="D2116" s="20"/>
    </row>
    <row r="2117" spans="3:4" x14ac:dyDescent="0.2">
      <c r="C2117" s="20"/>
      <c r="D2117" s="20"/>
    </row>
    <row r="2118" spans="3:4" x14ac:dyDescent="0.2">
      <c r="C2118" s="20"/>
      <c r="D2118" s="20"/>
    </row>
    <row r="2119" spans="3:4" x14ac:dyDescent="0.2">
      <c r="C2119" s="20"/>
      <c r="D2119" s="20"/>
    </row>
    <row r="2120" spans="3:4" x14ac:dyDescent="0.2">
      <c r="C2120" s="20"/>
      <c r="D2120" s="20"/>
    </row>
    <row r="2121" spans="3:4" x14ac:dyDescent="0.2">
      <c r="C2121" s="20"/>
      <c r="D2121" s="20"/>
    </row>
    <row r="2122" spans="3:4" x14ac:dyDescent="0.2">
      <c r="C2122" s="20"/>
      <c r="D2122" s="20"/>
    </row>
    <row r="2123" spans="3:4" x14ac:dyDescent="0.2">
      <c r="C2123" s="20"/>
      <c r="D2123" s="20"/>
    </row>
    <row r="2124" spans="3:4" x14ac:dyDescent="0.2">
      <c r="C2124" s="20"/>
      <c r="D2124" s="20"/>
    </row>
    <row r="2125" spans="3:4" x14ac:dyDescent="0.2">
      <c r="C2125" s="20"/>
      <c r="D2125" s="20"/>
    </row>
    <row r="2126" spans="3:4" x14ac:dyDescent="0.2">
      <c r="C2126" s="20"/>
      <c r="D2126" s="20"/>
    </row>
    <row r="2127" spans="3:4" x14ac:dyDescent="0.2">
      <c r="C2127" s="20"/>
      <c r="D2127" s="20"/>
    </row>
    <row r="2128" spans="3:4" x14ac:dyDescent="0.2">
      <c r="C2128" s="20"/>
      <c r="D2128" s="20"/>
    </row>
    <row r="2129" spans="3:4" x14ac:dyDescent="0.2">
      <c r="C2129" s="20"/>
      <c r="D2129" s="20"/>
    </row>
    <row r="2130" spans="3:4" x14ac:dyDescent="0.2">
      <c r="C2130" s="20"/>
      <c r="D2130" s="20"/>
    </row>
    <row r="2131" spans="3:4" x14ac:dyDescent="0.2">
      <c r="C2131" s="20"/>
      <c r="D2131" s="20"/>
    </row>
    <row r="2132" spans="3:4" x14ac:dyDescent="0.2">
      <c r="C2132" s="20"/>
      <c r="D2132" s="20"/>
    </row>
    <row r="2133" spans="3:4" x14ac:dyDescent="0.2">
      <c r="C2133" s="20"/>
      <c r="D2133" s="20"/>
    </row>
    <row r="2134" spans="3:4" x14ac:dyDescent="0.2">
      <c r="C2134" s="20"/>
      <c r="D2134" s="20"/>
    </row>
    <row r="2135" spans="3:4" x14ac:dyDescent="0.2">
      <c r="C2135" s="20"/>
      <c r="D2135" s="20"/>
    </row>
    <row r="2136" spans="3:4" x14ac:dyDescent="0.2">
      <c r="C2136" s="20"/>
      <c r="D2136" s="20"/>
    </row>
    <row r="2137" spans="3:4" x14ac:dyDescent="0.2">
      <c r="C2137" s="20"/>
      <c r="D2137" s="20"/>
    </row>
    <row r="2138" spans="3:4" x14ac:dyDescent="0.2">
      <c r="C2138" s="20"/>
      <c r="D2138" s="20"/>
    </row>
    <row r="2139" spans="3:4" x14ac:dyDescent="0.2">
      <c r="C2139" s="20"/>
      <c r="D2139" s="20"/>
    </row>
    <row r="2140" spans="3:4" x14ac:dyDescent="0.2">
      <c r="C2140" s="20"/>
      <c r="D2140" s="20"/>
    </row>
    <row r="2141" spans="3:4" x14ac:dyDescent="0.2">
      <c r="C2141" s="20"/>
      <c r="D2141" s="20"/>
    </row>
    <row r="2142" spans="3:4" x14ac:dyDescent="0.2">
      <c r="C2142" s="20"/>
      <c r="D2142" s="20"/>
    </row>
    <row r="2143" spans="3:4" x14ac:dyDescent="0.2">
      <c r="C2143" s="20"/>
      <c r="D2143" s="20"/>
    </row>
    <row r="2144" spans="3:4" x14ac:dyDescent="0.2">
      <c r="C2144" s="20"/>
      <c r="D2144" s="20"/>
    </row>
    <row r="2145" spans="3:4" x14ac:dyDescent="0.2">
      <c r="C2145" s="20"/>
      <c r="D2145" s="20"/>
    </row>
    <row r="2146" spans="3:4" x14ac:dyDescent="0.2">
      <c r="C2146" s="20"/>
      <c r="D2146" s="20"/>
    </row>
    <row r="2147" spans="3:4" x14ac:dyDescent="0.2">
      <c r="C2147" s="20"/>
      <c r="D2147" s="20"/>
    </row>
    <row r="2148" spans="3:4" x14ac:dyDescent="0.2">
      <c r="C2148" s="20"/>
      <c r="D2148" s="20"/>
    </row>
    <row r="2149" spans="3:4" x14ac:dyDescent="0.2">
      <c r="C2149" s="20"/>
      <c r="D2149" s="20"/>
    </row>
    <row r="2150" spans="3:4" x14ac:dyDescent="0.2">
      <c r="C2150" s="20"/>
      <c r="D2150" s="20"/>
    </row>
    <row r="2151" spans="3:4" x14ac:dyDescent="0.2">
      <c r="C2151" s="20"/>
      <c r="D2151" s="20"/>
    </row>
    <row r="2152" spans="3:4" x14ac:dyDescent="0.2">
      <c r="C2152" s="20"/>
      <c r="D2152" s="20"/>
    </row>
    <row r="2153" spans="3:4" x14ac:dyDescent="0.2">
      <c r="C2153" s="20"/>
      <c r="D2153" s="20"/>
    </row>
    <row r="2154" spans="3:4" x14ac:dyDescent="0.2">
      <c r="C2154" s="20"/>
      <c r="D2154" s="20"/>
    </row>
    <row r="2155" spans="3:4" x14ac:dyDescent="0.2">
      <c r="C2155" s="20"/>
      <c r="D2155" s="20"/>
    </row>
    <row r="2156" spans="3:4" x14ac:dyDescent="0.2">
      <c r="C2156" s="20"/>
      <c r="D2156" s="20"/>
    </row>
    <row r="2157" spans="3:4" x14ac:dyDescent="0.2">
      <c r="C2157" s="20"/>
      <c r="D2157" s="20"/>
    </row>
    <row r="2158" spans="3:4" x14ac:dyDescent="0.2">
      <c r="C2158" s="20"/>
      <c r="D2158" s="20"/>
    </row>
    <row r="2159" spans="3:4" x14ac:dyDescent="0.2">
      <c r="C2159" s="20"/>
      <c r="D2159" s="20"/>
    </row>
    <row r="2160" spans="3:4" x14ac:dyDescent="0.2">
      <c r="C2160" s="20"/>
      <c r="D2160" s="20"/>
    </row>
    <row r="2161" spans="3:4" x14ac:dyDescent="0.2">
      <c r="C2161" s="20"/>
      <c r="D2161" s="20"/>
    </row>
    <row r="2162" spans="3:4" x14ac:dyDescent="0.2">
      <c r="C2162" s="20"/>
      <c r="D2162" s="20"/>
    </row>
    <row r="2163" spans="3:4" x14ac:dyDescent="0.2">
      <c r="C2163" s="20"/>
      <c r="D2163" s="20"/>
    </row>
    <row r="2164" spans="3:4" x14ac:dyDescent="0.2">
      <c r="C2164" s="20"/>
      <c r="D2164" s="20"/>
    </row>
    <row r="2165" spans="3:4" x14ac:dyDescent="0.2">
      <c r="C2165" s="20"/>
      <c r="D2165" s="20"/>
    </row>
    <row r="2166" spans="3:4" x14ac:dyDescent="0.2">
      <c r="C2166" s="20"/>
      <c r="D2166" s="20"/>
    </row>
    <row r="2167" spans="3:4" x14ac:dyDescent="0.2">
      <c r="C2167" s="20"/>
      <c r="D2167" s="20"/>
    </row>
    <row r="2168" spans="3:4" x14ac:dyDescent="0.2">
      <c r="C2168" s="20"/>
      <c r="D2168" s="20"/>
    </row>
    <row r="2169" spans="3:4" x14ac:dyDescent="0.2">
      <c r="C2169" s="20"/>
      <c r="D2169" s="20"/>
    </row>
    <row r="2170" spans="3:4" x14ac:dyDescent="0.2">
      <c r="C2170" s="20"/>
      <c r="D2170" s="20"/>
    </row>
    <row r="2171" spans="3:4" x14ac:dyDescent="0.2">
      <c r="C2171" s="20"/>
      <c r="D2171" s="20"/>
    </row>
    <row r="2172" spans="3:4" x14ac:dyDescent="0.2">
      <c r="C2172" s="20"/>
      <c r="D2172" s="20"/>
    </row>
    <row r="2173" spans="3:4" x14ac:dyDescent="0.2">
      <c r="C2173" s="20"/>
      <c r="D2173" s="20"/>
    </row>
    <row r="2174" spans="3:4" x14ac:dyDescent="0.2">
      <c r="C2174" s="20"/>
      <c r="D2174" s="20"/>
    </row>
    <row r="2175" spans="3:4" x14ac:dyDescent="0.2">
      <c r="C2175" s="20"/>
      <c r="D2175" s="20"/>
    </row>
    <row r="2176" spans="3:4" x14ac:dyDescent="0.2">
      <c r="C2176" s="20"/>
      <c r="D2176" s="20"/>
    </row>
    <row r="2177" spans="3:4" x14ac:dyDescent="0.2">
      <c r="C2177" s="20"/>
      <c r="D2177" s="20"/>
    </row>
    <row r="2178" spans="3:4" x14ac:dyDescent="0.2">
      <c r="C2178" s="20"/>
      <c r="D2178" s="20"/>
    </row>
    <row r="2179" spans="3:4" x14ac:dyDescent="0.2">
      <c r="C2179" s="20"/>
      <c r="D2179" s="20"/>
    </row>
    <row r="2180" spans="3:4" x14ac:dyDescent="0.2">
      <c r="C2180" s="20"/>
      <c r="D2180" s="20"/>
    </row>
    <row r="2181" spans="3:4" x14ac:dyDescent="0.2">
      <c r="C2181" s="20"/>
      <c r="D2181" s="20"/>
    </row>
    <row r="2182" spans="3:4" x14ac:dyDescent="0.2">
      <c r="C2182" s="20"/>
      <c r="D2182" s="20"/>
    </row>
    <row r="2183" spans="3:4" x14ac:dyDescent="0.2">
      <c r="C2183" s="20"/>
      <c r="D2183" s="20"/>
    </row>
    <row r="2184" spans="3:4" x14ac:dyDescent="0.2">
      <c r="C2184" s="20"/>
      <c r="D2184" s="20"/>
    </row>
    <row r="2185" spans="3:4" x14ac:dyDescent="0.2">
      <c r="C2185" s="20"/>
      <c r="D2185" s="20"/>
    </row>
    <row r="2186" spans="3:4" x14ac:dyDescent="0.2">
      <c r="C2186" s="20"/>
      <c r="D2186" s="20"/>
    </row>
    <row r="2187" spans="3:4" x14ac:dyDescent="0.2">
      <c r="C2187" s="20"/>
      <c r="D2187" s="20"/>
    </row>
    <row r="2188" spans="3:4" x14ac:dyDescent="0.2">
      <c r="C2188" s="20"/>
      <c r="D2188" s="20"/>
    </row>
    <row r="2189" spans="3:4" x14ac:dyDescent="0.2">
      <c r="C2189" s="20"/>
      <c r="D2189" s="20"/>
    </row>
    <row r="2190" spans="3:4" x14ac:dyDescent="0.2">
      <c r="C2190" s="20"/>
      <c r="D2190" s="20"/>
    </row>
    <row r="2191" spans="3:4" x14ac:dyDescent="0.2">
      <c r="C2191" s="20"/>
      <c r="D2191" s="20"/>
    </row>
    <row r="2192" spans="3:4" x14ac:dyDescent="0.2">
      <c r="C2192" s="20"/>
      <c r="D2192" s="20"/>
    </row>
    <row r="2193" spans="3:4" x14ac:dyDescent="0.2">
      <c r="C2193" s="20"/>
      <c r="D2193" s="20"/>
    </row>
    <row r="2194" spans="3:4" x14ac:dyDescent="0.2">
      <c r="C2194" s="20"/>
      <c r="D2194" s="20"/>
    </row>
    <row r="2195" spans="3:4" x14ac:dyDescent="0.2">
      <c r="C2195" s="20"/>
      <c r="D2195" s="20"/>
    </row>
    <row r="2196" spans="3:4" x14ac:dyDescent="0.2">
      <c r="C2196" s="20"/>
      <c r="D2196" s="20"/>
    </row>
    <row r="2197" spans="3:4" x14ac:dyDescent="0.2">
      <c r="C2197" s="20"/>
      <c r="D2197" s="20"/>
    </row>
    <row r="2198" spans="3:4" x14ac:dyDescent="0.2">
      <c r="C2198" s="20"/>
      <c r="D2198" s="20"/>
    </row>
    <row r="2199" spans="3:4" x14ac:dyDescent="0.2">
      <c r="C2199" s="20"/>
      <c r="D2199" s="20"/>
    </row>
    <row r="2200" spans="3:4" x14ac:dyDescent="0.2">
      <c r="C2200" s="20"/>
      <c r="D2200" s="20"/>
    </row>
    <row r="2201" spans="3:4" x14ac:dyDescent="0.2">
      <c r="C2201" s="20"/>
      <c r="D2201" s="20"/>
    </row>
    <row r="2202" spans="3:4" x14ac:dyDescent="0.2">
      <c r="C2202" s="20"/>
      <c r="D2202" s="20"/>
    </row>
    <row r="2203" spans="3:4" x14ac:dyDescent="0.2">
      <c r="C2203" s="20"/>
      <c r="D2203" s="20"/>
    </row>
    <row r="2204" spans="3:4" x14ac:dyDescent="0.2">
      <c r="C2204" s="20"/>
      <c r="D2204" s="20"/>
    </row>
    <row r="2205" spans="3:4" x14ac:dyDescent="0.2">
      <c r="C2205" s="20"/>
      <c r="D2205" s="20"/>
    </row>
    <row r="2206" spans="3:4" x14ac:dyDescent="0.2">
      <c r="C2206" s="20"/>
      <c r="D2206" s="20"/>
    </row>
    <row r="2207" spans="3:4" x14ac:dyDescent="0.2">
      <c r="C2207" s="20"/>
      <c r="D2207" s="20"/>
    </row>
    <row r="2208" spans="3:4" x14ac:dyDescent="0.2">
      <c r="C2208" s="20"/>
      <c r="D2208" s="20"/>
    </row>
    <row r="2209" spans="3:4" x14ac:dyDescent="0.2">
      <c r="C2209" s="20"/>
      <c r="D2209" s="20"/>
    </row>
    <row r="2210" spans="3:4" x14ac:dyDescent="0.2">
      <c r="C2210" s="20"/>
      <c r="D2210" s="20"/>
    </row>
    <row r="2211" spans="3:4" x14ac:dyDescent="0.2">
      <c r="C2211" s="20"/>
      <c r="D2211" s="20"/>
    </row>
    <row r="2212" spans="3:4" x14ac:dyDescent="0.2">
      <c r="C2212" s="20"/>
      <c r="D2212" s="20"/>
    </row>
    <row r="2213" spans="3:4" x14ac:dyDescent="0.2">
      <c r="C2213" s="20"/>
      <c r="D2213" s="20"/>
    </row>
    <row r="2214" spans="3:4" x14ac:dyDescent="0.2">
      <c r="C2214" s="20"/>
      <c r="D2214" s="20"/>
    </row>
    <row r="2215" spans="3:4" x14ac:dyDescent="0.2">
      <c r="C2215" s="20"/>
      <c r="D2215" s="20"/>
    </row>
    <row r="2216" spans="3:4" x14ac:dyDescent="0.2">
      <c r="C2216" s="20"/>
      <c r="D2216" s="20"/>
    </row>
    <row r="2217" spans="3:4" x14ac:dyDescent="0.2">
      <c r="C2217" s="20"/>
      <c r="D2217" s="20"/>
    </row>
    <row r="2218" spans="3:4" x14ac:dyDescent="0.2">
      <c r="C2218" s="20"/>
      <c r="D2218" s="20"/>
    </row>
    <row r="2219" spans="3:4" x14ac:dyDescent="0.2">
      <c r="C2219" s="20"/>
      <c r="D2219" s="20"/>
    </row>
    <row r="2220" spans="3:4" x14ac:dyDescent="0.2">
      <c r="C2220" s="20"/>
      <c r="D2220" s="20"/>
    </row>
    <row r="2221" spans="3:4" x14ac:dyDescent="0.2">
      <c r="C2221" s="20"/>
      <c r="D2221" s="20"/>
    </row>
    <row r="2222" spans="3:4" x14ac:dyDescent="0.2">
      <c r="C2222" s="20"/>
      <c r="D2222" s="20"/>
    </row>
    <row r="2223" spans="3:4" x14ac:dyDescent="0.2">
      <c r="C2223" s="20"/>
      <c r="D2223" s="20"/>
    </row>
    <row r="2224" spans="3:4" x14ac:dyDescent="0.2">
      <c r="C2224" s="20"/>
      <c r="D2224" s="20"/>
    </row>
    <row r="2225" spans="3:4" x14ac:dyDescent="0.2">
      <c r="C2225" s="20"/>
      <c r="D2225" s="20"/>
    </row>
    <row r="2226" spans="3:4" x14ac:dyDescent="0.2">
      <c r="C2226" s="20"/>
      <c r="D2226" s="20"/>
    </row>
    <row r="2227" spans="3:4" x14ac:dyDescent="0.2">
      <c r="C2227" s="20"/>
      <c r="D2227" s="20"/>
    </row>
    <row r="2228" spans="3:4" x14ac:dyDescent="0.2">
      <c r="C2228" s="20"/>
      <c r="D2228" s="20"/>
    </row>
    <row r="2229" spans="3:4" x14ac:dyDescent="0.2">
      <c r="C2229" s="20"/>
      <c r="D2229" s="20"/>
    </row>
    <row r="2230" spans="3:4" x14ac:dyDescent="0.2">
      <c r="C2230" s="20"/>
      <c r="D2230" s="20"/>
    </row>
    <row r="2231" spans="3:4" x14ac:dyDescent="0.2">
      <c r="C2231" s="20"/>
      <c r="D2231" s="20"/>
    </row>
    <row r="2232" spans="3:4" x14ac:dyDescent="0.2">
      <c r="C2232" s="20"/>
      <c r="D2232" s="20"/>
    </row>
    <row r="2233" spans="3:4" x14ac:dyDescent="0.2">
      <c r="C2233" s="20"/>
      <c r="D2233" s="20"/>
    </row>
    <row r="2234" spans="3:4" x14ac:dyDescent="0.2">
      <c r="C2234" s="20"/>
      <c r="D2234" s="20"/>
    </row>
    <row r="2235" spans="3:4" x14ac:dyDescent="0.2">
      <c r="C2235" s="20"/>
      <c r="D2235" s="20"/>
    </row>
    <row r="2236" spans="3:4" x14ac:dyDescent="0.2">
      <c r="C2236" s="20"/>
      <c r="D2236" s="20"/>
    </row>
    <row r="2237" spans="3:4" x14ac:dyDescent="0.2">
      <c r="C2237" s="20"/>
      <c r="D2237" s="20"/>
    </row>
    <row r="2238" spans="3:4" x14ac:dyDescent="0.2">
      <c r="C2238" s="20"/>
      <c r="D2238" s="20"/>
    </row>
    <row r="2239" spans="3:4" x14ac:dyDescent="0.2">
      <c r="C2239" s="20"/>
      <c r="D2239" s="20"/>
    </row>
    <row r="2240" spans="3:4" x14ac:dyDescent="0.2">
      <c r="C2240" s="20"/>
      <c r="D2240" s="20"/>
    </row>
    <row r="2241" spans="3:4" x14ac:dyDescent="0.2">
      <c r="C2241" s="20"/>
      <c r="D2241" s="20"/>
    </row>
    <row r="2242" spans="3:4" x14ac:dyDescent="0.2">
      <c r="C2242" s="20"/>
      <c r="D2242" s="20"/>
    </row>
    <row r="2243" spans="3:4" x14ac:dyDescent="0.2">
      <c r="C2243" s="20"/>
      <c r="D2243" s="20"/>
    </row>
    <row r="2244" spans="3:4" x14ac:dyDescent="0.2">
      <c r="C2244" s="20"/>
      <c r="D2244" s="20"/>
    </row>
    <row r="2245" spans="3:4" x14ac:dyDescent="0.2">
      <c r="C2245" s="20"/>
      <c r="D2245" s="20"/>
    </row>
    <row r="2246" spans="3:4" x14ac:dyDescent="0.2">
      <c r="C2246" s="20"/>
      <c r="D2246" s="20"/>
    </row>
    <row r="2247" spans="3:4" x14ac:dyDescent="0.2">
      <c r="C2247" s="20"/>
      <c r="D2247" s="20"/>
    </row>
    <row r="2248" spans="3:4" x14ac:dyDescent="0.2">
      <c r="C2248" s="20"/>
      <c r="D2248" s="20"/>
    </row>
    <row r="2249" spans="3:4" x14ac:dyDescent="0.2">
      <c r="C2249" s="20"/>
      <c r="D2249" s="20"/>
    </row>
    <row r="2250" spans="3:4" x14ac:dyDescent="0.2">
      <c r="C2250" s="20"/>
      <c r="D2250" s="20"/>
    </row>
    <row r="2251" spans="3:4" x14ac:dyDescent="0.2">
      <c r="C2251" s="20"/>
      <c r="D2251" s="20"/>
    </row>
    <row r="2252" spans="3:4" x14ac:dyDescent="0.2">
      <c r="C2252" s="20"/>
      <c r="D2252" s="20"/>
    </row>
    <row r="2253" spans="3:4" x14ac:dyDescent="0.2">
      <c r="C2253" s="20"/>
      <c r="D2253" s="20"/>
    </row>
    <row r="2254" spans="3:4" x14ac:dyDescent="0.2">
      <c r="C2254" s="20"/>
      <c r="D2254" s="20"/>
    </row>
    <row r="2255" spans="3:4" x14ac:dyDescent="0.2">
      <c r="C2255" s="20"/>
      <c r="D2255" s="20"/>
    </row>
    <row r="2256" spans="3:4" x14ac:dyDescent="0.2">
      <c r="C2256" s="20"/>
      <c r="D2256" s="20"/>
    </row>
    <row r="2257" spans="3:4" x14ac:dyDescent="0.2">
      <c r="C2257" s="20"/>
      <c r="D2257" s="20"/>
    </row>
    <row r="2258" spans="3:4" x14ac:dyDescent="0.2">
      <c r="C2258" s="20"/>
      <c r="D2258" s="20"/>
    </row>
    <row r="2259" spans="3:4" x14ac:dyDescent="0.2">
      <c r="C2259" s="20"/>
      <c r="D2259" s="20"/>
    </row>
    <row r="2260" spans="3:4" x14ac:dyDescent="0.2">
      <c r="C2260" s="20"/>
      <c r="D2260" s="20"/>
    </row>
    <row r="2261" spans="3:4" x14ac:dyDescent="0.2">
      <c r="C2261" s="20"/>
      <c r="D2261" s="20"/>
    </row>
    <row r="2262" spans="3:4" x14ac:dyDescent="0.2">
      <c r="C2262" s="20"/>
      <c r="D2262" s="20"/>
    </row>
    <row r="2263" spans="3:4" x14ac:dyDescent="0.2">
      <c r="C2263" s="20"/>
      <c r="D2263" s="20"/>
    </row>
    <row r="2264" spans="3:4" x14ac:dyDescent="0.2">
      <c r="C2264" s="20"/>
      <c r="D2264" s="20"/>
    </row>
    <row r="2265" spans="3:4" x14ac:dyDescent="0.2">
      <c r="C2265" s="20"/>
      <c r="D2265" s="20"/>
    </row>
    <row r="2266" spans="3:4" x14ac:dyDescent="0.2">
      <c r="C2266" s="20"/>
      <c r="D2266" s="20"/>
    </row>
    <row r="2267" spans="3:4" x14ac:dyDescent="0.2">
      <c r="C2267" s="20"/>
      <c r="D2267" s="20"/>
    </row>
    <row r="2268" spans="3:4" x14ac:dyDescent="0.2">
      <c r="C2268" s="20"/>
      <c r="D2268" s="20"/>
    </row>
    <row r="2269" spans="3:4" x14ac:dyDescent="0.2">
      <c r="C2269" s="20"/>
      <c r="D2269" s="20"/>
    </row>
    <row r="2270" spans="3:4" x14ac:dyDescent="0.2">
      <c r="C2270" s="20"/>
      <c r="D2270" s="20"/>
    </row>
    <row r="2271" spans="3:4" x14ac:dyDescent="0.2">
      <c r="C2271" s="20"/>
      <c r="D2271" s="20"/>
    </row>
    <row r="2272" spans="3:4" x14ac:dyDescent="0.2">
      <c r="C2272" s="20"/>
      <c r="D2272" s="20"/>
    </row>
    <row r="2273" spans="3:4" x14ac:dyDescent="0.2">
      <c r="C2273" s="20"/>
      <c r="D2273" s="20"/>
    </row>
    <row r="2274" spans="3:4" x14ac:dyDescent="0.2">
      <c r="C2274" s="20"/>
      <c r="D2274" s="20"/>
    </row>
    <row r="2275" spans="3:4" x14ac:dyDescent="0.2">
      <c r="C2275" s="20"/>
      <c r="D2275" s="20"/>
    </row>
    <row r="2276" spans="3:4" x14ac:dyDescent="0.2">
      <c r="C2276" s="20"/>
      <c r="D2276" s="20"/>
    </row>
    <row r="2277" spans="3:4" x14ac:dyDescent="0.2">
      <c r="C2277" s="20"/>
      <c r="D2277" s="20"/>
    </row>
    <row r="2278" spans="3:4" x14ac:dyDescent="0.2">
      <c r="C2278" s="20"/>
      <c r="D2278" s="20"/>
    </row>
    <row r="2279" spans="3:4" x14ac:dyDescent="0.2">
      <c r="C2279" s="20"/>
      <c r="D2279" s="20"/>
    </row>
    <row r="2280" spans="3:4" x14ac:dyDescent="0.2">
      <c r="C2280" s="20"/>
      <c r="D2280" s="20"/>
    </row>
    <row r="2281" spans="3:4" x14ac:dyDescent="0.2">
      <c r="C2281" s="20"/>
      <c r="D2281" s="20"/>
    </row>
    <row r="2282" spans="3:4" x14ac:dyDescent="0.2">
      <c r="C2282" s="20"/>
      <c r="D2282" s="20"/>
    </row>
    <row r="2283" spans="3:4" x14ac:dyDescent="0.2">
      <c r="C2283" s="20"/>
      <c r="D2283" s="20"/>
    </row>
    <row r="2284" spans="3:4" x14ac:dyDescent="0.2">
      <c r="C2284" s="20"/>
      <c r="D2284" s="20"/>
    </row>
    <row r="2285" spans="3:4" x14ac:dyDescent="0.2">
      <c r="C2285" s="20"/>
      <c r="D2285" s="20"/>
    </row>
    <row r="2286" spans="3:4" x14ac:dyDescent="0.2">
      <c r="C2286" s="20"/>
      <c r="D2286" s="20"/>
    </row>
    <row r="2287" spans="3:4" x14ac:dyDescent="0.2">
      <c r="C2287" s="20"/>
      <c r="D2287" s="20"/>
    </row>
    <row r="2288" spans="3:4" x14ac:dyDescent="0.2">
      <c r="C2288" s="20"/>
      <c r="D2288" s="20"/>
    </row>
    <row r="2289" spans="3:4" x14ac:dyDescent="0.2">
      <c r="C2289" s="20"/>
      <c r="D2289" s="20"/>
    </row>
    <row r="2290" spans="3:4" x14ac:dyDescent="0.2">
      <c r="C2290" s="20"/>
      <c r="D2290" s="20"/>
    </row>
    <row r="2291" spans="3:4" x14ac:dyDescent="0.2">
      <c r="C2291" s="20"/>
      <c r="D2291" s="20"/>
    </row>
    <row r="2292" spans="3:4" x14ac:dyDescent="0.2">
      <c r="C2292" s="20"/>
      <c r="D2292" s="20"/>
    </row>
    <row r="2293" spans="3:4" x14ac:dyDescent="0.2">
      <c r="C2293" s="20"/>
      <c r="D2293" s="20"/>
    </row>
    <row r="2294" spans="3:4" x14ac:dyDescent="0.2">
      <c r="C2294" s="20"/>
      <c r="D2294" s="20"/>
    </row>
    <row r="2295" spans="3:4" x14ac:dyDescent="0.2">
      <c r="C2295" s="20"/>
      <c r="D2295" s="20"/>
    </row>
    <row r="2296" spans="3:4" x14ac:dyDescent="0.2">
      <c r="C2296" s="20"/>
      <c r="D2296" s="20"/>
    </row>
    <row r="2297" spans="3:4" x14ac:dyDescent="0.2">
      <c r="C2297" s="20"/>
      <c r="D2297" s="20"/>
    </row>
    <row r="2298" spans="3:4" x14ac:dyDescent="0.2">
      <c r="C2298" s="20"/>
      <c r="D2298" s="20"/>
    </row>
    <row r="2299" spans="3:4" x14ac:dyDescent="0.2">
      <c r="C2299" s="20"/>
      <c r="D2299" s="20"/>
    </row>
    <row r="2300" spans="3:4" x14ac:dyDescent="0.2">
      <c r="C2300" s="20"/>
      <c r="D2300" s="20"/>
    </row>
    <row r="2301" spans="3:4" x14ac:dyDescent="0.2">
      <c r="C2301" s="20"/>
      <c r="D2301" s="20"/>
    </row>
    <row r="2302" spans="3:4" x14ac:dyDescent="0.2">
      <c r="C2302" s="20"/>
      <c r="D2302" s="20"/>
    </row>
    <row r="2303" spans="3:4" x14ac:dyDescent="0.2">
      <c r="C2303" s="20"/>
      <c r="D2303" s="20"/>
    </row>
    <row r="2304" spans="3:4" x14ac:dyDescent="0.2">
      <c r="C2304" s="20"/>
      <c r="D2304" s="20"/>
    </row>
    <row r="2305" spans="3:4" x14ac:dyDescent="0.2">
      <c r="C2305" s="20"/>
      <c r="D2305" s="20"/>
    </row>
    <row r="2306" spans="3:4" x14ac:dyDescent="0.2">
      <c r="C2306" s="20"/>
      <c r="D2306" s="20"/>
    </row>
    <row r="2307" spans="3:4" x14ac:dyDescent="0.2">
      <c r="C2307" s="20"/>
      <c r="D2307" s="20"/>
    </row>
    <row r="2308" spans="3:4" x14ac:dyDescent="0.2">
      <c r="C2308" s="20"/>
      <c r="D2308" s="20"/>
    </row>
    <row r="2309" spans="3:4" x14ac:dyDescent="0.2">
      <c r="C2309" s="20"/>
      <c r="D2309" s="20"/>
    </row>
    <row r="2310" spans="3:4" x14ac:dyDescent="0.2">
      <c r="C2310" s="20"/>
      <c r="D2310" s="20"/>
    </row>
    <row r="2311" spans="3:4" x14ac:dyDescent="0.2">
      <c r="C2311" s="20"/>
      <c r="D2311" s="20"/>
    </row>
    <row r="2312" spans="3:4" x14ac:dyDescent="0.2">
      <c r="C2312" s="20"/>
      <c r="D2312" s="20"/>
    </row>
    <row r="2313" spans="3:4" x14ac:dyDescent="0.2">
      <c r="C2313" s="20"/>
      <c r="D2313" s="20"/>
    </row>
    <row r="2314" spans="3:4" x14ac:dyDescent="0.2">
      <c r="C2314" s="20"/>
      <c r="D2314" s="20"/>
    </row>
    <row r="2315" spans="3:4" x14ac:dyDescent="0.2">
      <c r="C2315" s="20"/>
      <c r="D2315" s="20"/>
    </row>
    <row r="2316" spans="3:4" x14ac:dyDescent="0.2">
      <c r="C2316" s="20"/>
      <c r="D2316" s="20"/>
    </row>
    <row r="2317" spans="3:4" x14ac:dyDescent="0.2">
      <c r="C2317" s="20"/>
      <c r="D2317" s="20"/>
    </row>
    <row r="2318" spans="3:4" x14ac:dyDescent="0.2">
      <c r="C2318" s="20"/>
      <c r="D2318" s="20"/>
    </row>
    <row r="2319" spans="3:4" x14ac:dyDescent="0.2">
      <c r="C2319" s="20"/>
      <c r="D2319" s="20"/>
    </row>
    <row r="2320" spans="3:4" x14ac:dyDescent="0.2">
      <c r="C2320" s="20"/>
      <c r="D2320" s="20"/>
    </row>
    <row r="2321" spans="3:4" x14ac:dyDescent="0.2">
      <c r="C2321" s="20"/>
      <c r="D2321" s="20"/>
    </row>
    <row r="2322" spans="3:4" x14ac:dyDescent="0.2">
      <c r="C2322" s="20"/>
      <c r="D2322" s="20"/>
    </row>
    <row r="2323" spans="3:4" x14ac:dyDescent="0.2">
      <c r="C2323" s="20"/>
      <c r="D2323" s="20"/>
    </row>
    <row r="2324" spans="3:4" x14ac:dyDescent="0.2">
      <c r="C2324" s="20"/>
      <c r="D2324" s="20"/>
    </row>
    <row r="2325" spans="3:4" x14ac:dyDescent="0.2">
      <c r="C2325" s="20"/>
      <c r="D2325" s="20"/>
    </row>
    <row r="2326" spans="3:4" x14ac:dyDescent="0.2">
      <c r="C2326" s="20"/>
      <c r="D2326" s="20"/>
    </row>
    <row r="2327" spans="3:4" x14ac:dyDescent="0.2">
      <c r="C2327" s="20"/>
      <c r="D2327" s="20"/>
    </row>
    <row r="2328" spans="3:4" x14ac:dyDescent="0.2">
      <c r="C2328" s="20"/>
      <c r="D2328" s="20"/>
    </row>
    <row r="2329" spans="3:4" x14ac:dyDescent="0.2">
      <c r="C2329" s="20"/>
      <c r="D2329" s="20"/>
    </row>
    <row r="2330" spans="3:4" x14ac:dyDescent="0.2">
      <c r="C2330" s="20"/>
      <c r="D2330" s="20"/>
    </row>
    <row r="2331" spans="3:4" x14ac:dyDescent="0.2">
      <c r="C2331" s="20"/>
      <c r="D2331" s="20"/>
    </row>
    <row r="2332" spans="3:4" x14ac:dyDescent="0.2">
      <c r="C2332" s="20"/>
      <c r="D2332" s="20"/>
    </row>
    <row r="2333" spans="3:4" x14ac:dyDescent="0.2">
      <c r="C2333" s="20"/>
      <c r="D2333" s="20"/>
    </row>
    <row r="2334" spans="3:4" x14ac:dyDescent="0.2">
      <c r="C2334" s="20"/>
      <c r="D2334" s="20"/>
    </row>
    <row r="2335" spans="3:4" x14ac:dyDescent="0.2">
      <c r="C2335" s="20"/>
      <c r="D2335" s="20"/>
    </row>
    <row r="2336" spans="3:4" x14ac:dyDescent="0.2">
      <c r="C2336" s="20"/>
      <c r="D2336" s="20"/>
    </row>
    <row r="2337" spans="3:4" x14ac:dyDescent="0.2">
      <c r="C2337" s="20"/>
      <c r="D2337" s="20"/>
    </row>
    <row r="2338" spans="3:4" x14ac:dyDescent="0.2">
      <c r="C2338" s="20"/>
      <c r="D2338" s="20"/>
    </row>
    <row r="2339" spans="3:4" x14ac:dyDescent="0.2">
      <c r="C2339" s="20"/>
      <c r="D2339" s="20"/>
    </row>
    <row r="2340" spans="3:4" x14ac:dyDescent="0.2">
      <c r="C2340" s="20"/>
      <c r="D2340" s="20"/>
    </row>
    <row r="2341" spans="3:4" x14ac:dyDescent="0.2">
      <c r="C2341" s="20"/>
      <c r="D2341" s="20"/>
    </row>
    <row r="2342" spans="3:4" x14ac:dyDescent="0.2">
      <c r="C2342" s="20"/>
      <c r="D2342" s="20"/>
    </row>
    <row r="2343" spans="3:4" x14ac:dyDescent="0.2">
      <c r="C2343" s="20"/>
      <c r="D2343" s="20"/>
    </row>
    <row r="2344" spans="3:4" x14ac:dyDescent="0.2">
      <c r="C2344" s="20"/>
      <c r="D2344" s="20"/>
    </row>
    <row r="2345" spans="3:4" x14ac:dyDescent="0.2">
      <c r="C2345" s="20"/>
      <c r="D2345" s="20"/>
    </row>
    <row r="2346" spans="3:4" x14ac:dyDescent="0.2">
      <c r="C2346" s="20"/>
      <c r="D2346" s="20"/>
    </row>
    <row r="2347" spans="3:4" x14ac:dyDescent="0.2">
      <c r="C2347" s="20"/>
      <c r="D2347" s="20"/>
    </row>
    <row r="2348" spans="3:4" x14ac:dyDescent="0.2">
      <c r="C2348" s="20"/>
      <c r="D2348" s="20"/>
    </row>
    <row r="2349" spans="3:4" x14ac:dyDescent="0.2">
      <c r="C2349" s="20"/>
      <c r="D2349" s="20"/>
    </row>
    <row r="2350" spans="3:4" x14ac:dyDescent="0.2">
      <c r="C2350" s="20"/>
      <c r="D2350" s="20"/>
    </row>
    <row r="2351" spans="3:4" x14ac:dyDescent="0.2">
      <c r="C2351" s="20"/>
      <c r="D2351" s="20"/>
    </row>
    <row r="2352" spans="3:4" x14ac:dyDescent="0.2">
      <c r="C2352" s="20"/>
      <c r="D2352" s="20"/>
    </row>
    <row r="2353" spans="3:4" x14ac:dyDescent="0.2">
      <c r="C2353" s="20"/>
      <c r="D2353" s="20"/>
    </row>
    <row r="2354" spans="3:4" x14ac:dyDescent="0.2">
      <c r="C2354" s="20"/>
      <c r="D2354" s="20"/>
    </row>
    <row r="2355" spans="3:4" x14ac:dyDescent="0.2">
      <c r="C2355" s="20"/>
      <c r="D2355" s="20"/>
    </row>
    <row r="2356" spans="3:4" x14ac:dyDescent="0.2">
      <c r="C2356" s="20"/>
      <c r="D2356" s="20"/>
    </row>
    <row r="2357" spans="3:4" x14ac:dyDescent="0.2">
      <c r="C2357" s="20"/>
      <c r="D2357" s="20"/>
    </row>
    <row r="2358" spans="3:4" x14ac:dyDescent="0.2">
      <c r="C2358" s="20"/>
      <c r="D2358" s="20"/>
    </row>
    <row r="2359" spans="3:4" x14ac:dyDescent="0.2">
      <c r="C2359" s="20"/>
      <c r="D2359" s="20"/>
    </row>
    <row r="2360" spans="3:4" x14ac:dyDescent="0.2">
      <c r="C2360" s="20"/>
      <c r="D2360" s="20"/>
    </row>
    <row r="2361" spans="3:4" x14ac:dyDescent="0.2">
      <c r="C2361" s="20"/>
      <c r="D2361" s="20"/>
    </row>
    <row r="2362" spans="3:4" x14ac:dyDescent="0.2">
      <c r="C2362" s="20"/>
      <c r="D2362" s="20"/>
    </row>
    <row r="2363" spans="3:4" x14ac:dyDescent="0.2">
      <c r="C2363" s="20"/>
      <c r="D2363" s="20"/>
    </row>
    <row r="2364" spans="3:4" x14ac:dyDescent="0.2">
      <c r="C2364" s="20"/>
      <c r="D2364" s="20"/>
    </row>
    <row r="2365" spans="3:4" x14ac:dyDescent="0.2">
      <c r="C2365" s="20"/>
      <c r="D2365" s="20"/>
    </row>
    <row r="2366" spans="3:4" x14ac:dyDescent="0.2">
      <c r="C2366" s="20"/>
      <c r="D2366" s="20"/>
    </row>
    <row r="2367" spans="3:4" x14ac:dyDescent="0.2">
      <c r="C2367" s="20"/>
      <c r="D2367" s="20"/>
    </row>
    <row r="2368" spans="3:4" x14ac:dyDescent="0.2">
      <c r="C2368" s="20"/>
      <c r="D2368" s="20"/>
    </row>
    <row r="2369" spans="3:4" x14ac:dyDescent="0.2">
      <c r="C2369" s="20"/>
      <c r="D2369" s="20"/>
    </row>
    <row r="2370" spans="3:4" x14ac:dyDescent="0.2">
      <c r="C2370" s="20"/>
      <c r="D2370" s="20"/>
    </row>
    <row r="2371" spans="3:4" x14ac:dyDescent="0.2">
      <c r="C2371" s="20"/>
      <c r="D2371" s="20"/>
    </row>
    <row r="2372" spans="3:4" x14ac:dyDescent="0.2">
      <c r="C2372" s="20"/>
      <c r="D2372" s="20"/>
    </row>
    <row r="2373" spans="3:4" x14ac:dyDescent="0.2">
      <c r="C2373" s="20"/>
      <c r="D2373" s="20"/>
    </row>
    <row r="2374" spans="3:4" x14ac:dyDescent="0.2">
      <c r="C2374" s="20"/>
      <c r="D2374" s="20"/>
    </row>
    <row r="2375" spans="3:4" x14ac:dyDescent="0.2">
      <c r="C2375" s="20"/>
      <c r="D2375" s="20"/>
    </row>
    <row r="2376" spans="3:4" x14ac:dyDescent="0.2">
      <c r="C2376" s="20"/>
      <c r="D2376" s="20"/>
    </row>
    <row r="2377" spans="3:4" x14ac:dyDescent="0.2">
      <c r="C2377" s="20"/>
      <c r="D2377" s="20"/>
    </row>
    <row r="2378" spans="3:4" x14ac:dyDescent="0.2">
      <c r="C2378" s="20"/>
      <c r="D2378" s="20"/>
    </row>
    <row r="2379" spans="3:4" x14ac:dyDescent="0.2">
      <c r="C2379" s="20"/>
      <c r="D2379" s="20"/>
    </row>
    <row r="2380" spans="3:4" x14ac:dyDescent="0.2">
      <c r="C2380" s="20"/>
      <c r="D2380" s="20"/>
    </row>
    <row r="2381" spans="3:4" x14ac:dyDescent="0.2">
      <c r="C2381" s="20"/>
      <c r="D2381" s="20"/>
    </row>
    <row r="2382" spans="3:4" x14ac:dyDescent="0.2">
      <c r="C2382" s="20"/>
      <c r="D2382" s="20"/>
    </row>
    <row r="2383" spans="3:4" x14ac:dyDescent="0.2">
      <c r="C2383" s="20"/>
      <c r="D2383" s="20"/>
    </row>
    <row r="2384" spans="3:4" x14ac:dyDescent="0.2">
      <c r="C2384" s="20"/>
      <c r="D2384" s="20"/>
    </row>
    <row r="2385" spans="3:4" x14ac:dyDescent="0.2">
      <c r="C2385" s="20"/>
      <c r="D2385" s="20"/>
    </row>
    <row r="2386" spans="3:4" x14ac:dyDescent="0.2">
      <c r="C2386" s="20"/>
      <c r="D2386" s="20"/>
    </row>
    <row r="2387" spans="3:4" x14ac:dyDescent="0.2">
      <c r="C2387" s="20"/>
      <c r="D2387" s="20"/>
    </row>
    <row r="2388" spans="3:4" x14ac:dyDescent="0.2">
      <c r="C2388" s="20"/>
      <c r="D2388" s="20"/>
    </row>
    <row r="2389" spans="3:4" x14ac:dyDescent="0.2">
      <c r="C2389" s="20"/>
      <c r="D2389" s="20"/>
    </row>
    <row r="2390" spans="3:4" x14ac:dyDescent="0.2">
      <c r="C2390" s="20"/>
      <c r="D2390" s="20"/>
    </row>
    <row r="2391" spans="3:4" x14ac:dyDescent="0.2">
      <c r="C2391" s="20"/>
      <c r="D2391" s="20"/>
    </row>
    <row r="2392" spans="3:4" x14ac:dyDescent="0.2">
      <c r="C2392" s="20"/>
      <c r="D2392" s="20"/>
    </row>
    <row r="2393" spans="3:4" x14ac:dyDescent="0.2">
      <c r="C2393" s="20"/>
      <c r="D2393" s="20"/>
    </row>
    <row r="2394" spans="3:4" x14ac:dyDescent="0.2">
      <c r="C2394" s="20"/>
      <c r="D2394" s="20"/>
    </row>
    <row r="2395" spans="3:4" x14ac:dyDescent="0.2">
      <c r="C2395" s="20"/>
      <c r="D2395" s="20"/>
    </row>
    <row r="2396" spans="3:4" x14ac:dyDescent="0.2">
      <c r="C2396" s="20"/>
      <c r="D2396" s="20"/>
    </row>
    <row r="2397" spans="3:4" x14ac:dyDescent="0.2">
      <c r="C2397" s="20"/>
      <c r="D2397" s="20"/>
    </row>
    <row r="2398" spans="3:4" x14ac:dyDescent="0.2">
      <c r="C2398" s="20"/>
      <c r="D2398" s="20"/>
    </row>
    <row r="2399" spans="3:4" x14ac:dyDescent="0.2">
      <c r="C2399" s="20"/>
      <c r="D2399" s="20"/>
    </row>
    <row r="2400" spans="3:4" x14ac:dyDescent="0.2">
      <c r="C2400" s="20"/>
      <c r="D2400" s="20"/>
    </row>
    <row r="2401" spans="3:4" x14ac:dyDescent="0.2">
      <c r="C2401" s="20"/>
      <c r="D2401" s="20"/>
    </row>
    <row r="2402" spans="3:4" x14ac:dyDescent="0.2">
      <c r="C2402" s="20"/>
      <c r="D2402" s="20"/>
    </row>
    <row r="2403" spans="3:4" x14ac:dyDescent="0.2">
      <c r="C2403" s="20"/>
      <c r="D2403" s="20"/>
    </row>
    <row r="2404" spans="3:4" x14ac:dyDescent="0.2">
      <c r="C2404" s="20"/>
      <c r="D2404" s="20"/>
    </row>
    <row r="2405" spans="3:4" x14ac:dyDescent="0.2">
      <c r="C2405" s="20"/>
      <c r="D2405" s="20"/>
    </row>
    <row r="2406" spans="3:4" x14ac:dyDescent="0.2">
      <c r="C2406" s="20"/>
      <c r="D2406" s="20"/>
    </row>
    <row r="2407" spans="3:4" x14ac:dyDescent="0.2">
      <c r="C2407" s="20"/>
      <c r="D2407" s="20"/>
    </row>
    <row r="2408" spans="3:4" x14ac:dyDescent="0.2">
      <c r="C2408" s="20"/>
      <c r="D2408" s="20"/>
    </row>
    <row r="2409" spans="3:4" x14ac:dyDescent="0.2">
      <c r="C2409" s="20"/>
      <c r="D2409" s="20"/>
    </row>
    <row r="2410" spans="3:4" x14ac:dyDescent="0.2">
      <c r="C2410" s="20"/>
      <c r="D2410" s="20"/>
    </row>
    <row r="2411" spans="3:4" x14ac:dyDescent="0.2">
      <c r="C2411" s="20"/>
      <c r="D2411" s="20"/>
    </row>
    <row r="2412" spans="3:4" x14ac:dyDescent="0.2">
      <c r="C2412" s="20"/>
      <c r="D2412" s="20"/>
    </row>
    <row r="2413" spans="3:4" x14ac:dyDescent="0.2">
      <c r="C2413" s="20"/>
      <c r="D2413" s="20"/>
    </row>
    <row r="2414" spans="3:4" x14ac:dyDescent="0.2">
      <c r="C2414" s="20"/>
      <c r="D2414" s="20"/>
    </row>
    <row r="2415" spans="3:4" x14ac:dyDescent="0.2">
      <c r="C2415" s="20"/>
      <c r="D2415" s="20"/>
    </row>
    <row r="2416" spans="3:4" x14ac:dyDescent="0.2">
      <c r="C2416" s="20"/>
      <c r="D2416" s="20"/>
    </row>
    <row r="2417" spans="3:4" x14ac:dyDescent="0.2">
      <c r="C2417" s="20"/>
      <c r="D2417" s="20"/>
    </row>
    <row r="2418" spans="3:4" x14ac:dyDescent="0.2">
      <c r="C2418" s="20"/>
      <c r="D2418" s="20"/>
    </row>
    <row r="2419" spans="3:4" x14ac:dyDescent="0.2">
      <c r="C2419" s="20"/>
      <c r="D2419" s="20"/>
    </row>
    <row r="2420" spans="3:4" x14ac:dyDescent="0.2">
      <c r="C2420" s="20"/>
      <c r="D2420" s="20"/>
    </row>
    <row r="2421" spans="3:4" x14ac:dyDescent="0.2">
      <c r="C2421" s="20"/>
      <c r="D2421" s="20"/>
    </row>
    <row r="2422" spans="3:4" x14ac:dyDescent="0.2">
      <c r="C2422" s="20"/>
      <c r="D2422" s="20"/>
    </row>
    <row r="2423" spans="3:4" x14ac:dyDescent="0.2">
      <c r="C2423" s="20"/>
      <c r="D2423" s="20"/>
    </row>
    <row r="2424" spans="3:4" x14ac:dyDescent="0.2">
      <c r="C2424" s="20"/>
      <c r="D2424" s="20"/>
    </row>
    <row r="2425" spans="3:4" x14ac:dyDescent="0.2">
      <c r="C2425" s="20"/>
      <c r="D2425" s="20"/>
    </row>
    <row r="2426" spans="3:4" x14ac:dyDescent="0.2">
      <c r="C2426" s="20"/>
      <c r="D2426" s="20"/>
    </row>
    <row r="2427" spans="3:4" x14ac:dyDescent="0.2">
      <c r="C2427" s="20"/>
      <c r="D2427" s="20"/>
    </row>
    <row r="2428" spans="3:4" x14ac:dyDescent="0.2">
      <c r="C2428" s="20"/>
      <c r="D2428" s="20"/>
    </row>
    <row r="2429" spans="3:4" x14ac:dyDescent="0.2">
      <c r="C2429" s="20"/>
      <c r="D2429" s="20"/>
    </row>
    <row r="2430" spans="3:4" x14ac:dyDescent="0.2">
      <c r="C2430" s="20"/>
      <c r="D2430" s="20"/>
    </row>
    <row r="2431" spans="3:4" x14ac:dyDescent="0.2">
      <c r="C2431" s="20"/>
      <c r="D2431" s="20"/>
    </row>
    <row r="2432" spans="3:4" x14ac:dyDescent="0.2">
      <c r="C2432" s="20"/>
      <c r="D2432" s="20"/>
    </row>
    <row r="2433" spans="3:4" x14ac:dyDescent="0.2">
      <c r="C2433" s="20"/>
      <c r="D2433" s="20"/>
    </row>
    <row r="2434" spans="3:4" x14ac:dyDescent="0.2">
      <c r="C2434" s="20"/>
      <c r="D2434" s="20"/>
    </row>
    <row r="2435" spans="3:4" x14ac:dyDescent="0.2">
      <c r="C2435" s="20"/>
      <c r="D2435" s="20"/>
    </row>
    <row r="2436" spans="3:4" x14ac:dyDescent="0.2">
      <c r="C2436" s="20"/>
      <c r="D2436" s="20"/>
    </row>
    <row r="2437" spans="3:4" x14ac:dyDescent="0.2">
      <c r="C2437" s="20"/>
      <c r="D2437" s="20"/>
    </row>
    <row r="2438" spans="3:4" x14ac:dyDescent="0.2">
      <c r="C2438" s="20"/>
      <c r="D2438" s="20"/>
    </row>
    <row r="2439" spans="3:4" x14ac:dyDescent="0.2">
      <c r="C2439" s="20"/>
      <c r="D2439" s="20"/>
    </row>
    <row r="2440" spans="3:4" x14ac:dyDescent="0.2">
      <c r="C2440" s="20"/>
      <c r="D2440" s="20"/>
    </row>
    <row r="2441" spans="3:4" x14ac:dyDescent="0.2">
      <c r="C2441" s="20"/>
      <c r="D2441" s="20"/>
    </row>
    <row r="2442" spans="3:4" x14ac:dyDescent="0.2">
      <c r="C2442" s="20"/>
      <c r="D2442" s="20"/>
    </row>
    <row r="2443" spans="3:4" x14ac:dyDescent="0.2">
      <c r="C2443" s="20"/>
      <c r="D2443" s="20"/>
    </row>
    <row r="2444" spans="3:4" x14ac:dyDescent="0.2">
      <c r="C2444" s="20"/>
      <c r="D2444" s="20"/>
    </row>
    <row r="2445" spans="3:4" x14ac:dyDescent="0.2">
      <c r="C2445" s="20"/>
      <c r="D2445" s="20"/>
    </row>
    <row r="2446" spans="3:4" x14ac:dyDescent="0.2">
      <c r="C2446" s="20"/>
      <c r="D2446" s="20"/>
    </row>
    <row r="2447" spans="3:4" x14ac:dyDescent="0.2">
      <c r="C2447" s="20"/>
      <c r="D2447" s="20"/>
    </row>
    <row r="2448" spans="3:4" x14ac:dyDescent="0.2">
      <c r="C2448" s="20"/>
      <c r="D2448" s="20"/>
    </row>
    <row r="2449" spans="3:4" x14ac:dyDescent="0.2">
      <c r="C2449" s="20"/>
      <c r="D2449" s="20"/>
    </row>
    <row r="2450" spans="3:4" x14ac:dyDescent="0.2">
      <c r="C2450" s="20"/>
      <c r="D2450" s="20"/>
    </row>
    <row r="2451" spans="3:4" x14ac:dyDescent="0.2">
      <c r="C2451" s="20"/>
      <c r="D2451" s="20"/>
    </row>
    <row r="2452" spans="3:4" x14ac:dyDescent="0.2">
      <c r="C2452" s="20"/>
      <c r="D2452" s="20"/>
    </row>
    <row r="2453" spans="3:4" x14ac:dyDescent="0.2">
      <c r="C2453" s="20"/>
      <c r="D2453" s="20"/>
    </row>
    <row r="2454" spans="3:4" x14ac:dyDescent="0.2">
      <c r="C2454" s="20"/>
      <c r="D2454" s="20"/>
    </row>
    <row r="2455" spans="3:4" x14ac:dyDescent="0.2">
      <c r="C2455" s="20"/>
      <c r="D2455" s="20"/>
    </row>
    <row r="2456" spans="3:4" x14ac:dyDescent="0.2">
      <c r="C2456" s="20"/>
      <c r="D2456" s="20"/>
    </row>
    <row r="2457" spans="3:4" x14ac:dyDescent="0.2">
      <c r="C2457" s="20"/>
      <c r="D2457" s="20"/>
    </row>
    <row r="2458" spans="3:4" x14ac:dyDescent="0.2">
      <c r="C2458" s="20"/>
      <c r="D2458" s="20"/>
    </row>
    <row r="2459" spans="3:4" x14ac:dyDescent="0.2">
      <c r="C2459" s="20"/>
      <c r="D2459" s="20"/>
    </row>
    <row r="2460" spans="3:4" x14ac:dyDescent="0.2">
      <c r="C2460" s="20"/>
      <c r="D2460" s="20"/>
    </row>
    <row r="2461" spans="3:4" x14ac:dyDescent="0.2">
      <c r="C2461" s="20"/>
      <c r="D2461" s="20"/>
    </row>
    <row r="2462" spans="3:4" x14ac:dyDescent="0.2">
      <c r="C2462" s="20"/>
      <c r="D2462" s="20"/>
    </row>
    <row r="2463" spans="3:4" x14ac:dyDescent="0.2">
      <c r="C2463" s="20"/>
      <c r="D2463" s="20"/>
    </row>
    <row r="2464" spans="3:4" x14ac:dyDescent="0.2">
      <c r="C2464" s="20"/>
      <c r="D2464" s="20"/>
    </row>
    <row r="2465" spans="3:4" x14ac:dyDescent="0.2">
      <c r="C2465" s="20"/>
      <c r="D2465" s="20"/>
    </row>
    <row r="2466" spans="3:4" x14ac:dyDescent="0.2">
      <c r="C2466" s="20"/>
      <c r="D2466" s="20"/>
    </row>
    <row r="2467" spans="3:4" x14ac:dyDescent="0.2">
      <c r="C2467" s="20"/>
      <c r="D2467" s="20"/>
    </row>
    <row r="2468" spans="3:4" x14ac:dyDescent="0.2">
      <c r="C2468" s="20"/>
      <c r="D2468" s="20"/>
    </row>
    <row r="2469" spans="3:4" x14ac:dyDescent="0.2">
      <c r="C2469" s="20"/>
      <c r="D2469" s="20"/>
    </row>
    <row r="2470" spans="3:4" x14ac:dyDescent="0.2">
      <c r="C2470" s="20"/>
      <c r="D2470" s="20"/>
    </row>
    <row r="2471" spans="3:4" x14ac:dyDescent="0.2">
      <c r="C2471" s="20"/>
      <c r="D2471" s="20"/>
    </row>
    <row r="2472" spans="3:4" x14ac:dyDescent="0.2">
      <c r="C2472" s="20"/>
      <c r="D2472" s="20"/>
    </row>
    <row r="2473" spans="3:4" x14ac:dyDescent="0.2">
      <c r="C2473" s="20"/>
      <c r="D2473" s="20"/>
    </row>
    <row r="2474" spans="3:4" x14ac:dyDescent="0.2">
      <c r="C2474" s="20"/>
      <c r="D2474" s="20"/>
    </row>
    <row r="2475" spans="3:4" x14ac:dyDescent="0.2">
      <c r="C2475" s="20"/>
      <c r="D2475" s="20"/>
    </row>
    <row r="2476" spans="3:4" x14ac:dyDescent="0.2">
      <c r="C2476" s="20"/>
      <c r="D2476" s="20"/>
    </row>
    <row r="2477" spans="3:4" x14ac:dyDescent="0.2">
      <c r="C2477" s="20"/>
      <c r="D2477" s="20"/>
    </row>
    <row r="2478" spans="3:4" x14ac:dyDescent="0.2">
      <c r="C2478" s="20"/>
      <c r="D2478" s="20"/>
    </row>
    <row r="2479" spans="3:4" x14ac:dyDescent="0.2">
      <c r="C2479" s="20"/>
      <c r="D2479" s="20"/>
    </row>
    <row r="2480" spans="3:4" x14ac:dyDescent="0.2">
      <c r="C2480" s="20"/>
      <c r="D2480" s="20"/>
    </row>
    <row r="2481" spans="3:4" x14ac:dyDescent="0.2">
      <c r="C2481" s="20"/>
      <c r="D2481" s="20"/>
    </row>
    <row r="2482" spans="3:4" x14ac:dyDescent="0.2">
      <c r="C2482" s="20"/>
      <c r="D2482" s="20"/>
    </row>
    <row r="2483" spans="3:4" x14ac:dyDescent="0.2">
      <c r="C2483" s="20"/>
      <c r="D2483" s="20"/>
    </row>
    <row r="2484" spans="3:4" x14ac:dyDescent="0.2">
      <c r="C2484" s="20"/>
      <c r="D2484" s="20"/>
    </row>
    <row r="2485" spans="3:4" x14ac:dyDescent="0.2">
      <c r="C2485" s="20"/>
      <c r="D2485" s="20"/>
    </row>
    <row r="2486" spans="3:4" x14ac:dyDescent="0.2">
      <c r="C2486" s="20"/>
      <c r="D2486" s="20"/>
    </row>
    <row r="2487" spans="3:4" x14ac:dyDescent="0.2">
      <c r="C2487" s="20"/>
      <c r="D2487" s="20"/>
    </row>
    <row r="2488" spans="3:4" x14ac:dyDescent="0.2">
      <c r="C2488" s="20"/>
      <c r="D2488" s="20"/>
    </row>
    <row r="2489" spans="3:4" x14ac:dyDescent="0.2">
      <c r="C2489" s="20"/>
      <c r="D2489" s="20"/>
    </row>
    <row r="2490" spans="3:4" x14ac:dyDescent="0.2">
      <c r="C2490" s="20"/>
      <c r="D2490" s="20"/>
    </row>
    <row r="2491" spans="3:4" x14ac:dyDescent="0.2">
      <c r="C2491" s="20"/>
      <c r="D2491" s="20"/>
    </row>
    <row r="2492" spans="3:4" x14ac:dyDescent="0.2">
      <c r="C2492" s="20"/>
      <c r="D2492" s="20"/>
    </row>
    <row r="2493" spans="3:4" x14ac:dyDescent="0.2">
      <c r="C2493" s="20"/>
      <c r="D2493" s="20"/>
    </row>
    <row r="2494" spans="3:4" x14ac:dyDescent="0.2">
      <c r="C2494" s="20"/>
      <c r="D2494" s="20"/>
    </row>
    <row r="2495" spans="3:4" x14ac:dyDescent="0.2">
      <c r="C2495" s="20"/>
      <c r="D2495" s="20"/>
    </row>
    <row r="2496" spans="3:4" x14ac:dyDescent="0.2">
      <c r="C2496" s="20"/>
      <c r="D2496" s="20"/>
    </row>
    <row r="2497" spans="3:4" x14ac:dyDescent="0.2">
      <c r="C2497" s="20"/>
      <c r="D2497" s="20"/>
    </row>
    <row r="2498" spans="3:4" x14ac:dyDescent="0.2">
      <c r="C2498" s="20"/>
      <c r="D2498" s="20"/>
    </row>
    <row r="2499" spans="3:4" x14ac:dyDescent="0.2">
      <c r="C2499" s="20"/>
      <c r="D2499" s="20"/>
    </row>
    <row r="2500" spans="3:4" x14ac:dyDescent="0.2">
      <c r="C2500" s="20"/>
      <c r="D2500" s="20"/>
    </row>
    <row r="2501" spans="3:4" x14ac:dyDescent="0.2">
      <c r="C2501" s="20"/>
      <c r="D2501" s="20"/>
    </row>
    <row r="2502" spans="3:4" x14ac:dyDescent="0.2">
      <c r="C2502" s="20"/>
      <c r="D2502" s="20"/>
    </row>
    <row r="2503" spans="3:4" x14ac:dyDescent="0.2">
      <c r="C2503" s="20"/>
      <c r="D2503" s="20"/>
    </row>
    <row r="2504" spans="3:4" x14ac:dyDescent="0.2">
      <c r="C2504" s="20"/>
      <c r="D2504" s="20"/>
    </row>
    <row r="2505" spans="3:4" x14ac:dyDescent="0.2">
      <c r="C2505" s="20"/>
      <c r="D2505" s="20"/>
    </row>
    <row r="2506" spans="3:4" x14ac:dyDescent="0.2">
      <c r="C2506" s="20"/>
      <c r="D2506" s="20"/>
    </row>
    <row r="2507" spans="3:4" x14ac:dyDescent="0.2">
      <c r="C2507" s="20"/>
      <c r="D2507" s="20"/>
    </row>
    <row r="2508" spans="3:4" x14ac:dyDescent="0.2">
      <c r="C2508" s="20"/>
      <c r="D2508" s="20"/>
    </row>
    <row r="2509" spans="3:4" x14ac:dyDescent="0.2">
      <c r="C2509" s="20"/>
      <c r="D2509" s="20"/>
    </row>
    <row r="2510" spans="3:4" x14ac:dyDescent="0.2">
      <c r="C2510" s="20"/>
      <c r="D2510" s="20"/>
    </row>
    <row r="2511" spans="3:4" x14ac:dyDescent="0.2">
      <c r="C2511" s="20"/>
      <c r="D2511" s="20"/>
    </row>
    <row r="2512" spans="3:4" x14ac:dyDescent="0.2">
      <c r="C2512" s="20"/>
      <c r="D2512" s="20"/>
    </row>
    <row r="2513" spans="3:4" x14ac:dyDescent="0.2">
      <c r="C2513" s="20"/>
      <c r="D2513" s="20"/>
    </row>
    <row r="2514" spans="3:4" x14ac:dyDescent="0.2">
      <c r="C2514" s="20"/>
      <c r="D2514" s="20"/>
    </row>
    <row r="2515" spans="3:4" x14ac:dyDescent="0.2">
      <c r="C2515" s="20"/>
      <c r="D2515" s="20"/>
    </row>
    <row r="2516" spans="3:4" x14ac:dyDescent="0.2">
      <c r="C2516" s="20"/>
      <c r="D2516" s="20"/>
    </row>
    <row r="2517" spans="3:4" x14ac:dyDescent="0.2">
      <c r="C2517" s="20"/>
      <c r="D2517" s="20"/>
    </row>
    <row r="2518" spans="3:4" x14ac:dyDescent="0.2">
      <c r="C2518" s="20"/>
      <c r="D2518" s="20"/>
    </row>
    <row r="2519" spans="3:4" x14ac:dyDescent="0.2">
      <c r="C2519" s="20"/>
      <c r="D2519" s="20"/>
    </row>
    <row r="2520" spans="3:4" x14ac:dyDescent="0.2">
      <c r="C2520" s="20"/>
      <c r="D2520" s="20"/>
    </row>
    <row r="2521" spans="3:4" x14ac:dyDescent="0.2">
      <c r="C2521" s="20"/>
      <c r="D2521" s="20"/>
    </row>
    <row r="2522" spans="3:4" x14ac:dyDescent="0.2">
      <c r="C2522" s="20"/>
      <c r="D2522" s="20"/>
    </row>
    <row r="2523" spans="3:4" x14ac:dyDescent="0.2">
      <c r="C2523" s="20"/>
      <c r="D2523" s="20"/>
    </row>
    <row r="2524" spans="3:4" x14ac:dyDescent="0.2">
      <c r="C2524" s="20"/>
      <c r="D2524" s="20"/>
    </row>
    <row r="2525" spans="3:4" x14ac:dyDescent="0.2">
      <c r="C2525" s="20"/>
      <c r="D2525" s="20"/>
    </row>
    <row r="2526" spans="3:4" x14ac:dyDescent="0.2">
      <c r="C2526" s="20"/>
      <c r="D2526" s="20"/>
    </row>
    <row r="2527" spans="3:4" x14ac:dyDescent="0.2">
      <c r="C2527" s="20"/>
      <c r="D2527" s="20"/>
    </row>
    <row r="2528" spans="3:4" x14ac:dyDescent="0.2">
      <c r="C2528" s="20"/>
      <c r="D2528" s="20"/>
    </row>
    <row r="2529" spans="3:4" x14ac:dyDescent="0.2">
      <c r="C2529" s="20"/>
      <c r="D2529" s="20"/>
    </row>
    <row r="2530" spans="3:4" x14ac:dyDescent="0.2">
      <c r="C2530" s="20"/>
      <c r="D2530" s="20"/>
    </row>
    <row r="2531" spans="3:4" x14ac:dyDescent="0.2">
      <c r="C2531" s="20"/>
      <c r="D2531" s="20"/>
    </row>
    <row r="2532" spans="3:4" x14ac:dyDescent="0.2">
      <c r="C2532" s="20"/>
      <c r="D2532" s="20"/>
    </row>
    <row r="2533" spans="3:4" x14ac:dyDescent="0.2">
      <c r="C2533" s="20"/>
      <c r="D2533" s="20"/>
    </row>
    <row r="2534" spans="3:4" x14ac:dyDescent="0.2">
      <c r="C2534" s="20"/>
      <c r="D2534" s="20"/>
    </row>
    <row r="2535" spans="3:4" x14ac:dyDescent="0.2">
      <c r="C2535" s="20"/>
      <c r="D2535" s="20"/>
    </row>
    <row r="2536" spans="3:4" x14ac:dyDescent="0.2">
      <c r="C2536" s="20"/>
      <c r="D2536" s="20"/>
    </row>
    <row r="2537" spans="3:4" x14ac:dyDescent="0.2">
      <c r="C2537" s="20"/>
      <c r="D2537" s="20"/>
    </row>
    <row r="2538" spans="3:4" x14ac:dyDescent="0.2">
      <c r="C2538" s="20"/>
      <c r="D2538" s="20"/>
    </row>
    <row r="2539" spans="3:4" x14ac:dyDescent="0.2">
      <c r="C2539" s="20"/>
      <c r="D2539" s="20"/>
    </row>
    <row r="2540" spans="3:4" x14ac:dyDescent="0.2">
      <c r="C2540" s="20"/>
      <c r="D2540" s="20"/>
    </row>
    <row r="2541" spans="3:4" x14ac:dyDescent="0.2">
      <c r="C2541" s="20"/>
      <c r="D2541" s="20"/>
    </row>
    <row r="2542" spans="3:4" x14ac:dyDescent="0.2">
      <c r="C2542" s="20"/>
      <c r="D2542" s="20"/>
    </row>
    <row r="2543" spans="3:4" x14ac:dyDescent="0.2">
      <c r="C2543" s="20"/>
      <c r="D2543" s="20"/>
    </row>
    <row r="2544" spans="3:4" x14ac:dyDescent="0.2">
      <c r="C2544" s="20"/>
      <c r="D2544" s="20"/>
    </row>
    <row r="2545" spans="3:4" x14ac:dyDescent="0.2">
      <c r="C2545" s="20"/>
      <c r="D2545" s="20"/>
    </row>
    <row r="2546" spans="3:4" x14ac:dyDescent="0.2">
      <c r="C2546" s="20"/>
      <c r="D2546" s="20"/>
    </row>
    <row r="2547" spans="3:4" x14ac:dyDescent="0.2">
      <c r="C2547" s="20"/>
      <c r="D2547" s="20"/>
    </row>
    <row r="2548" spans="3:4" x14ac:dyDescent="0.2">
      <c r="C2548" s="20"/>
      <c r="D2548" s="20"/>
    </row>
    <row r="2549" spans="3:4" x14ac:dyDescent="0.2">
      <c r="C2549" s="20"/>
      <c r="D2549" s="20"/>
    </row>
    <row r="2550" spans="3:4" x14ac:dyDescent="0.2">
      <c r="C2550" s="20"/>
      <c r="D2550" s="20"/>
    </row>
    <row r="2551" spans="3:4" x14ac:dyDescent="0.2">
      <c r="C2551" s="20"/>
      <c r="D2551" s="20"/>
    </row>
    <row r="2552" spans="3:4" x14ac:dyDescent="0.2">
      <c r="C2552" s="20"/>
      <c r="D2552" s="20"/>
    </row>
    <row r="2553" spans="3:4" x14ac:dyDescent="0.2">
      <c r="C2553" s="20"/>
      <c r="D2553" s="20"/>
    </row>
    <row r="2554" spans="3:4" x14ac:dyDescent="0.2">
      <c r="C2554" s="20"/>
      <c r="D2554" s="20"/>
    </row>
    <row r="2555" spans="3:4" x14ac:dyDescent="0.2">
      <c r="C2555" s="20"/>
      <c r="D2555" s="20"/>
    </row>
    <row r="2556" spans="3:4" x14ac:dyDescent="0.2">
      <c r="C2556" s="20"/>
      <c r="D2556" s="20"/>
    </row>
    <row r="2557" spans="3:4" x14ac:dyDescent="0.2">
      <c r="C2557" s="20"/>
      <c r="D2557" s="20"/>
    </row>
    <row r="2558" spans="3:4" x14ac:dyDescent="0.2">
      <c r="C2558" s="20"/>
      <c r="D2558" s="20"/>
    </row>
    <row r="2559" spans="3:4" x14ac:dyDescent="0.2">
      <c r="C2559" s="20"/>
      <c r="D2559" s="20"/>
    </row>
    <row r="2560" spans="3:4" x14ac:dyDescent="0.2">
      <c r="C2560" s="20"/>
      <c r="D2560" s="20"/>
    </row>
  </sheetData>
  <sheetProtection sheet="1"/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Active 1</vt:lpstr>
      <vt:lpstr>Q_fit</vt:lpstr>
      <vt:lpstr>Active 4</vt:lpstr>
      <vt:lpstr>Graphs 4</vt:lpstr>
      <vt:lpstr>Active 3</vt:lpstr>
      <vt:lpstr>Graphs 3</vt:lpstr>
      <vt:lpstr>Q_fit (2)</vt:lpstr>
      <vt:lpstr>Sheet1</vt:lpstr>
      <vt:lpstr>Sheet2</vt:lpstr>
      <vt:lpstr>Sheet3</vt:lpstr>
      <vt:lpstr>A (old)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2024-07-27T07:08:42Z</dcterms:modified>
</cp:coreProperties>
</file>