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F3283D-ED72-418A-9C11-0CA1103DD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Inactive" sheetId="2" r:id="rId2"/>
    <sheet name="Sheet1" sheetId="3" r:id="rId3"/>
    <sheet name="Sheet2" sheetId="4" r:id="rId4"/>
    <sheet name="Sheet3" sheetId="5" r:id="rId5"/>
  </sheets>
  <calcPr calcId="181029"/>
</workbook>
</file>

<file path=xl/calcChain.xml><?xml version="1.0" encoding="utf-8"?>
<calcChain xmlns="http://schemas.openxmlformats.org/spreadsheetml/2006/main">
  <c r="E272" i="1" l="1"/>
  <c r="F272" i="1"/>
  <c r="G272" i="1" s="1"/>
  <c r="K272" i="1" s="1"/>
  <c r="Q272" i="1"/>
  <c r="E267" i="1"/>
  <c r="F267" i="1" s="1"/>
  <c r="G267" i="1" s="1"/>
  <c r="K267" i="1" s="1"/>
  <c r="Q267" i="1"/>
  <c r="E269" i="1"/>
  <c r="F269" i="1" s="1"/>
  <c r="G269" i="1" s="1"/>
  <c r="K269" i="1" s="1"/>
  <c r="Q269" i="1"/>
  <c r="Q271" i="1"/>
  <c r="Q268" i="1"/>
  <c r="Q270" i="1"/>
  <c r="F11" i="1"/>
  <c r="G11" i="1"/>
  <c r="E14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E37" i="1"/>
  <c r="Q37" i="1"/>
  <c r="Q38" i="1"/>
  <c r="Q39" i="1"/>
  <c r="Q40" i="1"/>
  <c r="Q41" i="1"/>
  <c r="Q42" i="1"/>
  <c r="E43" i="1"/>
  <c r="Q43" i="1"/>
  <c r="Q44" i="1"/>
  <c r="Q45" i="1"/>
  <c r="Q46" i="1"/>
  <c r="Q47" i="1"/>
  <c r="E48" i="1"/>
  <c r="F48" i="1" s="1"/>
  <c r="G48" i="1" s="1"/>
  <c r="H48" i="1" s="1"/>
  <c r="Q48" i="1"/>
  <c r="Q49" i="1"/>
  <c r="Q50" i="1"/>
  <c r="Q51" i="1"/>
  <c r="Q52" i="1"/>
  <c r="Q53" i="1"/>
  <c r="Q54" i="1"/>
  <c r="Q55" i="1"/>
  <c r="Q56" i="1"/>
  <c r="Q57" i="1"/>
  <c r="Q58" i="1"/>
  <c r="H59" i="1"/>
  <c r="Q59" i="1"/>
  <c r="Q60" i="1"/>
  <c r="Q61" i="1"/>
  <c r="Q62" i="1"/>
  <c r="Q63" i="1"/>
  <c r="Q64" i="1"/>
  <c r="Q65" i="1"/>
  <c r="Q66" i="1"/>
  <c r="Q67" i="1"/>
  <c r="Q68" i="1"/>
  <c r="Q69" i="1"/>
  <c r="E70" i="1"/>
  <c r="F70" i="1" s="1"/>
  <c r="Q70" i="1"/>
  <c r="Q71" i="1"/>
  <c r="Q72" i="1"/>
  <c r="Q73" i="1"/>
  <c r="Q74" i="1"/>
  <c r="Q75" i="1"/>
  <c r="Q76" i="1"/>
  <c r="Q77" i="1"/>
  <c r="Q78" i="1"/>
  <c r="Q79" i="1"/>
  <c r="Q80" i="1"/>
  <c r="Q81" i="1"/>
  <c r="E82" i="1"/>
  <c r="F82" i="1" s="1"/>
  <c r="Q82" i="1"/>
  <c r="Q83" i="1"/>
  <c r="Q84" i="1"/>
  <c r="E85" i="1"/>
  <c r="Q85" i="1"/>
  <c r="Q86" i="1"/>
  <c r="Q87" i="1"/>
  <c r="Q88" i="1"/>
  <c r="Q89" i="1"/>
  <c r="Q90" i="1"/>
  <c r="Q91" i="1"/>
  <c r="Q92" i="1"/>
  <c r="Q93" i="1"/>
  <c r="E94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E113" i="1"/>
  <c r="Q113" i="1"/>
  <c r="Q114" i="1"/>
  <c r="Q115" i="1"/>
  <c r="E116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Q124" i="1"/>
  <c r="Q125" i="1"/>
  <c r="Q126" i="1"/>
  <c r="E127" i="1"/>
  <c r="F127" i="1" s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E152" i="1"/>
  <c r="E121" i="5" s="1"/>
  <c r="Q152" i="1"/>
  <c r="Q153" i="1"/>
  <c r="Q154" i="1"/>
  <c r="Q155" i="1"/>
  <c r="Q156" i="1"/>
  <c r="Q157" i="1"/>
  <c r="Q158" i="1"/>
  <c r="Q159" i="1"/>
  <c r="Q160" i="1"/>
  <c r="E161" i="1"/>
  <c r="Q161" i="1"/>
  <c r="Q162" i="1"/>
  <c r="Q163" i="1"/>
  <c r="E164" i="1"/>
  <c r="E131" i="5" s="1"/>
  <c r="Q164" i="1"/>
  <c r="Q165" i="1"/>
  <c r="Q166" i="1"/>
  <c r="Q167" i="1"/>
  <c r="Q168" i="1"/>
  <c r="Q169" i="1"/>
  <c r="Q170" i="1"/>
  <c r="Q171" i="1"/>
  <c r="Q172" i="1"/>
  <c r="E173" i="1"/>
  <c r="E139" i="5" s="1"/>
  <c r="Q173" i="1"/>
  <c r="Q174" i="1"/>
  <c r="Q175" i="1"/>
  <c r="E176" i="1"/>
  <c r="F176" i="1" s="1"/>
  <c r="G176" i="1" s="1"/>
  <c r="I176" i="1" s="1"/>
  <c r="Q176" i="1"/>
  <c r="Q177" i="1"/>
  <c r="Q178" i="1"/>
  <c r="E179" i="1"/>
  <c r="E144" i="5" s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Q189" i="1"/>
  <c r="Q190" i="1"/>
  <c r="Q191" i="1"/>
  <c r="Q192" i="1"/>
  <c r="Q193" i="1"/>
  <c r="E194" i="1"/>
  <c r="F194" i="1" s="1"/>
  <c r="Q194" i="1"/>
  <c r="Q195" i="1"/>
  <c r="Q196" i="1"/>
  <c r="Q197" i="1"/>
  <c r="Q198" i="1"/>
  <c r="Q199" i="1"/>
  <c r="Q200" i="1"/>
  <c r="Q201" i="1"/>
  <c r="Q202" i="1"/>
  <c r="E203" i="1"/>
  <c r="F203" i="1" s="1"/>
  <c r="G203" i="1" s="1"/>
  <c r="K203" i="1" s="1"/>
  <c r="Q203" i="1"/>
  <c r="Q204" i="1"/>
  <c r="Q205" i="1"/>
  <c r="Q206" i="1"/>
  <c r="Q207" i="1"/>
  <c r="Q208" i="1"/>
  <c r="Q209" i="1"/>
  <c r="Q210" i="1"/>
  <c r="Q211" i="1"/>
  <c r="Q212" i="1"/>
  <c r="Q213" i="1"/>
  <c r="E214" i="1"/>
  <c r="F214" i="1" s="1"/>
  <c r="G214" i="1" s="1"/>
  <c r="K214" i="1" s="1"/>
  <c r="Q214" i="1"/>
  <c r="Q215" i="1"/>
  <c r="Q216" i="1"/>
  <c r="Q217" i="1"/>
  <c r="E218" i="1"/>
  <c r="F218" i="1" s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E227" i="1"/>
  <c r="F227" i="1" s="1"/>
  <c r="Q227" i="1"/>
  <c r="Q228" i="1"/>
  <c r="Q229" i="1"/>
  <c r="Q230" i="1"/>
  <c r="Q231" i="1"/>
  <c r="Q232" i="1"/>
  <c r="E233" i="1"/>
  <c r="F233" i="1" s="1"/>
  <c r="G233" i="1" s="1"/>
  <c r="K233" i="1" s="1"/>
  <c r="Q233" i="1"/>
  <c r="Q234" i="1"/>
  <c r="Q235" i="1"/>
  <c r="Q236" i="1"/>
  <c r="Q237" i="1"/>
  <c r="Q238" i="1"/>
  <c r="Q239" i="1"/>
  <c r="Q240" i="1"/>
  <c r="Q241" i="1"/>
  <c r="Q242" i="1"/>
  <c r="E243" i="1"/>
  <c r="F243" i="1" s="1"/>
  <c r="Q243" i="1"/>
  <c r="Q244" i="1"/>
  <c r="Q245" i="1"/>
  <c r="Q246" i="1"/>
  <c r="Q247" i="1"/>
  <c r="Q248" i="1"/>
  <c r="Q249" i="1"/>
  <c r="Q250" i="1"/>
  <c r="Q251" i="1"/>
  <c r="E252" i="1"/>
  <c r="F252" i="1" s="1"/>
  <c r="G252" i="1" s="1"/>
  <c r="K252" i="1" s="1"/>
  <c r="Q252" i="1"/>
  <c r="Q253" i="1"/>
  <c r="Q254" i="1"/>
  <c r="Q255" i="1"/>
  <c r="Q256" i="1"/>
  <c r="Q257" i="1"/>
  <c r="Q258" i="1"/>
  <c r="Q259" i="1"/>
  <c r="Q261" i="1"/>
  <c r="Q262" i="1"/>
  <c r="E263" i="1"/>
  <c r="F263" i="1" s="1"/>
  <c r="G263" i="1" s="1"/>
  <c r="K263" i="1" s="1"/>
  <c r="Q263" i="1"/>
  <c r="Q260" i="1"/>
  <c r="Q264" i="1"/>
  <c r="E265" i="1"/>
  <c r="F265" i="1" s="1"/>
  <c r="G265" i="1" s="1"/>
  <c r="K265" i="1" s="1"/>
  <c r="Q265" i="1"/>
  <c r="Q266" i="1"/>
  <c r="F11" i="2"/>
  <c r="G11" i="2"/>
  <c r="E14" i="2"/>
  <c r="E15" i="2" s="1"/>
  <c r="C17" i="2"/>
  <c r="E21" i="2"/>
  <c r="F21" i="2"/>
  <c r="G21" i="2"/>
  <c r="N21" i="2"/>
  <c r="Q21" i="2"/>
  <c r="E22" i="2"/>
  <c r="F22" i="2"/>
  <c r="G22" i="2"/>
  <c r="N22" i="2"/>
  <c r="Q22" i="2"/>
  <c r="E23" i="2"/>
  <c r="F23" i="2"/>
  <c r="G23" i="2"/>
  <c r="N23" i="2"/>
  <c r="Q23" i="2"/>
  <c r="E24" i="2"/>
  <c r="F24" i="2"/>
  <c r="G24" i="2"/>
  <c r="N24" i="2"/>
  <c r="Q24" i="2"/>
  <c r="E25" i="2"/>
  <c r="F25" i="2"/>
  <c r="G25" i="2"/>
  <c r="N25" i="2"/>
  <c r="Q25" i="2"/>
  <c r="E26" i="2"/>
  <c r="F26" i="2"/>
  <c r="G26" i="2"/>
  <c r="N26" i="2"/>
  <c r="Q26" i="2"/>
  <c r="E27" i="2"/>
  <c r="F27" i="2"/>
  <c r="G27" i="2"/>
  <c r="N27" i="2"/>
  <c r="Q27" i="2"/>
  <c r="E28" i="2"/>
  <c r="F28" i="2"/>
  <c r="G28" i="2"/>
  <c r="N28" i="2"/>
  <c r="Q28" i="2"/>
  <c r="E29" i="2"/>
  <c r="F29" i="2"/>
  <c r="G29" i="2"/>
  <c r="N29" i="2"/>
  <c r="Q29" i="2"/>
  <c r="E30" i="2"/>
  <c r="F30" i="2"/>
  <c r="G30" i="2"/>
  <c r="N30" i="2"/>
  <c r="Q30" i="2"/>
  <c r="E31" i="2"/>
  <c r="F31" i="2"/>
  <c r="G31" i="2"/>
  <c r="N31" i="2"/>
  <c r="Q31" i="2"/>
  <c r="E32" i="2"/>
  <c r="F32" i="2"/>
  <c r="G32" i="2"/>
  <c r="N32" i="2"/>
  <c r="Q32" i="2"/>
  <c r="E33" i="2"/>
  <c r="F33" i="2"/>
  <c r="G33" i="2"/>
  <c r="N33" i="2"/>
  <c r="Q33" i="2"/>
  <c r="E34" i="2"/>
  <c r="F34" i="2"/>
  <c r="G34" i="2"/>
  <c r="N34" i="2"/>
  <c r="Q34" i="2"/>
  <c r="E35" i="2"/>
  <c r="F35" i="2"/>
  <c r="G35" i="2"/>
  <c r="N35" i="2"/>
  <c r="Q35" i="2"/>
  <c r="E36" i="2"/>
  <c r="F36" i="2"/>
  <c r="G36" i="2"/>
  <c r="N36" i="2"/>
  <c r="Q36" i="2"/>
  <c r="E37" i="2"/>
  <c r="F37" i="2"/>
  <c r="G37" i="2"/>
  <c r="N37" i="2"/>
  <c r="Q37" i="2"/>
  <c r="E38" i="2"/>
  <c r="F38" i="2"/>
  <c r="G38" i="2"/>
  <c r="N38" i="2"/>
  <c r="Q38" i="2"/>
  <c r="E39" i="2"/>
  <c r="F39" i="2"/>
  <c r="G39" i="2"/>
  <c r="N39" i="2"/>
  <c r="Q39" i="2"/>
  <c r="E40" i="2"/>
  <c r="F40" i="2"/>
  <c r="G40" i="2"/>
  <c r="K40" i="2"/>
  <c r="Q40" i="2"/>
  <c r="E41" i="2"/>
  <c r="F41" i="2"/>
  <c r="G41" i="2"/>
  <c r="N41" i="2"/>
  <c r="Q41" i="2"/>
  <c r="E42" i="2"/>
  <c r="F42" i="2"/>
  <c r="G42" i="2"/>
  <c r="N42" i="2"/>
  <c r="Q42" i="2"/>
  <c r="E43" i="2"/>
  <c r="F43" i="2"/>
  <c r="G43" i="2"/>
  <c r="N43" i="2"/>
  <c r="Q43" i="2"/>
  <c r="E44" i="2"/>
  <c r="F44" i="2"/>
  <c r="G44" i="2"/>
  <c r="N44" i="2"/>
  <c r="Q44" i="2"/>
  <c r="E45" i="2"/>
  <c r="F45" i="2"/>
  <c r="G45" i="2"/>
  <c r="N45" i="2"/>
  <c r="Q45" i="2"/>
  <c r="E46" i="2"/>
  <c r="F46" i="2"/>
  <c r="G46" i="2"/>
  <c r="N46" i="2"/>
  <c r="Q46" i="2"/>
  <c r="E47" i="2"/>
  <c r="F47" i="2"/>
  <c r="G47" i="2"/>
  <c r="N47" i="2"/>
  <c r="Q47" i="2"/>
  <c r="E48" i="2"/>
  <c r="F48" i="2"/>
  <c r="G48" i="2"/>
  <c r="N48" i="2"/>
  <c r="Q48" i="2"/>
  <c r="E49" i="2"/>
  <c r="F49" i="2"/>
  <c r="G49" i="2"/>
  <c r="N49" i="2"/>
  <c r="Q49" i="2"/>
  <c r="E50" i="2"/>
  <c r="F50" i="2"/>
  <c r="G50" i="2"/>
  <c r="N50" i="2"/>
  <c r="Q50" i="2"/>
  <c r="E51" i="2"/>
  <c r="F51" i="2"/>
  <c r="G51" i="2"/>
  <c r="N51" i="2"/>
  <c r="Q51" i="2"/>
  <c r="E52" i="2"/>
  <c r="F52" i="2"/>
  <c r="G52" i="2"/>
  <c r="N52" i="2"/>
  <c r="Q52" i="2"/>
  <c r="E53" i="2"/>
  <c r="F53" i="2"/>
  <c r="G53" i="2"/>
  <c r="N53" i="2"/>
  <c r="Q53" i="2"/>
  <c r="E54" i="2"/>
  <c r="F54" i="2"/>
  <c r="G54" i="2"/>
  <c r="N54" i="2"/>
  <c r="Q54" i="2"/>
  <c r="E55" i="2"/>
  <c r="F55" i="2"/>
  <c r="G55" i="2"/>
  <c r="N55" i="2"/>
  <c r="Q55" i="2"/>
  <c r="E56" i="2"/>
  <c r="F56" i="2"/>
  <c r="G56" i="2"/>
  <c r="N56" i="2"/>
  <c r="Q56" i="2"/>
  <c r="E57" i="2"/>
  <c r="F57" i="2"/>
  <c r="G57" i="2"/>
  <c r="N57" i="2"/>
  <c r="Q57" i="2"/>
  <c r="E58" i="2"/>
  <c r="F58" i="2"/>
  <c r="G58" i="2"/>
  <c r="K58" i="2"/>
  <c r="Q58" i="2"/>
  <c r="E59" i="2"/>
  <c r="F59" i="2"/>
  <c r="G59" i="2"/>
  <c r="K59" i="2"/>
  <c r="Q59" i="2"/>
  <c r="E60" i="2"/>
  <c r="F60" i="2"/>
  <c r="G60" i="2"/>
  <c r="K60" i="2"/>
  <c r="Q60" i="2"/>
  <c r="E61" i="2"/>
  <c r="F61" i="2"/>
  <c r="G61" i="2"/>
  <c r="K61" i="2"/>
  <c r="Q61" i="2"/>
  <c r="E62" i="2"/>
  <c r="F62" i="2"/>
  <c r="G62" i="2"/>
  <c r="K62" i="2"/>
  <c r="Q62" i="2"/>
  <c r="E63" i="2"/>
  <c r="F63" i="2"/>
  <c r="G63" i="2"/>
  <c r="K63" i="2"/>
  <c r="Q63" i="2"/>
  <c r="E64" i="2"/>
  <c r="F64" i="2"/>
  <c r="G64" i="2"/>
  <c r="K64" i="2"/>
  <c r="Q64" i="2"/>
  <c r="E65" i="2"/>
  <c r="F65" i="2"/>
  <c r="G65" i="2"/>
  <c r="K65" i="2"/>
  <c r="Q65" i="2"/>
  <c r="E66" i="2"/>
  <c r="F66" i="2"/>
  <c r="G66" i="2"/>
  <c r="K66" i="2"/>
  <c r="Q66" i="2"/>
  <c r="E67" i="2"/>
  <c r="F67" i="2"/>
  <c r="G67" i="2"/>
  <c r="K67" i="2"/>
  <c r="Q67" i="2"/>
  <c r="E68" i="2"/>
  <c r="F68" i="2"/>
  <c r="G68" i="2"/>
  <c r="K68" i="2"/>
  <c r="Q68" i="2"/>
  <c r="E69" i="2"/>
  <c r="F69" i="2"/>
  <c r="G69" i="2"/>
  <c r="K69" i="2"/>
  <c r="Q69" i="2"/>
  <c r="E70" i="2"/>
  <c r="F70" i="2"/>
  <c r="G70" i="2"/>
  <c r="K70" i="2"/>
  <c r="Q70" i="2"/>
  <c r="E71" i="2"/>
  <c r="F71" i="2"/>
  <c r="G71" i="2"/>
  <c r="I71" i="2"/>
  <c r="Q71" i="2"/>
  <c r="E72" i="2"/>
  <c r="F72" i="2"/>
  <c r="Q72" i="2"/>
  <c r="E73" i="2"/>
  <c r="F73" i="2"/>
  <c r="Q73" i="2"/>
  <c r="E74" i="2"/>
  <c r="F74" i="2"/>
  <c r="G74" i="2"/>
  <c r="I74" i="2"/>
  <c r="Q74" i="2"/>
  <c r="E75" i="2"/>
  <c r="F75" i="2"/>
  <c r="G75" i="2"/>
  <c r="I75" i="2"/>
  <c r="Q75" i="2"/>
  <c r="E76" i="2"/>
  <c r="F76" i="2"/>
  <c r="G76" i="2"/>
  <c r="I76" i="2"/>
  <c r="Q76" i="2"/>
  <c r="E77" i="2"/>
  <c r="F77" i="2"/>
  <c r="G77" i="2"/>
  <c r="I77" i="2"/>
  <c r="Q77" i="2"/>
  <c r="E78" i="2"/>
  <c r="F78" i="2"/>
  <c r="G78" i="2"/>
  <c r="I78" i="2"/>
  <c r="Q78" i="2"/>
  <c r="E79" i="2"/>
  <c r="F79" i="2"/>
  <c r="G79" i="2"/>
  <c r="I79" i="2"/>
  <c r="Q79" i="2"/>
  <c r="E80" i="2"/>
  <c r="F80" i="2"/>
  <c r="G80" i="2"/>
  <c r="K80" i="2"/>
  <c r="Q80" i="2"/>
  <c r="E81" i="2"/>
  <c r="F81" i="2"/>
  <c r="G81" i="2"/>
  <c r="K81" i="2"/>
  <c r="Q81" i="2"/>
  <c r="E82" i="2"/>
  <c r="F82" i="2"/>
  <c r="G82" i="2"/>
  <c r="I82" i="2"/>
  <c r="Q82" i="2"/>
  <c r="E83" i="2"/>
  <c r="F83" i="2"/>
  <c r="G83" i="2"/>
  <c r="K83" i="2"/>
  <c r="Q83" i="2"/>
  <c r="E84" i="2"/>
  <c r="F84" i="2"/>
  <c r="G84" i="2"/>
  <c r="J84" i="2"/>
  <c r="Q84" i="2"/>
  <c r="E85" i="2"/>
  <c r="F85" i="2"/>
  <c r="G85" i="2"/>
  <c r="J85" i="2"/>
  <c r="Q85" i="2"/>
  <c r="E86" i="2"/>
  <c r="F86" i="2"/>
  <c r="G86" i="2"/>
  <c r="J86" i="2"/>
  <c r="Q86" i="2"/>
  <c r="E87" i="2"/>
  <c r="F87" i="2"/>
  <c r="Q87" i="2"/>
  <c r="E88" i="2"/>
  <c r="F88" i="2"/>
  <c r="G88" i="2"/>
  <c r="J88" i="2"/>
  <c r="Q88" i="2"/>
  <c r="E89" i="2"/>
  <c r="F89" i="2"/>
  <c r="G89" i="2"/>
  <c r="K89" i="2"/>
  <c r="Q89" i="2"/>
  <c r="E90" i="2"/>
  <c r="F90" i="2"/>
  <c r="G90" i="2"/>
  <c r="K90" i="2"/>
  <c r="Q90" i="2"/>
  <c r="E91" i="2"/>
  <c r="F91" i="2"/>
  <c r="G91" i="2"/>
  <c r="I91" i="2"/>
  <c r="Q91" i="2"/>
  <c r="E92" i="2"/>
  <c r="F92" i="2"/>
  <c r="G92" i="2"/>
  <c r="H92" i="2"/>
  <c r="Q92" i="2"/>
  <c r="E93" i="2"/>
  <c r="F93" i="2"/>
  <c r="G93" i="2"/>
  <c r="K93" i="2"/>
  <c r="Q93" i="2"/>
  <c r="E94" i="2"/>
  <c r="F94" i="2"/>
  <c r="G94" i="2"/>
  <c r="J94" i="2"/>
  <c r="Q94" i="2"/>
  <c r="E95" i="2"/>
  <c r="F95" i="2"/>
  <c r="G95" i="2"/>
  <c r="J95" i="2"/>
  <c r="Q95" i="2"/>
  <c r="E96" i="2"/>
  <c r="F96" i="2"/>
  <c r="Q96" i="2"/>
  <c r="E97" i="2"/>
  <c r="F97" i="2"/>
  <c r="G97" i="2"/>
  <c r="J97" i="2"/>
  <c r="Q97" i="2"/>
  <c r="E98" i="2"/>
  <c r="F98" i="2"/>
  <c r="G98" i="2"/>
  <c r="J98" i="2"/>
  <c r="Q98" i="2"/>
  <c r="E99" i="2"/>
  <c r="F99" i="2"/>
  <c r="G99" i="2"/>
  <c r="N99" i="2"/>
  <c r="Q99" i="2"/>
  <c r="E100" i="2"/>
  <c r="F100" i="2"/>
  <c r="G100" i="2"/>
  <c r="J100" i="2"/>
  <c r="Q100" i="2"/>
  <c r="E101" i="2"/>
  <c r="F101" i="2"/>
  <c r="G101" i="2"/>
  <c r="K101" i="2"/>
  <c r="Q101" i="2"/>
  <c r="E102" i="2"/>
  <c r="F102" i="2"/>
  <c r="G102" i="2"/>
  <c r="K102" i="2"/>
  <c r="Q102" i="2"/>
  <c r="E103" i="2"/>
  <c r="F103" i="2"/>
  <c r="G103" i="2"/>
  <c r="K103" i="2"/>
  <c r="Q103" i="2"/>
  <c r="E104" i="2"/>
  <c r="F104" i="2"/>
  <c r="G104" i="2"/>
  <c r="K104" i="2"/>
  <c r="Q104" i="2"/>
  <c r="E105" i="2"/>
  <c r="F105" i="2"/>
  <c r="G105" i="2"/>
  <c r="K105" i="2"/>
  <c r="Q105" i="2"/>
  <c r="E106" i="2"/>
  <c r="F106" i="2"/>
  <c r="G106" i="2"/>
  <c r="K106" i="2"/>
  <c r="Q106" i="2"/>
  <c r="E107" i="2"/>
  <c r="F107" i="2"/>
  <c r="G107" i="2"/>
  <c r="K107" i="2"/>
  <c r="Q107" i="2"/>
  <c r="E108" i="2"/>
  <c r="F108" i="2"/>
  <c r="G108" i="2"/>
  <c r="K108" i="2"/>
  <c r="Q108" i="2"/>
  <c r="E109" i="2"/>
  <c r="F109" i="2"/>
  <c r="G109" i="2"/>
  <c r="K109" i="2"/>
  <c r="Q109" i="2"/>
  <c r="E110" i="2"/>
  <c r="F110" i="2"/>
  <c r="G110" i="2"/>
  <c r="K110" i="2"/>
  <c r="Q110" i="2"/>
  <c r="E111" i="2"/>
  <c r="F111" i="2"/>
  <c r="G111" i="2"/>
  <c r="K111" i="2"/>
  <c r="Q111" i="2"/>
  <c r="E112" i="2"/>
  <c r="F112" i="2"/>
  <c r="G112" i="2"/>
  <c r="K112" i="2"/>
  <c r="Q112" i="2"/>
  <c r="E113" i="2"/>
  <c r="F113" i="2"/>
  <c r="G113" i="2"/>
  <c r="I113" i="2"/>
  <c r="Q113" i="2"/>
  <c r="E114" i="2"/>
  <c r="F114" i="2"/>
  <c r="G114" i="2"/>
  <c r="I114" i="2"/>
  <c r="Q114" i="2"/>
  <c r="E115" i="2"/>
  <c r="F115" i="2"/>
  <c r="G115" i="2"/>
  <c r="K115" i="2"/>
  <c r="Q115" i="2"/>
  <c r="E116" i="2"/>
  <c r="F116" i="2"/>
  <c r="G116" i="2"/>
  <c r="K116" i="2"/>
  <c r="Q116" i="2"/>
  <c r="E117" i="2"/>
  <c r="F117" i="2"/>
  <c r="G117" i="2"/>
  <c r="K117" i="2"/>
  <c r="Q117" i="2"/>
  <c r="E118" i="2"/>
  <c r="F118" i="2"/>
  <c r="G118" i="2"/>
  <c r="J118" i="2"/>
  <c r="Q118" i="2"/>
  <c r="E119" i="2"/>
  <c r="F119" i="2"/>
  <c r="G119" i="2"/>
  <c r="J119" i="2"/>
  <c r="Q119" i="2"/>
  <c r="E120" i="2"/>
  <c r="F120" i="2"/>
  <c r="G120" i="2"/>
  <c r="N120" i="2"/>
  <c r="Q120" i="2"/>
  <c r="E121" i="2"/>
  <c r="F121" i="2"/>
  <c r="G121" i="2"/>
  <c r="K121" i="2"/>
  <c r="Q121" i="2"/>
  <c r="E122" i="2"/>
  <c r="F122" i="2"/>
  <c r="G122" i="2"/>
  <c r="I122" i="2"/>
  <c r="Q122" i="2"/>
  <c r="E123" i="2"/>
  <c r="F123" i="2"/>
  <c r="G123" i="2"/>
  <c r="I123" i="2"/>
  <c r="Q123" i="2"/>
  <c r="E124" i="2"/>
  <c r="F124" i="2"/>
  <c r="G124" i="2"/>
  <c r="J124" i="2"/>
  <c r="Q124" i="2"/>
  <c r="E125" i="2"/>
  <c r="F125" i="2"/>
  <c r="G125" i="2"/>
  <c r="N125" i="2"/>
  <c r="Q125" i="2"/>
  <c r="E126" i="2"/>
  <c r="F126" i="2"/>
  <c r="G126" i="2"/>
  <c r="N126" i="2"/>
  <c r="Q126" i="2"/>
  <c r="E127" i="2"/>
  <c r="F127" i="2"/>
  <c r="G127" i="2"/>
  <c r="J127" i="2"/>
  <c r="Q127" i="2"/>
  <c r="E128" i="2"/>
  <c r="F128" i="2"/>
  <c r="G128" i="2"/>
  <c r="N128" i="2"/>
  <c r="Q128" i="2"/>
  <c r="E129" i="2"/>
  <c r="F129" i="2"/>
  <c r="G129" i="2"/>
  <c r="N129" i="2"/>
  <c r="Q129" i="2"/>
  <c r="E130" i="2"/>
  <c r="F130" i="2"/>
  <c r="G130" i="2"/>
  <c r="N130" i="2"/>
  <c r="Q130" i="2"/>
  <c r="E131" i="2"/>
  <c r="F131" i="2"/>
  <c r="G131" i="2"/>
  <c r="I131" i="2"/>
  <c r="Q131" i="2"/>
  <c r="E132" i="2"/>
  <c r="F132" i="2"/>
  <c r="Q132" i="2"/>
  <c r="E133" i="2"/>
  <c r="F133" i="2"/>
  <c r="G133" i="2"/>
  <c r="I133" i="2"/>
  <c r="Q133" i="2"/>
  <c r="E134" i="2"/>
  <c r="F134" i="2"/>
  <c r="G134" i="2"/>
  <c r="N134" i="2"/>
  <c r="Q134" i="2"/>
  <c r="E135" i="2"/>
  <c r="F135" i="2"/>
  <c r="G135" i="2"/>
  <c r="N135" i="2"/>
  <c r="Q135" i="2"/>
  <c r="E136" i="2"/>
  <c r="F136" i="2"/>
  <c r="G136" i="2"/>
  <c r="I136" i="2"/>
  <c r="Q136" i="2"/>
  <c r="E137" i="2"/>
  <c r="F137" i="2"/>
  <c r="G137" i="2"/>
  <c r="I137" i="2"/>
  <c r="Q137" i="2"/>
  <c r="E138" i="2"/>
  <c r="F138" i="2"/>
  <c r="G138" i="2"/>
  <c r="N138" i="2"/>
  <c r="Q138" i="2"/>
  <c r="E139" i="2"/>
  <c r="F139" i="2"/>
  <c r="G139" i="2"/>
  <c r="N139" i="2"/>
  <c r="Q139" i="2"/>
  <c r="E140" i="2"/>
  <c r="F140" i="2"/>
  <c r="G140" i="2"/>
  <c r="I140" i="2"/>
  <c r="Q140" i="2"/>
  <c r="E141" i="2"/>
  <c r="F141" i="2"/>
  <c r="G141" i="2"/>
  <c r="I141" i="2"/>
  <c r="Q141" i="2"/>
  <c r="E142" i="2"/>
  <c r="F142" i="2"/>
  <c r="G142" i="2"/>
  <c r="I142" i="2"/>
  <c r="Q142" i="2"/>
  <c r="E143" i="2"/>
  <c r="F143" i="2"/>
  <c r="G143" i="2"/>
  <c r="N143" i="2"/>
  <c r="Q143" i="2"/>
  <c r="E144" i="2"/>
  <c r="F144" i="2"/>
  <c r="G144" i="2"/>
  <c r="J144" i="2"/>
  <c r="Q144" i="2"/>
  <c r="E145" i="2"/>
  <c r="F145" i="2"/>
  <c r="G145" i="2"/>
  <c r="N145" i="2"/>
  <c r="Q145" i="2"/>
  <c r="E146" i="2"/>
  <c r="F146" i="2"/>
  <c r="G146" i="2"/>
  <c r="I146" i="2"/>
  <c r="Q146" i="2"/>
  <c r="E147" i="2"/>
  <c r="F147" i="2"/>
  <c r="G147" i="2"/>
  <c r="I147" i="2"/>
  <c r="Q147" i="2"/>
  <c r="E148" i="2"/>
  <c r="F148" i="2"/>
  <c r="G148" i="2"/>
  <c r="N148" i="2"/>
  <c r="Q148" i="2"/>
  <c r="E149" i="2"/>
  <c r="F149" i="2"/>
  <c r="G149" i="2"/>
  <c r="K149" i="2"/>
  <c r="Q149" i="2"/>
  <c r="E150" i="2"/>
  <c r="F150" i="2"/>
  <c r="G150" i="2"/>
  <c r="L150" i="2"/>
  <c r="Q150" i="2"/>
  <c r="E151" i="2"/>
  <c r="F151" i="2"/>
  <c r="G151" i="2"/>
  <c r="K151" i="2"/>
  <c r="Q151" i="2"/>
  <c r="E152" i="2"/>
  <c r="F152" i="2"/>
  <c r="G152" i="2"/>
  <c r="L152" i="2"/>
  <c r="Q152" i="2"/>
  <c r="E153" i="2"/>
  <c r="F153" i="2"/>
  <c r="G153" i="2"/>
  <c r="L153" i="2"/>
  <c r="Q153" i="2"/>
  <c r="E154" i="2"/>
  <c r="F154" i="2"/>
  <c r="G154" i="2"/>
  <c r="K154" i="2"/>
  <c r="Q154" i="2"/>
  <c r="E155" i="2"/>
  <c r="F155" i="2"/>
  <c r="G155" i="2"/>
  <c r="K155" i="2"/>
  <c r="Q155" i="2"/>
  <c r="E156" i="2"/>
  <c r="F156" i="2"/>
  <c r="G156" i="2"/>
  <c r="K156" i="2"/>
  <c r="Q156" i="2"/>
  <c r="E157" i="2"/>
  <c r="F157" i="2"/>
  <c r="G157" i="2"/>
  <c r="K157" i="2"/>
  <c r="Q157" i="2"/>
  <c r="E158" i="2"/>
  <c r="F158" i="2"/>
  <c r="Q158" i="2"/>
  <c r="E159" i="2"/>
  <c r="F159" i="2"/>
  <c r="Q159" i="2"/>
  <c r="E160" i="2"/>
  <c r="F160" i="2"/>
  <c r="G160" i="2"/>
  <c r="K160" i="2"/>
  <c r="Q160" i="2"/>
  <c r="E161" i="2"/>
  <c r="F161" i="2"/>
  <c r="G161" i="2"/>
  <c r="K161" i="2"/>
  <c r="Q161" i="2"/>
  <c r="E162" i="2"/>
  <c r="F162" i="2"/>
  <c r="G162" i="2"/>
  <c r="K162" i="2"/>
  <c r="Q162" i="2"/>
  <c r="E163" i="2"/>
  <c r="F163" i="2"/>
  <c r="G163" i="2"/>
  <c r="K163" i="2"/>
  <c r="Q163" i="2"/>
  <c r="E164" i="2"/>
  <c r="F164" i="2"/>
  <c r="G164" i="2"/>
  <c r="K164" i="2"/>
  <c r="Q164" i="2"/>
  <c r="E165" i="2"/>
  <c r="F165" i="2"/>
  <c r="G165" i="2"/>
  <c r="K165" i="2"/>
  <c r="Q165" i="2"/>
  <c r="E166" i="2"/>
  <c r="F166" i="2"/>
  <c r="G166" i="2"/>
  <c r="K166" i="2"/>
  <c r="Q166" i="2"/>
  <c r="E167" i="2"/>
  <c r="F167" i="2"/>
  <c r="G167" i="2"/>
  <c r="K167" i="2"/>
  <c r="Q167" i="2"/>
  <c r="E168" i="2"/>
  <c r="F168" i="2"/>
  <c r="G168" i="2"/>
  <c r="K168" i="2"/>
  <c r="Q168" i="2"/>
  <c r="E169" i="2"/>
  <c r="F169" i="2"/>
  <c r="G169" i="2"/>
  <c r="K169" i="2"/>
  <c r="Q169" i="2"/>
  <c r="E170" i="2"/>
  <c r="F170" i="2"/>
  <c r="G170" i="2"/>
  <c r="K170" i="2"/>
  <c r="Q170" i="2"/>
  <c r="E171" i="2"/>
  <c r="F171" i="2"/>
  <c r="G171" i="2"/>
  <c r="K171" i="2"/>
  <c r="Q171" i="2"/>
  <c r="E172" i="2"/>
  <c r="F172" i="2"/>
  <c r="G172" i="2"/>
  <c r="K172" i="2"/>
  <c r="Q172" i="2"/>
  <c r="E173" i="2"/>
  <c r="F173" i="2"/>
  <c r="G173" i="2"/>
  <c r="K173" i="2"/>
  <c r="Q173" i="2"/>
  <c r="E174" i="2"/>
  <c r="F174" i="2"/>
  <c r="G174" i="2"/>
  <c r="K174" i="2"/>
  <c r="Q174" i="2"/>
  <c r="E175" i="2"/>
  <c r="F175" i="2"/>
  <c r="G175" i="2"/>
  <c r="N175" i="2"/>
  <c r="Q175" i="2"/>
  <c r="E176" i="2"/>
  <c r="F176" i="2"/>
  <c r="G176" i="2"/>
  <c r="K176" i="2"/>
  <c r="Q176" i="2"/>
  <c r="E177" i="2"/>
  <c r="F177" i="2"/>
  <c r="G177" i="2"/>
  <c r="N177" i="2"/>
  <c r="Q177" i="2"/>
  <c r="E178" i="2"/>
  <c r="F178" i="2"/>
  <c r="G178" i="2"/>
  <c r="K178" i="2"/>
  <c r="Q178" i="2"/>
  <c r="E179" i="2"/>
  <c r="F179" i="2"/>
  <c r="G179" i="2"/>
  <c r="K179" i="2"/>
  <c r="Q179" i="2"/>
  <c r="E180" i="2"/>
  <c r="F180" i="2"/>
  <c r="G180" i="2"/>
  <c r="N180" i="2"/>
  <c r="Q180" i="2"/>
  <c r="E181" i="2"/>
  <c r="F181" i="2"/>
  <c r="G181" i="2"/>
  <c r="N181" i="2"/>
  <c r="Q181" i="2"/>
  <c r="E182" i="2"/>
  <c r="F182" i="2"/>
  <c r="G182" i="2"/>
  <c r="K182" i="2"/>
  <c r="Q182" i="2"/>
  <c r="E183" i="2"/>
  <c r="F183" i="2"/>
  <c r="G183" i="2"/>
  <c r="K183" i="2"/>
  <c r="Q183" i="2"/>
  <c r="E184" i="2"/>
  <c r="F184" i="2"/>
  <c r="G184" i="2"/>
  <c r="K184" i="2"/>
  <c r="Q184" i="2"/>
  <c r="E185" i="2"/>
  <c r="F185" i="2"/>
  <c r="G185" i="2"/>
  <c r="K185" i="2"/>
  <c r="Q185" i="2"/>
  <c r="E186" i="2"/>
  <c r="F186" i="2"/>
  <c r="G186" i="2"/>
  <c r="K186" i="2"/>
  <c r="Q186" i="2"/>
  <c r="E187" i="2"/>
  <c r="F187" i="2"/>
  <c r="G187" i="2"/>
  <c r="K187" i="2"/>
  <c r="Q187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E102" i="4"/>
  <c r="B103" i="4"/>
  <c r="B104" i="4"/>
  <c r="B105" i="4"/>
  <c r="B106" i="4"/>
  <c r="B107" i="4"/>
  <c r="B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E121" i="4"/>
  <c r="B122" i="4"/>
  <c r="E122" i="4"/>
  <c r="B123" i="4"/>
  <c r="E123" i="4"/>
  <c r="B124" i="4"/>
  <c r="E124" i="4"/>
  <c r="B125" i="4"/>
  <c r="E125" i="4"/>
  <c r="B126" i="4"/>
  <c r="E126" i="4"/>
  <c r="B127" i="4"/>
  <c r="E127" i="4"/>
  <c r="B128" i="4"/>
  <c r="E128" i="4"/>
  <c r="B129" i="4"/>
  <c r="E129" i="4"/>
  <c r="B130" i="4"/>
  <c r="E130" i="4"/>
  <c r="B131" i="4"/>
  <c r="E131" i="4"/>
  <c r="B132" i="4"/>
  <c r="E132" i="4"/>
  <c r="B133" i="4"/>
  <c r="E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B148" i="4"/>
  <c r="E148" i="4"/>
  <c r="B149" i="4"/>
  <c r="E149" i="4"/>
  <c r="B150" i="4"/>
  <c r="E150" i="4"/>
  <c r="B151" i="4"/>
  <c r="E151" i="4"/>
  <c r="B152" i="4"/>
  <c r="E152" i="4"/>
  <c r="B153" i="4"/>
  <c r="E153" i="4"/>
  <c r="B154" i="4"/>
  <c r="E154" i="4"/>
  <c r="B155" i="4"/>
  <c r="E155" i="4"/>
  <c r="B156" i="4"/>
  <c r="E156" i="4"/>
  <c r="B157" i="4"/>
  <c r="B158" i="4"/>
  <c r="B159" i="4"/>
  <c r="E159" i="4"/>
  <c r="B160" i="4"/>
  <c r="E160" i="4"/>
  <c r="B161" i="4"/>
  <c r="E161" i="4"/>
  <c r="B162" i="4"/>
  <c r="E162" i="4"/>
  <c r="B163" i="4"/>
  <c r="B164" i="4"/>
  <c r="B165" i="4"/>
  <c r="B166" i="4"/>
  <c r="E166" i="4"/>
  <c r="B167" i="4"/>
  <c r="E167" i="4"/>
  <c r="B168" i="4"/>
  <c r="E168" i="4"/>
  <c r="B169" i="4"/>
  <c r="E169" i="4"/>
  <c r="B170" i="4"/>
  <c r="E170" i="4"/>
  <c r="B171" i="4"/>
  <c r="E171" i="4"/>
  <c r="B172" i="4"/>
  <c r="E172" i="4"/>
  <c r="B173" i="4"/>
  <c r="B174" i="4"/>
  <c r="B175" i="4"/>
  <c r="B176" i="4"/>
  <c r="B177" i="4"/>
  <c r="B178" i="4"/>
  <c r="E178" i="4"/>
  <c r="B179" i="4"/>
  <c r="B180" i="4"/>
  <c r="B181" i="4"/>
  <c r="B182" i="4"/>
  <c r="B183" i="4"/>
  <c r="B184" i="4"/>
  <c r="B185" i="4"/>
  <c r="B186" i="4"/>
  <c r="E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E198" i="4"/>
  <c r="B199" i="4"/>
  <c r="B200" i="4"/>
  <c r="B201" i="4"/>
  <c r="E201" i="4"/>
  <c r="B202" i="4"/>
  <c r="E202" i="4"/>
  <c r="B203" i="4"/>
  <c r="E203" i="4"/>
  <c r="B204" i="4"/>
  <c r="E204" i="4"/>
  <c r="B205" i="4"/>
  <c r="E205" i="4"/>
  <c r="B206" i="4"/>
  <c r="E206" i="4"/>
  <c r="B207" i="4"/>
  <c r="E207" i="4"/>
  <c r="B208" i="4"/>
  <c r="E208" i="4"/>
  <c r="B209" i="4"/>
  <c r="E209" i="4"/>
  <c r="B210" i="4"/>
  <c r="E210" i="4"/>
  <c r="B211" i="4"/>
  <c r="E211" i="4"/>
  <c r="B212" i="4"/>
  <c r="E212" i="4"/>
  <c r="E20" i="5"/>
  <c r="E27" i="5"/>
  <c r="E32" i="5"/>
  <c r="E36" i="5"/>
  <c r="E56" i="5"/>
  <c r="E59" i="5"/>
  <c r="E60" i="5"/>
  <c r="E63" i="5"/>
  <c r="E64" i="5"/>
  <c r="E68" i="5"/>
  <c r="E71" i="5"/>
  <c r="E74" i="5"/>
  <c r="E76" i="5"/>
  <c r="E80" i="5"/>
  <c r="E93" i="5"/>
  <c r="E95" i="5"/>
  <c r="E98" i="5"/>
  <c r="E142" i="5"/>
  <c r="E157" i="5"/>
  <c r="D163" i="5"/>
  <c r="E169" i="5"/>
  <c r="E178" i="5"/>
  <c r="D188" i="5"/>
  <c r="D199" i="5"/>
  <c r="E199" i="5"/>
  <c r="E204" i="5"/>
  <c r="E205" i="5"/>
  <c r="E206" i="5"/>
  <c r="E207" i="5"/>
  <c r="C11" i="2"/>
  <c r="E174" i="4" l="1"/>
  <c r="E14" i="5"/>
  <c r="E187" i="5"/>
  <c r="E200" i="4"/>
  <c r="E148" i="5"/>
  <c r="E184" i="5"/>
  <c r="F116" i="1"/>
  <c r="G116" i="1" s="1"/>
  <c r="I116" i="1" s="1"/>
  <c r="E68" i="4"/>
  <c r="F37" i="1"/>
  <c r="G37" i="1" s="1"/>
  <c r="H37" i="1" s="1"/>
  <c r="E181" i="4"/>
  <c r="E164" i="5"/>
  <c r="F94" i="1"/>
  <c r="E48" i="4"/>
  <c r="F43" i="1"/>
  <c r="G43" i="1" s="1"/>
  <c r="H43" i="1" s="1"/>
  <c r="E182" i="4"/>
  <c r="E271" i="1"/>
  <c r="F271" i="1" s="1"/>
  <c r="G271" i="1" s="1"/>
  <c r="K271" i="1" s="1"/>
  <c r="E28" i="1"/>
  <c r="E34" i="1"/>
  <c r="E40" i="1"/>
  <c r="E55" i="1"/>
  <c r="E58" i="1"/>
  <c r="E65" i="1"/>
  <c r="E68" i="1"/>
  <c r="G70" i="1"/>
  <c r="H70" i="1" s="1"/>
  <c r="E77" i="1"/>
  <c r="F77" i="1" s="1"/>
  <c r="G77" i="1" s="1"/>
  <c r="H77" i="1" s="1"/>
  <c r="G82" i="1"/>
  <c r="J82" i="1" s="1"/>
  <c r="E88" i="1"/>
  <c r="F88" i="1" s="1"/>
  <c r="G88" i="1" s="1"/>
  <c r="J88" i="1" s="1"/>
  <c r="G94" i="1"/>
  <c r="J94" i="1" s="1"/>
  <c r="E97" i="1"/>
  <c r="E100" i="1"/>
  <c r="F100" i="1" s="1"/>
  <c r="G100" i="1" s="1"/>
  <c r="I100" i="1" s="1"/>
  <c r="E103" i="1"/>
  <c r="E108" i="1"/>
  <c r="E111" i="1"/>
  <c r="E122" i="1"/>
  <c r="F122" i="1" s="1"/>
  <c r="G122" i="1" s="1"/>
  <c r="J122" i="1" s="1"/>
  <c r="E125" i="1"/>
  <c r="E131" i="1"/>
  <c r="E137" i="1"/>
  <c r="E142" i="1"/>
  <c r="E145" i="1"/>
  <c r="E156" i="1"/>
  <c r="E170" i="1"/>
  <c r="E189" i="1"/>
  <c r="G194" i="1"/>
  <c r="K194" i="1" s="1"/>
  <c r="E197" i="1"/>
  <c r="E200" i="1"/>
  <c r="E206" i="1"/>
  <c r="F206" i="1" s="1"/>
  <c r="G206" i="1" s="1"/>
  <c r="K206" i="1" s="1"/>
  <c r="E209" i="1"/>
  <c r="E221" i="1"/>
  <c r="F221" i="1" s="1"/>
  <c r="G221" i="1" s="1"/>
  <c r="K221" i="1" s="1"/>
  <c r="E230" i="1"/>
  <c r="E237" i="1"/>
  <c r="F237" i="1" s="1"/>
  <c r="G237" i="1" s="1"/>
  <c r="K237" i="1" s="1"/>
  <c r="E240" i="1"/>
  <c r="F240" i="1" s="1"/>
  <c r="G240" i="1" s="1"/>
  <c r="K240" i="1" s="1"/>
  <c r="E249" i="1"/>
  <c r="F249" i="1" s="1"/>
  <c r="G249" i="1" s="1"/>
  <c r="K249" i="1" s="1"/>
  <c r="E256" i="1"/>
  <c r="F256" i="1" s="1"/>
  <c r="G256" i="1" s="1"/>
  <c r="K256" i="1" s="1"/>
  <c r="E259" i="1"/>
  <c r="F259" i="1" s="1"/>
  <c r="G259" i="1" s="1"/>
  <c r="K259" i="1" s="1"/>
  <c r="E22" i="1"/>
  <c r="E25" i="1"/>
  <c r="E31" i="1"/>
  <c r="E46" i="1"/>
  <c r="E49" i="1"/>
  <c r="E52" i="1"/>
  <c r="E63" i="1"/>
  <c r="E74" i="1"/>
  <c r="F74" i="1" s="1"/>
  <c r="G74" i="1" s="1"/>
  <c r="H74" i="1" s="1"/>
  <c r="E80" i="1"/>
  <c r="E92" i="1"/>
  <c r="E117" i="1"/>
  <c r="E128" i="1"/>
  <c r="E134" i="1"/>
  <c r="F134" i="1" s="1"/>
  <c r="G134" i="1" s="1"/>
  <c r="J134" i="1" s="1"/>
  <c r="E140" i="1"/>
  <c r="E148" i="1"/>
  <c r="E150" i="1"/>
  <c r="E153" i="1"/>
  <c r="E159" i="1"/>
  <c r="E162" i="1"/>
  <c r="E165" i="1"/>
  <c r="E177" i="1"/>
  <c r="E180" i="1"/>
  <c r="F180" i="1" s="1"/>
  <c r="G180" i="1" s="1"/>
  <c r="I180" i="1" s="1"/>
  <c r="E183" i="1"/>
  <c r="E186" i="1"/>
  <c r="E212" i="1"/>
  <c r="E215" i="1"/>
  <c r="G218" i="1"/>
  <c r="I218" i="1" s="1"/>
  <c r="E225" i="1"/>
  <c r="G227" i="1"/>
  <c r="K227" i="1" s="1"/>
  <c r="E234" i="1"/>
  <c r="G243" i="1"/>
  <c r="I243" i="1" s="1"/>
  <c r="E246" i="1"/>
  <c r="E253" i="1"/>
  <c r="F253" i="1" s="1"/>
  <c r="G253" i="1" s="1"/>
  <c r="K253" i="1" s="1"/>
  <c r="E266" i="1"/>
  <c r="F266" i="1" s="1"/>
  <c r="G266" i="1" s="1"/>
  <c r="K266" i="1" s="1"/>
  <c r="E268" i="1"/>
  <c r="F268" i="1" s="1"/>
  <c r="G268" i="1" s="1"/>
  <c r="K268" i="1" s="1"/>
  <c r="E35" i="1"/>
  <c r="E41" i="1"/>
  <c r="E44" i="1"/>
  <c r="E61" i="1"/>
  <c r="E66" i="1"/>
  <c r="E71" i="1"/>
  <c r="E83" i="1"/>
  <c r="E89" i="1"/>
  <c r="F89" i="1" s="1"/>
  <c r="G89" i="1" s="1"/>
  <c r="J89" i="1" s="1"/>
  <c r="E95" i="1"/>
  <c r="E101" i="1"/>
  <c r="E106" i="1"/>
  <c r="E109" i="1"/>
  <c r="E114" i="1"/>
  <c r="F114" i="1" s="1"/>
  <c r="G114" i="1" s="1"/>
  <c r="J114" i="1" s="1"/>
  <c r="E120" i="1"/>
  <c r="E123" i="1"/>
  <c r="E168" i="1"/>
  <c r="E171" i="1"/>
  <c r="E174" i="1"/>
  <c r="E192" i="1"/>
  <c r="E195" i="1"/>
  <c r="E204" i="1"/>
  <c r="E210" i="1"/>
  <c r="E222" i="1"/>
  <c r="E231" i="1"/>
  <c r="F231" i="1" s="1"/>
  <c r="G231" i="1" s="1"/>
  <c r="K231" i="1" s="1"/>
  <c r="E238" i="1"/>
  <c r="E241" i="1"/>
  <c r="E250" i="1"/>
  <c r="F250" i="1" s="1"/>
  <c r="G250" i="1" s="1"/>
  <c r="K250" i="1" s="1"/>
  <c r="E261" i="1"/>
  <c r="F261" i="1" s="1"/>
  <c r="G261" i="1" s="1"/>
  <c r="K261" i="1" s="1"/>
  <c r="E260" i="1"/>
  <c r="F260" i="1" s="1"/>
  <c r="G260" i="1" s="1"/>
  <c r="K260" i="1" s="1"/>
  <c r="E23" i="1"/>
  <c r="E26" i="1"/>
  <c r="E29" i="1"/>
  <c r="E38" i="1"/>
  <c r="F38" i="1" s="1"/>
  <c r="G38" i="1" s="1"/>
  <c r="H38" i="1" s="1"/>
  <c r="E50" i="1"/>
  <c r="E53" i="1"/>
  <c r="F53" i="1" s="1"/>
  <c r="G53" i="1" s="1"/>
  <c r="H53" i="1" s="1"/>
  <c r="E59" i="1"/>
  <c r="F59" i="1" s="1"/>
  <c r="U59" i="1" s="1"/>
  <c r="E75" i="1"/>
  <c r="E78" i="1"/>
  <c r="F78" i="1" s="1"/>
  <c r="G78" i="1" s="1"/>
  <c r="H78" i="1" s="1"/>
  <c r="E81" i="1"/>
  <c r="E86" i="1"/>
  <c r="E98" i="1"/>
  <c r="F98" i="1" s="1"/>
  <c r="G98" i="1" s="1"/>
  <c r="I98" i="1" s="1"/>
  <c r="E104" i="1"/>
  <c r="E112" i="1"/>
  <c r="E129" i="1"/>
  <c r="E132" i="1"/>
  <c r="F132" i="1" s="1"/>
  <c r="G132" i="1" s="1"/>
  <c r="J132" i="1" s="1"/>
  <c r="E135" i="1"/>
  <c r="E143" i="1"/>
  <c r="E146" i="1"/>
  <c r="E154" i="1"/>
  <c r="E157" i="1"/>
  <c r="E181" i="1"/>
  <c r="E187" i="1"/>
  <c r="E198" i="1"/>
  <c r="E201" i="1"/>
  <c r="F201" i="1" s="1"/>
  <c r="E207" i="1"/>
  <c r="E216" i="1"/>
  <c r="E219" i="1"/>
  <c r="E228" i="1"/>
  <c r="E235" i="1"/>
  <c r="E244" i="1"/>
  <c r="E247" i="1"/>
  <c r="E254" i="1"/>
  <c r="F254" i="1" s="1"/>
  <c r="G254" i="1" s="1"/>
  <c r="K254" i="1" s="1"/>
  <c r="E257" i="1"/>
  <c r="F257" i="1" s="1"/>
  <c r="G257" i="1" s="1"/>
  <c r="K257" i="1" s="1"/>
  <c r="E32" i="1"/>
  <c r="E42" i="1"/>
  <c r="E47" i="1"/>
  <c r="E56" i="1"/>
  <c r="E69" i="1"/>
  <c r="E90" i="1"/>
  <c r="F90" i="1" s="1"/>
  <c r="G90" i="1" s="1"/>
  <c r="J90" i="1" s="1"/>
  <c r="E93" i="1"/>
  <c r="E115" i="1"/>
  <c r="E138" i="1"/>
  <c r="E141" i="1"/>
  <c r="E151" i="1"/>
  <c r="E163" i="1"/>
  <c r="E166" i="1"/>
  <c r="F166" i="1" s="1"/>
  <c r="E175" i="1"/>
  <c r="E190" i="1"/>
  <c r="E213" i="1"/>
  <c r="E226" i="1"/>
  <c r="E232" i="1"/>
  <c r="E264" i="1"/>
  <c r="F264" i="1" s="1"/>
  <c r="G264" i="1" s="1"/>
  <c r="K264" i="1" s="1"/>
  <c r="E270" i="1"/>
  <c r="F270" i="1" s="1"/>
  <c r="G270" i="1" s="1"/>
  <c r="K270" i="1" s="1"/>
  <c r="E21" i="1"/>
  <c r="E27" i="1"/>
  <c r="E36" i="1"/>
  <c r="F36" i="1" s="1"/>
  <c r="G36" i="1" s="1"/>
  <c r="H36" i="1" s="1"/>
  <c r="E39" i="1"/>
  <c r="E67" i="1"/>
  <c r="E72" i="1"/>
  <c r="E79" i="1"/>
  <c r="E84" i="1"/>
  <c r="E87" i="1"/>
  <c r="E99" i="1"/>
  <c r="E107" i="1"/>
  <c r="E110" i="1"/>
  <c r="E118" i="1"/>
  <c r="E121" i="1"/>
  <c r="E126" i="1"/>
  <c r="E133" i="1"/>
  <c r="E149" i="1"/>
  <c r="E155" i="1"/>
  <c r="E160" i="1"/>
  <c r="E169" i="1"/>
  <c r="E172" i="1"/>
  <c r="E178" i="1"/>
  <c r="E184" i="1"/>
  <c r="F184" i="1" s="1"/>
  <c r="G184" i="1" s="1"/>
  <c r="K184" i="1" s="1"/>
  <c r="E193" i="1"/>
  <c r="E196" i="1"/>
  <c r="E199" i="1"/>
  <c r="E202" i="1"/>
  <c r="F202" i="1" s="1"/>
  <c r="E211" i="1"/>
  <c r="E217" i="1"/>
  <c r="E223" i="1"/>
  <c r="E229" i="1"/>
  <c r="E239" i="1"/>
  <c r="F239" i="1" s="1"/>
  <c r="G239" i="1" s="1"/>
  <c r="K239" i="1" s="1"/>
  <c r="E242" i="1"/>
  <c r="E248" i="1"/>
  <c r="F248" i="1" s="1"/>
  <c r="G248" i="1" s="1"/>
  <c r="K248" i="1" s="1"/>
  <c r="E251" i="1"/>
  <c r="F251" i="1" s="1"/>
  <c r="G251" i="1" s="1"/>
  <c r="K251" i="1" s="1"/>
  <c r="E258" i="1"/>
  <c r="F258" i="1" s="1"/>
  <c r="G258" i="1" s="1"/>
  <c r="K258" i="1" s="1"/>
  <c r="E262" i="1"/>
  <c r="F262" i="1" s="1"/>
  <c r="G262" i="1" s="1"/>
  <c r="K262" i="1" s="1"/>
  <c r="E33" i="1"/>
  <c r="E45" i="1"/>
  <c r="F45" i="1" s="1"/>
  <c r="G45" i="1" s="1"/>
  <c r="H45" i="1" s="1"/>
  <c r="E51" i="1"/>
  <c r="E54" i="1"/>
  <c r="E57" i="1"/>
  <c r="E62" i="1"/>
  <c r="E64" i="1"/>
  <c r="E76" i="1"/>
  <c r="E91" i="1"/>
  <c r="E96" i="1"/>
  <c r="E102" i="1"/>
  <c r="E105" i="1"/>
  <c r="E124" i="1"/>
  <c r="E130" i="1"/>
  <c r="E136" i="1"/>
  <c r="F136" i="1" s="1"/>
  <c r="G136" i="1" s="1"/>
  <c r="J136" i="1" s="1"/>
  <c r="E139" i="1"/>
  <c r="E144" i="1"/>
  <c r="E147" i="1"/>
  <c r="E158" i="1"/>
  <c r="E167" i="1"/>
  <c r="E188" i="1"/>
  <c r="E191" i="1"/>
  <c r="E205" i="1"/>
  <c r="E208" i="1"/>
  <c r="F208" i="1" s="1"/>
  <c r="G208" i="1" s="1"/>
  <c r="K208" i="1" s="1"/>
  <c r="E220" i="1"/>
  <c r="E236" i="1"/>
  <c r="F236" i="1" s="1"/>
  <c r="G236" i="1" s="1"/>
  <c r="K236" i="1" s="1"/>
  <c r="E245" i="1"/>
  <c r="E255" i="1"/>
  <c r="F255" i="1" s="1"/>
  <c r="G255" i="1" s="1"/>
  <c r="K255" i="1" s="1"/>
  <c r="F161" i="1"/>
  <c r="G161" i="1" s="1"/>
  <c r="I161" i="1" s="1"/>
  <c r="E88" i="4"/>
  <c r="F164" i="1"/>
  <c r="G164" i="1" s="1"/>
  <c r="I164" i="1" s="1"/>
  <c r="E91" i="4"/>
  <c r="F179" i="1"/>
  <c r="G179" i="1" s="1"/>
  <c r="I179" i="1" s="1"/>
  <c r="E105" i="4"/>
  <c r="F173" i="1"/>
  <c r="G173" i="1" s="1"/>
  <c r="I173" i="1" s="1"/>
  <c r="E99" i="4"/>
  <c r="E73" i="1"/>
  <c r="F73" i="1" s="1"/>
  <c r="G73" i="1" s="1"/>
  <c r="H73" i="1" s="1"/>
  <c r="E60" i="1"/>
  <c r="F152" i="1"/>
  <c r="G152" i="1" s="1"/>
  <c r="I152" i="1" s="1"/>
  <c r="E81" i="4"/>
  <c r="F113" i="1"/>
  <c r="G113" i="1" s="1"/>
  <c r="J113" i="1" s="1"/>
  <c r="E67" i="4"/>
  <c r="F85" i="1"/>
  <c r="G85" i="1" s="1"/>
  <c r="J85" i="1" s="1"/>
  <c r="E42" i="4"/>
  <c r="E15" i="1"/>
  <c r="E107" i="5"/>
  <c r="E72" i="4"/>
  <c r="E52" i="4"/>
  <c r="E83" i="5"/>
  <c r="E75" i="5"/>
  <c r="E192" i="5"/>
  <c r="E146" i="5"/>
  <c r="E107" i="4"/>
  <c r="E54" i="4"/>
  <c r="E174" i="5"/>
  <c r="E196" i="5"/>
  <c r="E181" i="5"/>
  <c r="E85" i="5"/>
  <c r="C12" i="2"/>
  <c r="O66" i="2" l="1"/>
  <c r="O35" i="2"/>
  <c r="O127" i="2"/>
  <c r="O58" i="2"/>
  <c r="O49" i="2"/>
  <c r="O29" i="2"/>
  <c r="O103" i="2"/>
  <c r="O55" i="2"/>
  <c r="O69" i="2"/>
  <c r="O160" i="2"/>
  <c r="O56" i="2"/>
  <c r="O147" i="2"/>
  <c r="O137" i="2"/>
  <c r="O178" i="2"/>
  <c r="O171" i="2"/>
  <c r="O120" i="2"/>
  <c r="O46" i="2"/>
  <c r="O82" i="2"/>
  <c r="O26" i="2"/>
  <c r="O33" i="2"/>
  <c r="O87" i="2"/>
  <c r="O63" i="2"/>
  <c r="O57" i="2"/>
  <c r="O34" i="2"/>
  <c r="O59" i="2"/>
  <c r="O166" i="2"/>
  <c r="O114" i="2"/>
  <c r="O27" i="2"/>
  <c r="O119" i="2"/>
  <c r="O177" i="2"/>
  <c r="O95" i="2"/>
  <c r="O167" i="2"/>
  <c r="O151" i="2"/>
  <c r="O154" i="2"/>
  <c r="O98" i="2"/>
  <c r="O38" i="2"/>
  <c r="O31" i="2"/>
  <c r="O50" i="2"/>
  <c r="O54" i="2"/>
  <c r="O117" i="2"/>
  <c r="O182" i="2"/>
  <c r="O83" i="2"/>
  <c r="O67" i="2"/>
  <c r="O112" i="2"/>
  <c r="O181" i="2"/>
  <c r="O79" i="2"/>
  <c r="O163" i="2"/>
  <c r="O121" i="2"/>
  <c r="O104" i="2"/>
  <c r="O39" i="2"/>
  <c r="O45" i="2"/>
  <c r="O97" i="2"/>
  <c r="O72" i="2"/>
  <c r="O99" i="2"/>
  <c r="O53" i="2"/>
  <c r="O179" i="2"/>
  <c r="C16" i="2"/>
  <c r="D18" i="2" s="1"/>
  <c r="O156" i="2"/>
  <c r="O143" i="2"/>
  <c r="O142" i="2"/>
  <c r="O123" i="2"/>
  <c r="O175" i="2"/>
  <c r="O128" i="2"/>
  <c r="O157" i="2"/>
  <c r="O85" i="2"/>
  <c r="O149" i="2"/>
  <c r="O134" i="2"/>
  <c r="O106" i="2"/>
  <c r="O111" i="2"/>
  <c r="O108" i="2"/>
  <c r="O180" i="2"/>
  <c r="O70" i="2"/>
  <c r="O152" i="2"/>
  <c r="O140" i="2"/>
  <c r="O36" i="2"/>
  <c r="O173" i="2"/>
  <c r="O47" i="2"/>
  <c r="O61" i="2"/>
  <c r="O64" i="2"/>
  <c r="O100" i="2"/>
  <c r="O28" i="2"/>
  <c r="O125" i="2"/>
  <c r="O186" i="2"/>
  <c r="O32" i="2"/>
  <c r="O86" i="2"/>
  <c r="O73" i="2"/>
  <c r="O139" i="2"/>
  <c r="O153" i="2"/>
  <c r="O126" i="2"/>
  <c r="O115" i="2"/>
  <c r="O155" i="2"/>
  <c r="O30" i="2"/>
  <c r="O22" i="2"/>
  <c r="O91" i="2"/>
  <c r="O170" i="2"/>
  <c r="O122" i="2"/>
  <c r="O169" i="2"/>
  <c r="O42" i="2"/>
  <c r="O25" i="2"/>
  <c r="O84" i="2"/>
  <c r="O168" i="2"/>
  <c r="O165" i="2"/>
  <c r="O105" i="2"/>
  <c r="O90" i="2"/>
  <c r="O132" i="2"/>
  <c r="O141" i="2"/>
  <c r="O37" i="2"/>
  <c r="O48" i="2"/>
  <c r="O116" i="2"/>
  <c r="O129" i="2"/>
  <c r="O184" i="2"/>
  <c r="O162" i="2"/>
  <c r="O71" i="2"/>
  <c r="O81" i="2"/>
  <c r="C15" i="2"/>
  <c r="C18" i="2" s="1"/>
  <c r="O60" i="2"/>
  <c r="O75" i="2"/>
  <c r="O159" i="2"/>
  <c r="O161" i="2"/>
  <c r="O92" i="2"/>
  <c r="O74" i="2"/>
  <c r="O146" i="2"/>
  <c r="O52" i="2"/>
  <c r="O136" i="2"/>
  <c r="O187" i="2"/>
  <c r="O77" i="2"/>
  <c r="O23" i="2"/>
  <c r="O40" i="2"/>
  <c r="O150" i="2"/>
  <c r="O164" i="2"/>
  <c r="O96" i="2"/>
  <c r="O43" i="2"/>
  <c r="O89" i="2"/>
  <c r="O138" i="2"/>
  <c r="O185" i="2"/>
  <c r="O118" i="2"/>
  <c r="O102" i="2"/>
  <c r="O94" i="2"/>
  <c r="O158" i="2"/>
  <c r="O51" i="2"/>
  <c r="O65" i="2"/>
  <c r="O68" i="2"/>
  <c r="O109" i="2"/>
  <c r="O144" i="2"/>
  <c r="O113" i="2"/>
  <c r="O110" i="2"/>
  <c r="O145" i="2"/>
  <c r="O76" i="2"/>
  <c r="O78" i="2"/>
  <c r="O62" i="2"/>
  <c r="O148" i="2"/>
  <c r="O176" i="2"/>
  <c r="O93" i="2"/>
  <c r="O88" i="2"/>
  <c r="O124" i="2"/>
  <c r="O101" i="2"/>
  <c r="O174" i="2"/>
  <c r="O130" i="2"/>
  <c r="O80" i="2"/>
  <c r="O133" i="2"/>
  <c r="O183" i="2"/>
  <c r="O107" i="2"/>
  <c r="O44" i="2"/>
  <c r="O24" i="2"/>
  <c r="O131" i="2"/>
  <c r="O135" i="2"/>
  <c r="O41" i="2"/>
  <c r="O172" i="2"/>
  <c r="O21" i="2"/>
  <c r="E145" i="5"/>
  <c r="E45" i="4"/>
  <c r="E180" i="4"/>
  <c r="F245" i="1"/>
  <c r="G245" i="1" s="1"/>
  <c r="I245" i="1" s="1"/>
  <c r="E201" i="5"/>
  <c r="F54" i="1"/>
  <c r="G54" i="1" s="1"/>
  <c r="H54" i="1" s="1"/>
  <c r="E191" i="4"/>
  <c r="E41" i="5"/>
  <c r="F242" i="1"/>
  <c r="G242" i="1" s="1"/>
  <c r="K242" i="1" s="1"/>
  <c r="E198" i="5"/>
  <c r="F196" i="1"/>
  <c r="G196" i="1" s="1"/>
  <c r="I196" i="1" s="1"/>
  <c r="E159" i="5"/>
  <c r="F149" i="1"/>
  <c r="G149" i="1" s="1"/>
  <c r="J149" i="1" s="1"/>
  <c r="E120" i="5"/>
  <c r="F87" i="1"/>
  <c r="G87" i="1" s="1"/>
  <c r="J87" i="1" s="1"/>
  <c r="E44" i="4"/>
  <c r="E73" i="5"/>
  <c r="E14" i="4"/>
  <c r="F27" i="1"/>
  <c r="G27" i="1" s="1"/>
  <c r="H27" i="1" s="1"/>
  <c r="E17" i="5"/>
  <c r="F138" i="1"/>
  <c r="G138" i="1" s="1"/>
  <c r="J138" i="1" s="1"/>
  <c r="E109" i="5"/>
  <c r="F244" i="1"/>
  <c r="G244" i="1" s="1"/>
  <c r="K244" i="1" s="1"/>
  <c r="E200" i="5"/>
  <c r="F238" i="1"/>
  <c r="G238" i="1" s="1"/>
  <c r="I238" i="1" s="1"/>
  <c r="E195" i="5"/>
  <c r="F171" i="1"/>
  <c r="G171" i="1" s="1"/>
  <c r="I171" i="1" s="1"/>
  <c r="E97" i="4"/>
  <c r="E137" i="5"/>
  <c r="E63" i="4"/>
  <c r="F109" i="1"/>
  <c r="G109" i="1" s="1"/>
  <c r="I109" i="1" s="1"/>
  <c r="F66" i="1"/>
  <c r="G66" i="1" s="1"/>
  <c r="H66" i="1" s="1"/>
  <c r="E52" i="5"/>
  <c r="E147" i="4"/>
  <c r="F215" i="1"/>
  <c r="G215" i="1" s="1"/>
  <c r="K215" i="1" s="1"/>
  <c r="E175" i="5"/>
  <c r="F165" i="1"/>
  <c r="G165" i="1" s="1"/>
  <c r="I165" i="1" s="1"/>
  <c r="E92" i="4"/>
  <c r="E132" i="5"/>
  <c r="F52" i="1"/>
  <c r="G52" i="1" s="1"/>
  <c r="H52" i="1" s="1"/>
  <c r="E190" i="4"/>
  <c r="E40" i="5"/>
  <c r="F197" i="1"/>
  <c r="G197" i="1" s="1"/>
  <c r="K197" i="1" s="1"/>
  <c r="E160" i="5"/>
  <c r="F137" i="1"/>
  <c r="G137" i="1" s="1"/>
  <c r="J137" i="1" s="1"/>
  <c r="E108" i="5"/>
  <c r="F97" i="1"/>
  <c r="E51" i="4"/>
  <c r="E82" i="5"/>
  <c r="F58" i="1"/>
  <c r="G58" i="1" s="1"/>
  <c r="H58" i="1" s="1"/>
  <c r="E23" i="4"/>
  <c r="E45" i="5"/>
  <c r="F147" i="1"/>
  <c r="G147" i="1" s="1"/>
  <c r="J147" i="1" s="1"/>
  <c r="E118" i="5"/>
  <c r="F102" i="1"/>
  <c r="G102" i="1" s="1"/>
  <c r="I102" i="1" s="1"/>
  <c r="E56" i="4"/>
  <c r="E87" i="5"/>
  <c r="E189" i="4"/>
  <c r="E39" i="5"/>
  <c r="F51" i="1"/>
  <c r="G51" i="1" s="1"/>
  <c r="H51" i="1" s="1"/>
  <c r="F193" i="1"/>
  <c r="G193" i="1" s="1"/>
  <c r="I193" i="1" s="1"/>
  <c r="E156" i="5"/>
  <c r="F133" i="1"/>
  <c r="G133" i="1" s="1"/>
  <c r="J133" i="1" s="1"/>
  <c r="E105" i="5"/>
  <c r="F84" i="1"/>
  <c r="G84" i="1" s="1"/>
  <c r="J84" i="1" s="1"/>
  <c r="E41" i="4"/>
  <c r="E70" i="5"/>
  <c r="F190" i="1"/>
  <c r="G190" i="1" s="1"/>
  <c r="I190" i="1" s="1"/>
  <c r="E153" i="5"/>
  <c r="F115" i="1"/>
  <c r="G115" i="1" s="1"/>
  <c r="I115" i="1" s="1"/>
  <c r="E195" i="4"/>
  <c r="E94" i="5"/>
  <c r="E185" i="4"/>
  <c r="F47" i="1"/>
  <c r="G47" i="1" s="1"/>
  <c r="H47" i="1" s="1"/>
  <c r="E35" i="5"/>
  <c r="F198" i="1"/>
  <c r="G198" i="1" s="1"/>
  <c r="K198" i="1" s="1"/>
  <c r="E161" i="5"/>
  <c r="F157" i="1"/>
  <c r="G157" i="1" s="1"/>
  <c r="J157" i="1" s="1"/>
  <c r="E165" i="4"/>
  <c r="E126" i="5"/>
  <c r="F29" i="1"/>
  <c r="G29" i="1" s="1"/>
  <c r="H29" i="1" s="1"/>
  <c r="E15" i="4"/>
  <c r="E19" i="5"/>
  <c r="F168" i="1"/>
  <c r="G168" i="1" s="1"/>
  <c r="I168" i="1" s="1"/>
  <c r="E94" i="4"/>
  <c r="E134" i="5"/>
  <c r="F106" i="1"/>
  <c r="G106" i="1" s="1"/>
  <c r="I106" i="1" s="1"/>
  <c r="E60" i="4"/>
  <c r="E91" i="5"/>
  <c r="E25" i="4"/>
  <c r="F61" i="1"/>
  <c r="G61" i="1" s="1"/>
  <c r="H61" i="1" s="1"/>
  <c r="E47" i="5"/>
  <c r="F212" i="1"/>
  <c r="G212" i="1" s="1"/>
  <c r="K212" i="1" s="1"/>
  <c r="E172" i="5"/>
  <c r="F162" i="1"/>
  <c r="G162" i="1" s="1"/>
  <c r="I162" i="1" s="1"/>
  <c r="E89" i="4"/>
  <c r="E129" i="5"/>
  <c r="F128" i="1"/>
  <c r="G128" i="1" s="1"/>
  <c r="I128" i="1" s="1"/>
  <c r="E73" i="4"/>
  <c r="F49" i="1"/>
  <c r="G49" i="1" s="1"/>
  <c r="H49" i="1" s="1"/>
  <c r="E187" i="4"/>
  <c r="E37" i="5"/>
  <c r="F131" i="1"/>
  <c r="G131" i="1" s="1"/>
  <c r="I131" i="1" s="1"/>
  <c r="E75" i="4"/>
  <c r="F55" i="1"/>
  <c r="G55" i="1" s="1"/>
  <c r="H55" i="1" s="1"/>
  <c r="E192" i="4"/>
  <c r="E42" i="5"/>
  <c r="F158" i="1"/>
  <c r="G158" i="1" s="1"/>
  <c r="I158" i="1" s="1"/>
  <c r="E85" i="4"/>
  <c r="F220" i="1"/>
  <c r="G220" i="1" s="1"/>
  <c r="I220" i="1" s="1"/>
  <c r="E180" i="5"/>
  <c r="F144" i="1"/>
  <c r="G144" i="1" s="1"/>
  <c r="J144" i="1" s="1"/>
  <c r="E115" i="5"/>
  <c r="E163" i="4"/>
  <c r="F96" i="1"/>
  <c r="E50" i="4"/>
  <c r="F229" i="1"/>
  <c r="G229" i="1" s="1"/>
  <c r="K229" i="1" s="1"/>
  <c r="E189" i="5"/>
  <c r="F126" i="1"/>
  <c r="G126" i="1" s="1"/>
  <c r="I126" i="1" s="1"/>
  <c r="E71" i="4"/>
  <c r="E37" i="4"/>
  <c r="F79" i="1"/>
  <c r="G79" i="1" s="1"/>
  <c r="H79" i="1" s="1"/>
  <c r="E65" i="5"/>
  <c r="F21" i="1"/>
  <c r="G21" i="1" s="1"/>
  <c r="H21" i="1" s="1"/>
  <c r="E11" i="4"/>
  <c r="E11" i="5"/>
  <c r="F175" i="1"/>
  <c r="G175" i="1" s="1"/>
  <c r="I175" i="1" s="1"/>
  <c r="E101" i="4"/>
  <c r="E141" i="5"/>
  <c r="F235" i="1"/>
  <c r="G235" i="1" s="1"/>
  <c r="K235" i="1" s="1"/>
  <c r="E194" i="5"/>
  <c r="F154" i="1"/>
  <c r="G154" i="1" s="1"/>
  <c r="I154" i="1" s="1"/>
  <c r="E83" i="4"/>
  <c r="E123" i="5"/>
  <c r="F75" i="1"/>
  <c r="G75" i="1" s="1"/>
  <c r="H75" i="1" s="1"/>
  <c r="E35" i="4"/>
  <c r="E61" i="5"/>
  <c r="F26" i="1"/>
  <c r="G26" i="1" s="1"/>
  <c r="H26" i="1" s="1"/>
  <c r="E175" i="4"/>
  <c r="E16" i="5"/>
  <c r="F222" i="1"/>
  <c r="G222" i="1" s="1"/>
  <c r="K222" i="1" s="1"/>
  <c r="E182" i="5"/>
  <c r="E55" i="4"/>
  <c r="F101" i="1"/>
  <c r="G101" i="1" s="1"/>
  <c r="I101" i="1" s="1"/>
  <c r="E86" i="5"/>
  <c r="F246" i="1"/>
  <c r="G246" i="1" s="1"/>
  <c r="K246" i="1" s="1"/>
  <c r="E202" i="5"/>
  <c r="F159" i="1"/>
  <c r="G159" i="1" s="1"/>
  <c r="I159" i="1" s="1"/>
  <c r="E86" i="4"/>
  <c r="E127" i="5"/>
  <c r="F117" i="1"/>
  <c r="G117" i="1" s="1"/>
  <c r="I117" i="1" s="1"/>
  <c r="E196" i="4"/>
  <c r="E96" i="5"/>
  <c r="F46" i="1"/>
  <c r="G46" i="1" s="1"/>
  <c r="H46" i="1" s="1"/>
  <c r="E184" i="4"/>
  <c r="E34" i="5"/>
  <c r="E70" i="4"/>
  <c r="F125" i="1"/>
  <c r="G125" i="1" s="1"/>
  <c r="I125" i="1" s="1"/>
  <c r="F40" i="1"/>
  <c r="G40" i="1" s="1"/>
  <c r="H40" i="1" s="1"/>
  <c r="E21" i="4"/>
  <c r="E29" i="5"/>
  <c r="E59" i="4"/>
  <c r="F105" i="1"/>
  <c r="G105" i="1" s="1"/>
  <c r="J105" i="1" s="1"/>
  <c r="E90" i="5"/>
  <c r="F81" i="1"/>
  <c r="G81" i="1" s="1"/>
  <c r="H81" i="1" s="1"/>
  <c r="E39" i="4"/>
  <c r="E67" i="5"/>
  <c r="F139" i="1"/>
  <c r="G139" i="1" s="1"/>
  <c r="J139" i="1" s="1"/>
  <c r="E110" i="5"/>
  <c r="E46" i="4"/>
  <c r="E77" i="5"/>
  <c r="F91" i="1"/>
  <c r="G91" i="1" s="1"/>
  <c r="J91" i="1" s="1"/>
  <c r="F33" i="1"/>
  <c r="G33" i="1" s="1"/>
  <c r="H33" i="1" s="1"/>
  <c r="E23" i="5"/>
  <c r="E179" i="4"/>
  <c r="F223" i="1"/>
  <c r="G223" i="1" s="1"/>
  <c r="J223" i="1" s="1"/>
  <c r="E183" i="5"/>
  <c r="F178" i="1"/>
  <c r="G178" i="1" s="1"/>
  <c r="I178" i="1" s="1"/>
  <c r="E104" i="4"/>
  <c r="F121" i="1"/>
  <c r="G121" i="1" s="1"/>
  <c r="J121" i="1" s="1"/>
  <c r="E157" i="4"/>
  <c r="E100" i="5"/>
  <c r="F72" i="1"/>
  <c r="G72" i="1" s="1"/>
  <c r="H72" i="1" s="1"/>
  <c r="E34" i="4"/>
  <c r="E58" i="5"/>
  <c r="F42" i="1"/>
  <c r="G42" i="1" s="1"/>
  <c r="H42" i="1" s="1"/>
  <c r="E176" i="4"/>
  <c r="E31" i="5"/>
  <c r="F228" i="1"/>
  <c r="G228" i="1" s="1"/>
  <c r="K228" i="1" s="1"/>
  <c r="E188" i="5"/>
  <c r="F187" i="1"/>
  <c r="G187" i="1" s="1"/>
  <c r="K187" i="1" s="1"/>
  <c r="E150" i="5"/>
  <c r="F112" i="1"/>
  <c r="G112" i="1" s="1"/>
  <c r="I112" i="1" s="1"/>
  <c r="E66" i="4"/>
  <c r="F23" i="1"/>
  <c r="G23" i="1" s="1"/>
  <c r="H23" i="1" s="1"/>
  <c r="E13" i="5"/>
  <c r="E12" i="4"/>
  <c r="F210" i="1"/>
  <c r="G210" i="1" s="1"/>
  <c r="K210" i="1" s="1"/>
  <c r="E170" i="5"/>
  <c r="E49" i="4"/>
  <c r="F95" i="1"/>
  <c r="G95" i="1" s="1"/>
  <c r="I95" i="1" s="1"/>
  <c r="E81" i="5"/>
  <c r="F153" i="1"/>
  <c r="G153" i="1" s="1"/>
  <c r="J153" i="1" s="1"/>
  <c r="E122" i="5"/>
  <c r="E82" i="4"/>
  <c r="F92" i="1"/>
  <c r="G92" i="1" s="1"/>
  <c r="J92" i="1" s="1"/>
  <c r="E78" i="5"/>
  <c r="F31" i="1"/>
  <c r="G31" i="1" s="1"/>
  <c r="H31" i="1" s="1"/>
  <c r="E16" i="4"/>
  <c r="E21" i="5"/>
  <c r="F230" i="1"/>
  <c r="G230" i="1" s="1"/>
  <c r="K230" i="1" s="1"/>
  <c r="E190" i="5"/>
  <c r="F189" i="1"/>
  <c r="G189" i="1" s="1"/>
  <c r="I189" i="1" s="1"/>
  <c r="E152" i="5"/>
  <c r="F34" i="1"/>
  <c r="G34" i="1" s="1"/>
  <c r="H34" i="1" s="1"/>
  <c r="E18" i="4"/>
  <c r="E24" i="5"/>
  <c r="F129" i="1"/>
  <c r="G129" i="1" s="1"/>
  <c r="I129" i="1" s="1"/>
  <c r="E74" i="4"/>
  <c r="F205" i="1"/>
  <c r="G205" i="1" s="1"/>
  <c r="K205" i="1" s="1"/>
  <c r="E166" i="5"/>
  <c r="F76" i="1"/>
  <c r="G76" i="1" s="1"/>
  <c r="H76" i="1" s="1"/>
  <c r="E62" i="5"/>
  <c r="E36" i="4"/>
  <c r="F217" i="1"/>
  <c r="G217" i="1" s="1"/>
  <c r="I217" i="1" s="1"/>
  <c r="E177" i="5"/>
  <c r="F172" i="1"/>
  <c r="G172" i="1" s="1"/>
  <c r="I172" i="1" s="1"/>
  <c r="E138" i="5"/>
  <c r="E98" i="4"/>
  <c r="F118" i="1"/>
  <c r="G118" i="1" s="1"/>
  <c r="I118" i="1" s="1"/>
  <c r="E197" i="4"/>
  <c r="E97" i="5"/>
  <c r="E30" i="4"/>
  <c r="F67" i="1"/>
  <c r="G67" i="1" s="1"/>
  <c r="H67" i="1" s="1"/>
  <c r="E53" i="5"/>
  <c r="F163" i="1"/>
  <c r="G163" i="1" s="1"/>
  <c r="I163" i="1" s="1"/>
  <c r="E90" i="4"/>
  <c r="E130" i="5"/>
  <c r="E47" i="4"/>
  <c r="F93" i="1"/>
  <c r="G93" i="1" s="1"/>
  <c r="J93" i="1" s="1"/>
  <c r="E79" i="5"/>
  <c r="F32" i="1"/>
  <c r="G32" i="1" s="1"/>
  <c r="H32" i="1" s="1"/>
  <c r="E17" i="4"/>
  <c r="E22" i="5"/>
  <c r="F146" i="1"/>
  <c r="G146" i="1" s="1"/>
  <c r="I146" i="1" s="1"/>
  <c r="E77" i="4"/>
  <c r="E117" i="5"/>
  <c r="F204" i="1"/>
  <c r="G204" i="1" s="1"/>
  <c r="K204" i="1" s="1"/>
  <c r="E165" i="5"/>
  <c r="F44" i="1"/>
  <c r="G44" i="1" s="1"/>
  <c r="H44" i="1" s="1"/>
  <c r="E183" i="4"/>
  <c r="E33" i="5"/>
  <c r="F234" i="1"/>
  <c r="G234" i="1" s="1"/>
  <c r="K234" i="1" s="1"/>
  <c r="E193" i="5"/>
  <c r="F186" i="1"/>
  <c r="G186" i="1" s="1"/>
  <c r="K186" i="1" s="1"/>
  <c r="E149" i="5"/>
  <c r="F150" i="1"/>
  <c r="G150" i="1" s="1"/>
  <c r="E79" i="4"/>
  <c r="F80" i="1"/>
  <c r="G80" i="1" s="1"/>
  <c r="H80" i="1" s="1"/>
  <c r="E38" i="4"/>
  <c r="E66" i="5"/>
  <c r="F25" i="1"/>
  <c r="G25" i="1" s="1"/>
  <c r="H25" i="1" s="1"/>
  <c r="E13" i="4"/>
  <c r="E15" i="5"/>
  <c r="F170" i="1"/>
  <c r="G170" i="1" s="1"/>
  <c r="I170" i="1" s="1"/>
  <c r="E96" i="4"/>
  <c r="E136" i="5"/>
  <c r="F111" i="1"/>
  <c r="E65" i="4"/>
  <c r="F28" i="1"/>
  <c r="G28" i="1" s="1"/>
  <c r="H28" i="1" s="1"/>
  <c r="E177" i="4"/>
  <c r="E18" i="5"/>
  <c r="E26" i="5"/>
  <c r="F60" i="1"/>
  <c r="G60" i="1" s="1"/>
  <c r="H60" i="1" s="1"/>
  <c r="E46" i="5"/>
  <c r="E24" i="4"/>
  <c r="F191" i="1"/>
  <c r="G191" i="1" s="1"/>
  <c r="I191" i="1" s="1"/>
  <c r="E154" i="5"/>
  <c r="F130" i="1"/>
  <c r="G130" i="1" s="1"/>
  <c r="I130" i="1" s="1"/>
  <c r="E104" i="5"/>
  <c r="F64" i="1"/>
  <c r="G64" i="1" s="1"/>
  <c r="H64" i="1" s="1"/>
  <c r="E28" i="4"/>
  <c r="E50" i="5"/>
  <c r="F211" i="1"/>
  <c r="G211" i="1" s="1"/>
  <c r="K211" i="1" s="1"/>
  <c r="E171" i="5"/>
  <c r="E95" i="4"/>
  <c r="F169" i="1"/>
  <c r="G169" i="1" s="1"/>
  <c r="I169" i="1" s="1"/>
  <c r="E135" i="5"/>
  <c r="F110" i="1"/>
  <c r="G110" i="1" s="1"/>
  <c r="I110" i="1" s="1"/>
  <c r="E64" i="4"/>
  <c r="F232" i="1"/>
  <c r="G232" i="1" s="1"/>
  <c r="K232" i="1" s="1"/>
  <c r="E191" i="5"/>
  <c r="E80" i="4"/>
  <c r="F151" i="1"/>
  <c r="G151" i="1" s="1"/>
  <c r="I151" i="1" s="1"/>
  <c r="F219" i="1"/>
  <c r="G219" i="1" s="1"/>
  <c r="K219" i="1" s="1"/>
  <c r="E179" i="5"/>
  <c r="F181" i="1"/>
  <c r="G181" i="1" s="1"/>
  <c r="I181" i="1" s="1"/>
  <c r="E106" i="4"/>
  <c r="F143" i="1"/>
  <c r="G143" i="1" s="1"/>
  <c r="J143" i="1" s="1"/>
  <c r="E114" i="5"/>
  <c r="E58" i="4"/>
  <c r="F104" i="1"/>
  <c r="G104" i="1" s="1"/>
  <c r="J104" i="1" s="1"/>
  <c r="E89" i="5"/>
  <c r="F195" i="1"/>
  <c r="G195" i="1" s="1"/>
  <c r="K195" i="1" s="1"/>
  <c r="E158" i="5"/>
  <c r="F123" i="1"/>
  <c r="G123" i="1" s="1"/>
  <c r="J123" i="1" s="1"/>
  <c r="E102" i="5"/>
  <c r="E158" i="4"/>
  <c r="E101" i="5"/>
  <c r="F83" i="1"/>
  <c r="G83" i="1" s="1"/>
  <c r="J83" i="1" s="1"/>
  <c r="E40" i="4"/>
  <c r="E69" i="5"/>
  <c r="F41" i="1"/>
  <c r="G41" i="1" s="1"/>
  <c r="H41" i="1" s="1"/>
  <c r="E22" i="4"/>
  <c r="E30" i="5"/>
  <c r="F183" i="1"/>
  <c r="G183" i="1" s="1"/>
  <c r="K183" i="1" s="1"/>
  <c r="E108" i="4"/>
  <c r="E147" i="5"/>
  <c r="F148" i="1"/>
  <c r="G148" i="1" s="1"/>
  <c r="J148" i="1" s="1"/>
  <c r="E78" i="4"/>
  <c r="E119" i="5"/>
  <c r="F22" i="1"/>
  <c r="G22" i="1" s="1"/>
  <c r="H22" i="1" s="1"/>
  <c r="E173" i="4"/>
  <c r="E12" i="5"/>
  <c r="F209" i="1"/>
  <c r="G209" i="1" s="1"/>
  <c r="J209" i="1" s="1"/>
  <c r="E168" i="5"/>
  <c r="F156" i="1"/>
  <c r="G156" i="1" s="1"/>
  <c r="J156" i="1" s="1"/>
  <c r="E164" i="4"/>
  <c r="E125" i="5"/>
  <c r="F108" i="1"/>
  <c r="G108" i="1" s="1"/>
  <c r="I108" i="1" s="1"/>
  <c r="E62" i="4"/>
  <c r="F188" i="1"/>
  <c r="G188" i="1" s="1"/>
  <c r="K188" i="1" s="1"/>
  <c r="E151" i="5"/>
  <c r="F124" i="1"/>
  <c r="G124" i="1" s="1"/>
  <c r="I124" i="1" s="1"/>
  <c r="E103" i="5"/>
  <c r="E199" i="4"/>
  <c r="F62" i="1"/>
  <c r="G62" i="1" s="1"/>
  <c r="H62" i="1" s="1"/>
  <c r="E26" i="4"/>
  <c r="E48" i="5"/>
  <c r="F160" i="1"/>
  <c r="G160" i="1" s="1"/>
  <c r="I160" i="1" s="1"/>
  <c r="E87" i="4"/>
  <c r="E128" i="5"/>
  <c r="F107" i="1"/>
  <c r="G107" i="1" s="1"/>
  <c r="J107" i="1" s="1"/>
  <c r="E61" i="4"/>
  <c r="E92" i="5"/>
  <c r="F39" i="1"/>
  <c r="G39" i="1" s="1"/>
  <c r="H39" i="1" s="1"/>
  <c r="E28" i="5"/>
  <c r="E20" i="4"/>
  <c r="F226" i="1"/>
  <c r="G226" i="1" s="1"/>
  <c r="K226" i="1" s="1"/>
  <c r="E186" i="5"/>
  <c r="F69" i="1"/>
  <c r="G69" i="1" s="1"/>
  <c r="H69" i="1" s="1"/>
  <c r="E32" i="4"/>
  <c r="E55" i="5"/>
  <c r="F216" i="1"/>
  <c r="G216" i="1" s="1"/>
  <c r="K216" i="1" s="1"/>
  <c r="E176" i="5"/>
  <c r="F135" i="1"/>
  <c r="G135" i="1" s="1"/>
  <c r="J135" i="1" s="1"/>
  <c r="E106" i="5"/>
  <c r="F192" i="1"/>
  <c r="G192" i="1" s="1"/>
  <c r="I192" i="1" s="1"/>
  <c r="E155" i="5"/>
  <c r="F120" i="1"/>
  <c r="G120" i="1" s="1"/>
  <c r="H120" i="1" s="1"/>
  <c r="E69" i="4"/>
  <c r="E99" i="5"/>
  <c r="E33" i="4"/>
  <c r="F71" i="1"/>
  <c r="G71" i="1" s="1"/>
  <c r="H71" i="1" s="1"/>
  <c r="E57" i="5"/>
  <c r="F35" i="1"/>
  <c r="G35" i="1" s="1"/>
  <c r="H35" i="1" s="1"/>
  <c r="E19" i="4"/>
  <c r="E25" i="5"/>
  <c r="F225" i="1"/>
  <c r="G225" i="1" s="1"/>
  <c r="K225" i="1" s="1"/>
  <c r="E185" i="5"/>
  <c r="F63" i="1"/>
  <c r="G63" i="1" s="1"/>
  <c r="H63" i="1" s="1"/>
  <c r="E27" i="4"/>
  <c r="E49" i="5"/>
  <c r="F145" i="1"/>
  <c r="G145" i="1" s="1"/>
  <c r="I145" i="1" s="1"/>
  <c r="E76" i="4"/>
  <c r="E116" i="5"/>
  <c r="F103" i="1"/>
  <c r="G103" i="1" s="1"/>
  <c r="I103" i="1" s="1"/>
  <c r="E57" i="4"/>
  <c r="E88" i="5"/>
  <c r="F68" i="1"/>
  <c r="G68" i="1" s="1"/>
  <c r="H68" i="1" s="1"/>
  <c r="E31" i="4"/>
  <c r="E54" i="5"/>
  <c r="E93" i="4"/>
  <c r="F167" i="1"/>
  <c r="G167" i="1" s="1"/>
  <c r="I167" i="1" s="1"/>
  <c r="E133" i="5"/>
  <c r="F57" i="1"/>
  <c r="G57" i="1" s="1"/>
  <c r="H57" i="1" s="1"/>
  <c r="E44" i="5"/>
  <c r="E194" i="4"/>
  <c r="F199" i="1"/>
  <c r="G199" i="1" s="1"/>
  <c r="I199" i="1" s="1"/>
  <c r="E162" i="5"/>
  <c r="E84" i="4"/>
  <c r="F155" i="1"/>
  <c r="G155" i="1" s="1"/>
  <c r="I155" i="1" s="1"/>
  <c r="E124" i="5"/>
  <c r="F99" i="1"/>
  <c r="G99" i="1" s="1"/>
  <c r="I99" i="1" s="1"/>
  <c r="E53" i="4"/>
  <c r="E84" i="5"/>
  <c r="F213" i="1"/>
  <c r="G213" i="1" s="1"/>
  <c r="K213" i="1" s="1"/>
  <c r="E173" i="5"/>
  <c r="F141" i="1"/>
  <c r="G141" i="1" s="1"/>
  <c r="J141" i="1" s="1"/>
  <c r="E112" i="5"/>
  <c r="F56" i="1"/>
  <c r="G56" i="1" s="1"/>
  <c r="H56" i="1" s="1"/>
  <c r="E193" i="4"/>
  <c r="E43" i="5"/>
  <c r="F247" i="1"/>
  <c r="G247" i="1" s="1"/>
  <c r="I247" i="1" s="1"/>
  <c r="E203" i="5"/>
  <c r="F207" i="1"/>
  <c r="G207" i="1" s="1"/>
  <c r="K207" i="1" s="1"/>
  <c r="E167" i="5"/>
  <c r="F86" i="1"/>
  <c r="G86" i="1" s="1"/>
  <c r="J86" i="1" s="1"/>
  <c r="E43" i="4"/>
  <c r="E72" i="5"/>
  <c r="F50" i="1"/>
  <c r="G50" i="1" s="1"/>
  <c r="H50" i="1" s="1"/>
  <c r="E188" i="4"/>
  <c r="E38" i="5"/>
  <c r="F241" i="1"/>
  <c r="G241" i="1" s="1"/>
  <c r="K241" i="1" s="1"/>
  <c r="E197" i="5"/>
  <c r="F174" i="1"/>
  <c r="G174" i="1" s="1"/>
  <c r="I174" i="1" s="1"/>
  <c r="E100" i="4"/>
  <c r="E140" i="5"/>
  <c r="E103" i="4"/>
  <c r="F177" i="1"/>
  <c r="G177" i="1" s="1"/>
  <c r="I177" i="1" s="1"/>
  <c r="E143" i="5"/>
  <c r="F140" i="1"/>
  <c r="G140" i="1" s="1"/>
  <c r="J140" i="1" s="1"/>
  <c r="E111" i="5"/>
  <c r="F200" i="1"/>
  <c r="G200" i="1" s="1"/>
  <c r="K200" i="1" s="1"/>
  <c r="E163" i="5"/>
  <c r="F142" i="1"/>
  <c r="G142" i="1" s="1"/>
  <c r="J142" i="1" s="1"/>
  <c r="E113" i="5"/>
  <c r="F65" i="1"/>
  <c r="G65" i="1" s="1"/>
  <c r="H65" i="1" s="1"/>
  <c r="E29" i="4"/>
  <c r="E51" i="5"/>
  <c r="C12" i="1"/>
  <c r="C11" i="1"/>
  <c r="O272" i="1" l="1"/>
  <c r="E16" i="2"/>
  <c r="E17" i="2" s="1"/>
  <c r="O269" i="1"/>
  <c r="O267" i="1"/>
  <c r="C16" i="1"/>
  <c r="D18" i="1" s="1"/>
  <c r="O107" i="1"/>
  <c r="O193" i="1"/>
  <c r="O102" i="1"/>
  <c r="O103" i="1"/>
  <c r="O31" i="1"/>
  <c r="O264" i="1"/>
  <c r="O39" i="1"/>
  <c r="O150" i="1"/>
  <c r="O181" i="1"/>
  <c r="O111" i="1"/>
  <c r="O22" i="1"/>
  <c r="O224" i="1"/>
  <c r="O80" i="1"/>
  <c r="O124" i="1"/>
  <c r="O46" i="1"/>
  <c r="O138" i="1"/>
  <c r="O247" i="1"/>
  <c r="O119" i="1"/>
  <c r="O91" i="1"/>
  <c r="O147" i="1"/>
  <c r="O86" i="1"/>
  <c r="O90" i="1"/>
  <c r="O84" i="1"/>
  <c r="O68" i="1"/>
  <c r="O45" i="1"/>
  <c r="O95" i="1"/>
  <c r="O100" i="1"/>
  <c r="O229" i="1"/>
  <c r="O253" i="1"/>
  <c r="O78" i="1"/>
  <c r="O158" i="1"/>
  <c r="O54" i="1"/>
  <c r="O48" i="1"/>
  <c r="O209" i="1"/>
  <c r="O164" i="1"/>
  <c r="O55" i="1"/>
  <c r="O250" i="1"/>
  <c r="O195" i="1"/>
  <c r="O57" i="1"/>
  <c r="O49" i="1"/>
  <c r="O23" i="1"/>
  <c r="O94" i="1"/>
  <c r="O208" i="1"/>
  <c r="O113" i="1"/>
  <c r="O140" i="1"/>
  <c r="O184" i="1"/>
  <c r="O207" i="1"/>
  <c r="O35" i="1"/>
  <c r="O29" i="1"/>
  <c r="O53" i="1"/>
  <c r="O230" i="1"/>
  <c r="O221" i="1"/>
  <c r="O167" i="1"/>
  <c r="O156" i="1"/>
  <c r="O179" i="1"/>
  <c r="O254" i="1"/>
  <c r="O47" i="1"/>
  <c r="O136" i="1"/>
  <c r="O152" i="1"/>
  <c r="O261" i="1"/>
  <c r="O58" i="1"/>
  <c r="O89" i="1"/>
  <c r="O192" i="1"/>
  <c r="O130" i="1"/>
  <c r="O121" i="1"/>
  <c r="O144" i="1"/>
  <c r="O137" i="1"/>
  <c r="O120" i="1"/>
  <c r="O228" i="1"/>
  <c r="O38" i="1"/>
  <c r="O172" i="1"/>
  <c r="O122" i="1"/>
  <c r="O270" i="1"/>
  <c r="O251" i="1"/>
  <c r="O187" i="1"/>
  <c r="O59" i="1"/>
  <c r="O175" i="1"/>
  <c r="O132" i="1"/>
  <c r="O37" i="1"/>
  <c r="O239" i="1"/>
  <c r="O70" i="1"/>
  <c r="O126" i="1"/>
  <c r="O27" i="1"/>
  <c r="O43" i="1"/>
  <c r="O183" i="1"/>
  <c r="O263" i="1"/>
  <c r="O214" i="1"/>
  <c r="O252" i="1"/>
  <c r="O178" i="1"/>
  <c r="O234" i="1"/>
  <c r="O223" i="1"/>
  <c r="O173" i="1"/>
  <c r="O64" i="1"/>
  <c r="O131" i="1"/>
  <c r="O213" i="1"/>
  <c r="O123" i="1"/>
  <c r="O211" i="1"/>
  <c r="O88" i="1"/>
  <c r="O51" i="1"/>
  <c r="O69" i="1"/>
  <c r="O85" i="1"/>
  <c r="O174" i="1"/>
  <c r="O160" i="1"/>
  <c r="O248" i="1"/>
  <c r="O189" i="1"/>
  <c r="O199" i="1"/>
  <c r="O236" i="1"/>
  <c r="O258" i="1"/>
  <c r="O262" i="1"/>
  <c r="O127" i="1"/>
  <c r="O112" i="1"/>
  <c r="O105" i="1"/>
  <c r="O271" i="1"/>
  <c r="O220" i="1"/>
  <c r="O169" i="1"/>
  <c r="O139" i="1"/>
  <c r="O202" i="1"/>
  <c r="O104" i="1"/>
  <c r="O201" i="1"/>
  <c r="O36" i="1"/>
  <c r="O159" i="1"/>
  <c r="O34" i="1"/>
  <c r="O246" i="1"/>
  <c r="O77" i="1"/>
  <c r="O133" i="1"/>
  <c r="O65" i="1"/>
  <c r="O210" i="1"/>
  <c r="O135" i="1"/>
  <c r="O118" i="1"/>
  <c r="O50" i="1"/>
  <c r="O188" i="1"/>
  <c r="O42" i="1"/>
  <c r="O197" i="1"/>
  <c r="O206" i="1"/>
  <c r="O145" i="1"/>
  <c r="O225" i="1"/>
  <c r="O241" i="1"/>
  <c r="O157" i="1"/>
  <c r="O216" i="1"/>
  <c r="O153" i="1"/>
  <c r="O21" i="1"/>
  <c r="O61" i="1"/>
  <c r="O240" i="1"/>
  <c r="O161" i="1"/>
  <c r="O237" i="1"/>
  <c r="O33" i="1"/>
  <c r="O25" i="1"/>
  <c r="O98" i="1"/>
  <c r="O148" i="1"/>
  <c r="O194" i="1"/>
  <c r="O75" i="1"/>
  <c r="O87" i="1"/>
  <c r="O231" i="1"/>
  <c r="O151" i="1"/>
  <c r="O101" i="1"/>
  <c r="O154" i="1"/>
  <c r="O232" i="1"/>
  <c r="O96" i="1"/>
  <c r="O255" i="1"/>
  <c r="O259" i="1"/>
  <c r="O149" i="1"/>
  <c r="O266" i="1"/>
  <c r="O212" i="1"/>
  <c r="O44" i="1"/>
  <c r="O40" i="1"/>
  <c r="O170" i="1"/>
  <c r="O129" i="1"/>
  <c r="O66" i="1"/>
  <c r="O60" i="1"/>
  <c r="O165" i="1"/>
  <c r="O186" i="1"/>
  <c r="O109" i="1"/>
  <c r="O93" i="1"/>
  <c r="O198" i="1"/>
  <c r="O166" i="1"/>
  <c r="O106" i="1"/>
  <c r="O26" i="1"/>
  <c r="C15" i="1"/>
  <c r="O71" i="1"/>
  <c r="O67" i="1"/>
  <c r="O218" i="1"/>
  <c r="O162" i="1"/>
  <c r="O242" i="1"/>
  <c r="O52" i="1"/>
  <c r="O76" i="1"/>
  <c r="O203" i="1"/>
  <c r="O227" i="1"/>
  <c r="O205" i="1"/>
  <c r="O92" i="1"/>
  <c r="O191" i="1"/>
  <c r="O217" i="1"/>
  <c r="O108" i="1"/>
  <c r="O82" i="1"/>
  <c r="O238" i="1"/>
  <c r="O204" i="1"/>
  <c r="O83" i="1"/>
  <c r="O235" i="1"/>
  <c r="O190" i="1"/>
  <c r="O41" i="1"/>
  <c r="O226" i="1"/>
  <c r="O257" i="1"/>
  <c r="O249" i="1"/>
  <c r="O177" i="1"/>
  <c r="O244" i="1"/>
  <c r="O134" i="1"/>
  <c r="O260" i="1"/>
  <c r="O73" i="1"/>
  <c r="O168" i="1"/>
  <c r="O28" i="1"/>
  <c r="O32" i="1"/>
  <c r="O125" i="1"/>
  <c r="O219" i="1"/>
  <c r="O268" i="1"/>
  <c r="O163" i="1"/>
  <c r="O256" i="1"/>
  <c r="O99" i="1"/>
  <c r="O128" i="1"/>
  <c r="O63" i="1"/>
  <c r="O72" i="1"/>
  <c r="O185" i="1"/>
  <c r="O155" i="1"/>
  <c r="O180" i="1"/>
  <c r="O215" i="1"/>
  <c r="O200" i="1"/>
  <c r="O141" i="1"/>
  <c r="O79" i="1"/>
  <c r="O222" i="1"/>
  <c r="O182" i="1"/>
  <c r="O243" i="1"/>
  <c r="O245" i="1"/>
  <c r="O97" i="1"/>
  <c r="O143" i="1"/>
  <c r="O265" i="1"/>
  <c r="O62" i="1"/>
  <c r="O81" i="1"/>
  <c r="O114" i="1"/>
  <c r="O233" i="1"/>
  <c r="O110" i="1"/>
  <c r="O142" i="1"/>
  <c r="O176" i="1"/>
  <c r="O74" i="1"/>
  <c r="O116" i="1"/>
  <c r="O115" i="1"/>
  <c r="O196" i="1"/>
  <c r="O30" i="1"/>
  <c r="O117" i="1"/>
  <c r="O24" i="1"/>
  <c r="O146" i="1"/>
  <c r="O56" i="1"/>
  <c r="O171" i="1"/>
  <c r="I150" i="1"/>
  <c r="E16" i="1" l="1"/>
  <c r="E17" i="1" s="1"/>
  <c r="C18" i="1"/>
</calcChain>
</file>

<file path=xl/sharedStrings.xml><?xml version="1.0" encoding="utf-8"?>
<sst xmlns="http://schemas.openxmlformats.org/spreadsheetml/2006/main" count="3316" uniqueCount="892">
  <si>
    <t xml:space="preserve">AG Vir / GSC 00871-00714 </t>
  </si>
  <si>
    <t>System Type:</t>
  </si>
  <si>
    <t>EW</t>
  </si>
  <si>
    <t>WHAT A MESS!</t>
  </si>
  <si>
    <t>GCVS 4 Eph. =</t>
  </si>
  <si>
    <t>2010-01-05 ToMcat confirms period (w/o doubt)</t>
  </si>
  <si>
    <t>--- Working ----</t>
  </si>
  <si>
    <t>Bell et al 1990MNRAS.247..632 use the period below.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</si>
  <si>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</si>
  <si>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</si>
  <si>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</si>
  <si>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</si>
  <si>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</si>
  <si>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</si>
  <si>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</si>
  <si>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</si>
  <si>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</si>
  <si>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</si>
  <si>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</si>
  <si>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</si>
  <si>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</si>
  <si>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</si>
  <si>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</si>
  <si>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</si>
  <si>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</si>
  <si>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</si>
  <si>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</si>
  <si>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</si>
  <si>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</si>
  <si>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</si>
  <si>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</si>
  <si>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</si>
  <si>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</si>
  <si>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</si>
  <si>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</si>
  <si>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</si>
  <si>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</si>
  <si>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</si>
  <si>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</si>
  <si>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</si>
  <si>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</si>
  <si>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</si>
  <si>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</si>
  <si>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</si>
  <si>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</si>
  <si>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</si>
  <si>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wt</t>
  </si>
  <si>
    <t>BAD</t>
  </si>
  <si>
    <t>1990MNRAS.247..632B</t>
  </si>
  <si>
    <t> CPRI 21.5 </t>
  </si>
  <si>
    <t>II</t>
  </si>
  <si>
    <t> AAOB 1.25 </t>
  </si>
  <si>
    <t> AN 264.107 </t>
  </si>
  <si>
    <t>I</t>
  </si>
  <si>
    <t>IBVS 3202</t>
  </si>
  <si>
    <t>??</t>
  </si>
  <si>
    <t>BBSAG</t>
  </si>
  <si>
    <t>IBVS 0937</t>
  </si>
  <si>
    <t>IBVS 1163</t>
  </si>
  <si>
    <t>IBVS 1249</t>
  </si>
  <si>
    <t>AAVSO 4</t>
  </si>
  <si>
    <t>IBVS 2189</t>
  </si>
  <si>
    <t>BAVM 34 </t>
  </si>
  <si>
    <t>GCVS 4</t>
  </si>
  <si>
    <t> AAPS 61.315 </t>
  </si>
  <si>
    <t> AA 36.123 </t>
  </si>
  <si>
    <t> VSSC 68.36 </t>
  </si>
  <si>
    <t>MVS 1</t>
  </si>
  <si>
    <t> VSSC 70 </t>
  </si>
  <si>
    <t>BAV-M</t>
  </si>
  <si>
    <t>IBVS 3355</t>
  </si>
  <si>
    <t> MN 247.640 </t>
  </si>
  <si>
    <t>BAAVS</t>
  </si>
  <si>
    <t>IBVS 4621</t>
  </si>
  <si>
    <t>IBVS 4840</t>
  </si>
  <si>
    <t>This point (IBVS 4840) was originally in error -- one hour late (due to daylight/standard time mixup).</t>
  </si>
  <si>
    <t>BAVM 122 </t>
  </si>
  <si>
    <t>IBVS 4912</t>
  </si>
  <si>
    <t>IBVS 5040</t>
  </si>
  <si>
    <t> AOEB 12 </t>
  </si>
  <si>
    <t>BAVM 131 </t>
  </si>
  <si>
    <t>BAVM 143 </t>
  </si>
  <si>
    <t>BAVM 154 </t>
  </si>
  <si>
    <t>IBVS 5464</t>
  </si>
  <si>
    <t>BAVM 157 </t>
  </si>
  <si>
    <t>IBVS 5502</t>
  </si>
  <si>
    <t>VSB 42 </t>
  </si>
  <si>
    <t>VSB 43 </t>
  </si>
  <si>
    <t>IBVS 5643</t>
  </si>
  <si>
    <t>IBVS 5677</t>
  </si>
  <si>
    <t>IBVS 5777</t>
  </si>
  <si>
    <t>VSB 44 </t>
  </si>
  <si>
    <t>IBVS 5668</t>
  </si>
  <si>
    <t>IBVS 5843</t>
  </si>
  <si>
    <t>IBVS 5690</t>
  </si>
  <si>
    <t>VSB 45 </t>
  </si>
  <si>
    <t>VSB 46 </t>
  </si>
  <si>
    <t>IBVS 5898</t>
  </si>
  <si>
    <t>IBVS 5874</t>
  </si>
  <si>
    <t>JAVSO..36..186</t>
  </si>
  <si>
    <t>JAVSO..37...44</t>
  </si>
  <si>
    <t>IBVS 5917</t>
  </si>
  <si>
    <t>IBVS 5894</t>
  </si>
  <si>
    <t>JAVSO..38...85</t>
  </si>
  <si>
    <t>IBVS 6230</t>
  </si>
  <si>
    <t>BAVM 215 </t>
  </si>
  <si>
    <t>IBVS 5984</t>
  </si>
  <si>
    <t>IBVS 5980</t>
  </si>
  <si>
    <t>IBVS 5992</t>
  </si>
  <si>
    <t>IBVS 6010</t>
  </si>
  <si>
    <t>BAVM 225 </t>
  </si>
  <si>
    <t>IBVS 6029</t>
  </si>
  <si>
    <t>BAVM 228 </t>
  </si>
  <si>
    <t>VSB 56 </t>
  </si>
  <si>
    <t>JAVSO..42..426</t>
  </si>
  <si>
    <t>IBVS 6218</t>
  </si>
  <si>
    <t>OEJV 0179</t>
  </si>
  <si>
    <t>JAVSO..43...77</t>
  </si>
  <si>
    <t>JAVSO..44…69</t>
  </si>
  <si>
    <t>JAVSO..43..238</t>
  </si>
  <si>
    <t>IBVS 6196</t>
  </si>
  <si>
    <t>JAVSO..45..121</t>
  </si>
  <si>
    <t>JAVSO..44..164</t>
  </si>
  <si>
    <t>JAVSO..45..215</t>
  </si>
  <si>
    <t>JAVSO..47..105</t>
  </si>
  <si>
    <t>JAVSO..46..184</t>
  </si>
  <si>
    <t>JAVSO..47..263</t>
  </si>
  <si>
    <t>JAVSO..48..256</t>
  </si>
  <si>
    <t>Qian's fit 2001MNRAS..328..914</t>
  </si>
  <si>
    <t>AAVSO</t>
  </si>
  <si>
    <t>IBVS</t>
  </si>
  <si>
    <t>IBVS 6048</t>
  </si>
  <si>
    <t>PG</t>
  </si>
  <si>
    <t>Prager</t>
  </si>
  <si>
    <t>Sc</t>
  </si>
  <si>
    <t>Dugan</t>
  </si>
  <si>
    <t>(Wood,</t>
  </si>
  <si>
    <t>1946)</t>
  </si>
  <si>
    <t>Szczepanowska,</t>
  </si>
  <si>
    <t>Sz</t>
  </si>
  <si>
    <t>Prager,</t>
  </si>
  <si>
    <t>VIS</t>
  </si>
  <si>
    <t>Kukarkin,</t>
  </si>
  <si>
    <t>Z437028.47545</t>
  </si>
  <si>
    <t>Purgathofer</t>
  </si>
  <si>
    <t>&amp;</t>
  </si>
  <si>
    <t>Widorn,</t>
  </si>
  <si>
    <t>Z438846.5350</t>
  </si>
  <si>
    <t>Blanco</t>
  </si>
  <si>
    <t>&amp;c</t>
  </si>
  <si>
    <t>Catalano,</t>
  </si>
  <si>
    <t>Z439587.5065</t>
  </si>
  <si>
    <t>Z439596.5040</t>
  </si>
  <si>
    <t>Bodokia,</t>
  </si>
  <si>
    <t>Kreiner,</t>
  </si>
  <si>
    <t>Z439943.8593</t>
  </si>
  <si>
    <t>Binnendijk,</t>
  </si>
  <si>
    <t>Lause,</t>
  </si>
  <si>
    <t>Z439946.7472</t>
  </si>
  <si>
    <t>Z439948.6755</t>
  </si>
  <si>
    <t>Kizilirmak</t>
  </si>
  <si>
    <t>Pohl,</t>
  </si>
  <si>
    <t>Pohl</t>
  </si>
  <si>
    <t>Kizilirmak,</t>
  </si>
  <si>
    <t>Wood,</t>
  </si>
  <si>
    <t>Z442892.6620</t>
  </si>
  <si>
    <t>Mallama</t>
  </si>
  <si>
    <t>ct</t>
  </si>
  <si>
    <t>al.,</t>
  </si>
  <si>
    <t>Z444709.4356</t>
  </si>
  <si>
    <t>et</t>
  </si>
  <si>
    <t>Locher,</t>
  </si>
  <si>
    <t>Niarchos,</t>
  </si>
  <si>
    <t>Kaluiny,</t>
  </si>
  <si>
    <t>2446113.63O</t>
  </si>
  <si>
    <t>Isles,</t>
  </si>
  <si>
    <t>Z446855.8822</t>
  </si>
  <si>
    <t>Michaels,</t>
  </si>
  <si>
    <t>Zesscwitch,</t>
  </si>
  <si>
    <t>Nason</t>
  </si>
  <si>
    <t>Moore,</t>
  </si>
  <si>
    <t>Z446875.8052</t>
  </si>
  <si>
    <t>Kwee,</t>
  </si>
  <si>
    <t>Z446892.505</t>
  </si>
  <si>
    <t>Hiibscher</t>
  </si>
  <si>
    <t>8;</t>
  </si>
  <si>
    <t>Lichtenknecker,</t>
  </si>
  <si>
    <t>Z447262.3659</t>
  </si>
  <si>
    <t>Keskin</t>
  </si>
  <si>
    <t>Z447270.3876</t>
  </si>
  <si>
    <t>Z447270.404</t>
  </si>
  <si>
    <t>Z447593.6473</t>
  </si>
  <si>
    <t>TPT</t>
  </si>
  <si>
    <t>—-</t>
  </si>
  <si>
    <t>this</t>
  </si>
  <si>
    <t>paper</t>
  </si>
  <si>
    <t>-—</t>
  </si>
  <si>
    <t>Minima of AG Vir from the Lichtenknecker Database of the BAV</t>
  </si>
  <si>
    <t>http://www.bav-astro.de/LkDB/index.php</t>
  </si>
  <si>
    <t> 10.03.1926 23:51 </t>
  </si>
  <si>
    <t> 0.027 </t>
  </si>
  <si>
    <t> Prager &amp; Dugan </t>
  </si>
  <si>
    <t> 02.05.1927 01:48 </t>
  </si>
  <si>
    <t> 0.028 </t>
  </si>
  <si>
    <t> KVBB 6.35 </t>
  </si>
  <si>
    <t> 04.05.1927 00:28 </t>
  </si>
  <si>
    <t> 0.045 </t>
  </si>
  <si>
    <t> R.Prager </t>
  </si>
  <si>
    <t> NNVS 1.12 </t>
  </si>
  <si>
    <t> 08.05.1929 19:48 </t>
  </si>
  <si>
    <t> 0.015 </t>
  </si>
  <si>
    <t> B.Kukarkin </t>
  </si>
  <si>
    <t> 21.05.1930 01:29 </t>
  </si>
  <si>
    <t> 0.016 </t>
  </si>
  <si>
    <t> R.Dugan </t>
  </si>
  <si>
    <t> 22.05.1930 23:54 </t>
  </si>
  <si>
    <t> 0.022 </t>
  </si>
  <si>
    <t> 28.05.1930 03:50 </t>
  </si>
  <si>
    <t> AN 247.357 </t>
  </si>
  <si>
    <t> 18.03.1931 11:47 </t>
  </si>
  <si>
    <t> 0.041 </t>
  </si>
  <si>
    <t> 13.04.1931 04:49 </t>
  </si>
  <si>
    <t> 19.04.1934 23:58 </t>
  </si>
  <si>
    <t> 0.055 </t>
  </si>
  <si>
    <t> F.Lause </t>
  </si>
  <si>
    <t> 27.03.1935 05:08 </t>
  </si>
  <si>
    <t> 30.03.1935 02:38 </t>
  </si>
  <si>
    <t> 0.026 </t>
  </si>
  <si>
    <t> 07.03.1939 08:25 </t>
  </si>
  <si>
    <t>?</t>
  </si>
  <si>
    <t> F.B.Wood </t>
  </si>
  <si>
    <t> 12.03.1939 11:49 </t>
  </si>
  <si>
    <t> 13.03.1939 10:56 </t>
  </si>
  <si>
    <t> 15.03.1939 09:12 </t>
  </si>
  <si>
    <t> 16.03.1939 08:25 </t>
  </si>
  <si>
    <t> 0.018 </t>
  </si>
  <si>
    <t> 17.03.1939 07:27 </t>
  </si>
  <si>
    <t> 0.014 </t>
  </si>
  <si>
    <t> 24.03.1939 09:05 </t>
  </si>
  <si>
    <t> 0.013 </t>
  </si>
  <si>
    <t> 06.04.1939 05:36 </t>
  </si>
  <si>
    <t> 10.04.1939 09:50 </t>
  </si>
  <si>
    <t> 15.04.1939 05:34 </t>
  </si>
  <si>
    <t> AC 35.9 </t>
  </si>
  <si>
    <t> 23.06.1944 16:09 </t>
  </si>
  <si>
    <t> -0.006 </t>
  </si>
  <si>
    <t> W.Zessewitsch </t>
  </si>
  <si>
    <t> AJ 56.183 </t>
  </si>
  <si>
    <t> 16.04.1950 08:29 </t>
  </si>
  <si>
    <t> -0.000 </t>
  </si>
  <si>
    <t> Nason &amp; Moore </t>
  </si>
  <si>
    <t> AA 8.42 </t>
  </si>
  <si>
    <t> 18.03.1953 19:00 </t>
  </si>
  <si>
    <t> -0.0052 </t>
  </si>
  <si>
    <t> A.Szczepanowska </t>
  </si>
  <si>
    <t> 22.03.1953 00:12 </t>
  </si>
  <si>
    <t> -0.0014 </t>
  </si>
  <si>
    <t> 31.03.1955 01:19 </t>
  </si>
  <si>
    <t> -0.0037 </t>
  </si>
  <si>
    <t> 01.04.1955 00:41 </t>
  </si>
  <si>
    <t> 0.0059 </t>
  </si>
  <si>
    <t> 21.04.1955 21:57 </t>
  </si>
  <si>
    <t> 0.0057 </t>
  </si>
  <si>
    <t> 29.03.1956 18:17 </t>
  </si>
  <si>
    <t> -0.0012 </t>
  </si>
  <si>
    <t> 10.01.1957 01:33 </t>
  </si>
  <si>
    <t> 0.0009 </t>
  </si>
  <si>
    <t> MWIE 12.36 </t>
  </si>
  <si>
    <t> 03.04.1960 23:24 </t>
  </si>
  <si>
    <t> 0.0048 </t>
  </si>
  <si>
    <t> Purgathofer&amp;Widorn </t>
  </si>
  <si>
    <t> MSAI 41.343 </t>
  </si>
  <si>
    <t> 27.03.1965 00:50 </t>
  </si>
  <si>
    <t> 0.0053 </t>
  </si>
  <si>
    <t> Blanco &amp; Catalano </t>
  </si>
  <si>
    <t> 07.04.1967 00:09 </t>
  </si>
  <si>
    <t> 0.0005 </t>
  </si>
  <si>
    <t> 07.05.1967 20:26 </t>
  </si>
  <si>
    <t> -0.0013 </t>
  </si>
  <si>
    <t> AJ 74.1024 </t>
  </si>
  <si>
    <t> 28.03.1968 08:37 </t>
  </si>
  <si>
    <t> 0.0034 </t>
  </si>
  <si>
    <t> L.Binnendijk </t>
  </si>
  <si>
    <t> 31.03.1968 05:55 </t>
  </si>
  <si>
    <t> -0.0006 </t>
  </si>
  <si>
    <t> 02.04.1968 04:12 </t>
  </si>
  <si>
    <t> -0.0003 </t>
  </si>
  <si>
    <t> ORI 112 </t>
  </si>
  <si>
    <t> 10.03.1969 01:01 </t>
  </si>
  <si>
    <t> -0.023 </t>
  </si>
  <si>
    <t> R.Diethelm </t>
  </si>
  <si>
    <t> ORI 113 </t>
  </si>
  <si>
    <t> 07.04.1969 22:35 </t>
  </si>
  <si>
    <t> -0.044 </t>
  </si>
  <si>
    <t> 10.04.1969 20:15 </t>
  </si>
  <si>
    <t> -0.033 </t>
  </si>
  <si>
    <t> 03.05.1969 00:30 </t>
  </si>
  <si>
    <t> -0.028 </t>
  </si>
  <si>
    <t> ORI 118 </t>
  </si>
  <si>
    <t> 04.03.1970 22:39 </t>
  </si>
  <si>
    <t> 11.04.1970 20:22 </t>
  </si>
  <si>
    <t> -0.018 </t>
  </si>
  <si>
    <t> ORI 119 </t>
  </si>
  <si>
    <t> 04.05.1970 23:35 </t>
  </si>
  <si>
    <t> -0.019 </t>
  </si>
  <si>
    <t> 24.05.1970 21:46 </t>
  </si>
  <si>
    <t> -0.017 </t>
  </si>
  <si>
    <t> 02.06.1970 22:19 </t>
  </si>
  <si>
    <t> 0.009 </t>
  </si>
  <si>
    <t>IBVS 937 </t>
  </si>
  <si>
    <t> 14.03.1972 22:14 </t>
  </si>
  <si>
    <t> 0.000 </t>
  </si>
  <si>
    <t> Hufnagel &amp; Meier </t>
  </si>
  <si>
    <t>IBVS 1163 </t>
  </si>
  <si>
    <t> 07.02.1975 23:31 </t>
  </si>
  <si>
    <t> 0.001 </t>
  </si>
  <si>
    <t> J.Ebersberger </t>
  </si>
  <si>
    <t> BBS 23 </t>
  </si>
  <si>
    <t> 04.06.1975 22:35 </t>
  </si>
  <si>
    <t> -0.001 </t>
  </si>
  <si>
    <t>IBVS 1249 </t>
  </si>
  <si>
    <t> 24.04.1976 03:53 </t>
  </si>
  <si>
    <t> 0.0032 </t>
  </si>
  <si>
    <t> D.R.Skillman </t>
  </si>
  <si>
    <t> AOEB 4 </t>
  </si>
  <si>
    <t> 29.04.1976 07:14 </t>
  </si>
  <si>
    <t> 0.002 </t>
  </si>
  <si>
    <t> D.Sharpe </t>
  </si>
  <si>
    <t> 29.04.1977 07:30 </t>
  </si>
  <si>
    <t> -0.013 </t>
  </si>
  <si>
    <t> G.Samolyk </t>
  </si>
  <si>
    <t> 29.04.1977 07:53 </t>
  </si>
  <si>
    <t> 0.003 </t>
  </si>
  <si>
    <t> D.Ruokonen </t>
  </si>
  <si>
    <t> 10.03.1978 04:42 </t>
  </si>
  <si>
    <t> -0.029 </t>
  </si>
  <si>
    <t> 05.04.1980 06:12 </t>
  </si>
  <si>
    <t> -0.008 </t>
  </si>
  <si>
    <t>IBVS 2189 </t>
  </si>
  <si>
    <t> 14.04.1981 22:27 </t>
  </si>
  <si>
    <t> 0.0031 </t>
  </si>
  <si>
    <t> R.Gröbel </t>
  </si>
  <si>
    <t> BBS 60 </t>
  </si>
  <si>
    <t> 14.04.1982 22:58 </t>
  </si>
  <si>
    <t> 07.04.1983 21:57 </t>
  </si>
  <si>
    <t> 0.0000 </t>
  </si>
  <si>
    <t> P.Niarchos </t>
  </si>
  <si>
    <t> 10.04.1985 04:26 </t>
  </si>
  <si>
    <t> 0.006 </t>
  </si>
  <si>
    <t> S.Cook </t>
  </si>
  <si>
    <t> 19.04.1985 04:22 </t>
  </si>
  <si>
    <t> BBS 77 </t>
  </si>
  <si>
    <t> 24.04.1985 21:48 </t>
  </si>
  <si>
    <t> -0.051 </t>
  </si>
  <si>
    <t> A.Paschke </t>
  </si>
  <si>
    <t> 26.04.1985 05:55 </t>
  </si>
  <si>
    <t> P.Atwood </t>
  </si>
  <si>
    <t> 21.05.1985 07:13 </t>
  </si>
  <si>
    <t> 10.04.1986 05:02 </t>
  </si>
  <si>
    <t> 0.005 </t>
  </si>
  <si>
    <t> BBS 83 </t>
  </si>
  <si>
    <t> 07.04.1987 00:07 </t>
  </si>
  <si>
    <t> -0.012 </t>
  </si>
  <si>
    <t> 17.04.1987 22:04 </t>
  </si>
  <si>
    <t> -0.02 </t>
  </si>
  <si>
    <t>IBVS 3202 </t>
  </si>
  <si>
    <t> 26.04.1987 07:01 </t>
  </si>
  <si>
    <t> -0.0042 </t>
  </si>
  <si>
    <t> E.Michaels </t>
  </si>
  <si>
    <t> 30.04.1987 04:01 </t>
  </si>
  <si>
    <t> 25.05.1987 05:21 </t>
  </si>
  <si>
    <t> 0.007 </t>
  </si>
  <si>
    <t>BAVM 50 </t>
  </si>
  <si>
    <t> 09.04.1988 21:25 </t>
  </si>
  <si>
    <t> K.Seifert </t>
  </si>
  <si>
    <t>IBVS 3355 </t>
  </si>
  <si>
    <t> 10.04.1988 20:46 </t>
  </si>
  <si>
    <t> 0.0033 </t>
  </si>
  <si>
    <t> E.Wunder </t>
  </si>
  <si>
    <t> BBS 88 </t>
  </si>
  <si>
    <t> 18.04.1988 21:18 </t>
  </si>
  <si>
    <t> -0.0081 </t>
  </si>
  <si>
    <t> 18.04.1988 21:41 </t>
  </si>
  <si>
    <t> 0.008 </t>
  </si>
  <si>
    <t> 13.04.1989 03:28 </t>
  </si>
  <si>
    <t>BAVM 52 </t>
  </si>
  <si>
    <t> 06.05.1989 21:47 </t>
  </si>
  <si>
    <t>BAVM 59 </t>
  </si>
  <si>
    <t> 31.03.1990 22:45 </t>
  </si>
  <si>
    <t> -0.005 </t>
  </si>
  <si>
    <t> M.Dahm </t>
  </si>
  <si>
    <t> 22.04.1990 03:44 </t>
  </si>
  <si>
    <t> -0.004 </t>
  </si>
  <si>
    <t> 24.05.1990 22:13 </t>
  </si>
  <si>
    <t> -0.009 </t>
  </si>
  <si>
    <t> 11.04.1991 21:44 </t>
  </si>
  <si>
    <t> D.Girrbach </t>
  </si>
  <si>
    <t> 12.04.1991 20:28 </t>
  </si>
  <si>
    <t> -0.014 </t>
  </si>
  <si>
    <t> G.Maintz </t>
  </si>
  <si>
    <t> BBS 98 </t>
  </si>
  <si>
    <t> 08.05.1991 21:18 </t>
  </si>
  <si>
    <t> -0.007 </t>
  </si>
  <si>
    <t> E.Blättler </t>
  </si>
  <si>
    <t> BBS 101 </t>
  </si>
  <si>
    <t> 20.04.1992 21:30 </t>
  </si>
  <si>
    <t> 0.0062 </t>
  </si>
  <si>
    <t>B</t>
  </si>
  <si>
    <t>BAVM 62 </t>
  </si>
  <si>
    <t> 13.03.1993 00:42 </t>
  </si>
  <si>
    <t> -0.0057 </t>
  </si>
  <si>
    <t> F.Agerer </t>
  </si>
  <si>
    <t> 13.03.1993 00:44 </t>
  </si>
  <si>
    <t> -0.0046 </t>
  </si>
  <si>
    <t>B;V</t>
  </si>
  <si>
    <t> BBS 108 </t>
  </si>
  <si>
    <t> 08.03.1994 21:17 </t>
  </si>
  <si>
    <t> M.Martignoni </t>
  </si>
  <si>
    <t> 17.03.1994 20:44 </t>
  </si>
  <si>
    <t>BAVM 68 </t>
  </si>
  <si>
    <t> 28.04.1994 23:27 </t>
  </si>
  <si>
    <t> 0.0026 </t>
  </si>
  <si>
    <t>G</t>
  </si>
  <si>
    <t> 28.04.1994 23:28 </t>
  </si>
  <si>
    <t> BBS 110 </t>
  </si>
  <si>
    <t> 27.02.1995 22:04 </t>
  </si>
  <si>
    <t> 28.02.1995 21:17 </t>
  </si>
  <si>
    <t> 0.011 </t>
  </si>
  <si>
    <t> BBS 113 </t>
  </si>
  <si>
    <t> 03.04.1995 22:22 </t>
  </si>
  <si>
    <t>BAVM 93 </t>
  </si>
  <si>
    <t> 27.05.1995 22:07 </t>
  </si>
  <si>
    <t> W.Quester </t>
  </si>
  <si>
    <t> 21.03.1996 02:42 </t>
  </si>
  <si>
    <t> 0.004 </t>
  </si>
  <si>
    <t>BAVM 101 </t>
  </si>
  <si>
    <t> 02.05.1997 20:54 </t>
  </si>
  <si>
    <t> BBS 115 </t>
  </si>
  <si>
    <t> 23.05.1997 02:42 </t>
  </si>
  <si>
    <t> -0.0022 </t>
  </si>
  <si>
    <t> B.Krobusek </t>
  </si>
  <si>
    <t> 28.05.1997 21:38 </t>
  </si>
  <si>
    <t>IBVS 4621 </t>
  </si>
  <si>
    <t> 27.05.1998 07:36 </t>
  </si>
  <si>
    <t> -0.0007 </t>
  </si>
  <si>
    <t> R.H.Nelson </t>
  </si>
  <si>
    <t>IBVS 4840 </t>
  </si>
  <si>
    <t> 09.05.1999 08:37 </t>
  </si>
  <si>
    <t> 0.0106 </t>
  </si>
  <si>
    <t>IBVS 5040 </t>
  </si>
  <si>
    <t> 30.01.2000 09:53 </t>
  </si>
  <si>
    <t> 0.0055 </t>
  </si>
  <si>
    <t>IBVS 5502 </t>
  </si>
  <si>
    <t> 18.04.2003 04:48 </t>
  </si>
  <si>
    <t> S.Dvorak </t>
  </si>
  <si>
    <t>BAVM 172 </t>
  </si>
  <si>
    <t> 15.04.2004 22:45 </t>
  </si>
  <si>
    <t> -0.0000 </t>
  </si>
  <si>
    <t>-I</t>
  </si>
  <si>
    <t> v.Poschinger </t>
  </si>
  <si>
    <t>IBVS 5677 </t>
  </si>
  <si>
    <t> 24.08.2004 08:21 </t>
  </si>
  <si>
    <t> -0.059 </t>
  </si>
  <si>
    <t>IBVS 5668 </t>
  </si>
  <si>
    <t> 09.02.2005 02:33 </t>
  </si>
  <si>
    <t> 0.0043 </t>
  </si>
  <si>
    <t> T.Pribulla et al. </t>
  </si>
  <si>
    <t> 10.02.2005 01:33 </t>
  </si>
  <si>
    <t> -0.0016 </t>
  </si>
  <si>
    <t>IBVS 5843 </t>
  </si>
  <si>
    <t> 03.03.2005 06:30 </t>
  </si>
  <si>
    <t> -0.0028 </t>
  </si>
  <si>
    <t> W.Ogloza et al. </t>
  </si>
  <si>
    <t>IBVS 5777 </t>
  </si>
  <si>
    <t> 20.03.2005 22:47 </t>
  </si>
  <si>
    <t> 0.0029 </t>
  </si>
  <si>
    <t> S.Parimucha et al. </t>
  </si>
  <si>
    <t> 21.03.2005 21:48 </t>
  </si>
  <si>
    <t> -0.0018 </t>
  </si>
  <si>
    <t> 30.03.2005 06:15 </t>
  </si>
  <si>
    <t> -0.0041 </t>
  </si>
  <si>
    <t> 01.04.2005 04:37 </t>
  </si>
  <si>
    <t> -0.0005 </t>
  </si>
  <si>
    <t> 02.04.2005 03:48 </t>
  </si>
  <si>
    <t> 0.0015 </t>
  </si>
  <si>
    <t> 03.04.2005 02:50 </t>
  </si>
  <si>
    <t> -0.0026 </t>
  </si>
  <si>
    <t> 11.05.2005 00:52 </t>
  </si>
  <si>
    <t> -0.0011 </t>
  </si>
  <si>
    <t>IBVS 5690 </t>
  </si>
  <si>
    <t> 16.05.2005 04:16 </t>
  </si>
  <si>
    <t> T.Krajci </t>
  </si>
  <si>
    <t>IBVS 5898 </t>
  </si>
  <si>
    <t> 14.01.2008 03:27 </t>
  </si>
  <si>
    <t> -0.0080 </t>
  </si>
  <si>
    <t>o</t>
  </si>
  <si>
    <t>BAVM 201 </t>
  </si>
  <si>
    <t> 29.03.2008 23:26 </t>
  </si>
  <si>
    <t> -0.0082 </t>
  </si>
  <si>
    <t> P.Frank </t>
  </si>
  <si>
    <t>JAAVSO 36(2);186 </t>
  </si>
  <si>
    <t> 06.05.2008 05:59 </t>
  </si>
  <si>
    <t> -0.0085 </t>
  </si>
  <si>
    <t> J.Bialozynski </t>
  </si>
  <si>
    <t> 06.05.2008 21:13 </t>
  </si>
  <si>
    <t> -0.0165 </t>
  </si>
  <si>
    <t>V</t>
  </si>
  <si>
    <t> M.Wischnewski </t>
  </si>
  <si>
    <t>JAAVSO 37(1);44 </t>
  </si>
  <si>
    <t> 02.06.2008 21:15 </t>
  </si>
  <si>
    <t> -0.0069 </t>
  </si>
  <si>
    <t>ns</t>
  </si>
  <si>
    <t> F.Salvaggio </t>
  </si>
  <si>
    <t>IBVS 5917 </t>
  </si>
  <si>
    <t> G.Marino et al. </t>
  </si>
  <si>
    <t>IBVS 5894 </t>
  </si>
  <si>
    <t> 12.02.2009 08:51 </t>
  </si>
  <si>
    <t> -0.0133 </t>
  </si>
  <si>
    <t> JAAVSO 38;85 </t>
  </si>
  <si>
    <t> 24.03.2009 05:26 </t>
  </si>
  <si>
    <t> 0.0003 </t>
  </si>
  <si>
    <t> K.Menzies </t>
  </si>
  <si>
    <t> 13.04.2009 03:36 </t>
  </si>
  <si>
    <t> 0.0016 </t>
  </si>
  <si>
    <t>IBVS 5980 </t>
  </si>
  <si>
    <t> 14.02.2011 23:53 </t>
  </si>
  <si>
    <t> -0.0086 </t>
  </si>
  <si>
    <t>R</t>
  </si>
  <si>
    <t>IBVS 5992 </t>
  </si>
  <si>
    <t> 15.02.2011 07:49 </t>
  </si>
  <si>
    <t>BAVM 220 </t>
  </si>
  <si>
    <t> 20.04.2011 21:42 </t>
  </si>
  <si>
    <t> -0.0073 </t>
  </si>
  <si>
    <t>IBVS 6029 </t>
  </si>
  <si>
    <t> 22.02.2012 10:03 </t>
  </si>
  <si>
    <t> 22.04.2012 03:46 </t>
  </si>
  <si>
    <t> -0.0296 </t>
  </si>
  <si>
    <t> 03.03.2005 06:29 </t>
  </si>
  <si>
    <t> -0.0030 </t>
  </si>
  <si>
    <t> 28.04.2005 04:27 </t>
  </si>
  <si>
    <t> 01.04.2006 04:57 </t>
  </si>
  <si>
    <t> -0.0118 </t>
  </si>
  <si>
    <t> V.Petriew </t>
  </si>
  <si>
    <t> 09.02.2007 19:07 </t>
  </si>
  <si>
    <t> 0.0010 </t>
  </si>
  <si>
    <t>Ic</t>
  </si>
  <si>
    <t> K.Nakajima </t>
  </si>
  <si>
    <t> 30.03.2007 07:18 </t>
  </si>
  <si>
    <t> -0.0121 </t>
  </si>
  <si>
    <t> 17.01.2011 01:50 </t>
  </si>
  <si>
    <t> -0.0077 </t>
  </si>
  <si>
    <t> U.Schmidt </t>
  </si>
  <si>
    <t> 22.04.2011 19:51 </t>
  </si>
  <si>
    <t> -0.0122 </t>
  </si>
  <si>
    <t> 15.03.2012 22:08 </t>
  </si>
  <si>
    <t> 0.0095 </t>
  </si>
  <si>
    <t> 31.03.1939 03:14 </t>
  </si>
  <si>
    <t> 0.021 </t>
  </si>
  <si>
    <t> 21.04.1939 07:56 </t>
  </si>
  <si>
    <t> BAN 14.134 </t>
  </si>
  <si>
    <t> 14.03.1952 22:04 </t>
  </si>
  <si>
    <t> 0.0039 </t>
  </si>
  <si>
    <t> K.K.Kwee </t>
  </si>
  <si>
    <t> 17.04.1952 23:29 </t>
  </si>
  <si>
    <t> 19.04.1953 22:18 </t>
  </si>
  <si>
    <t> 03.02.1954 02:54 </t>
  </si>
  <si>
    <t> -0.0010 </t>
  </si>
  <si>
    <t> 28.03.1956 19:08 </t>
  </si>
  <si>
    <t> -0.0017 </t>
  </si>
  <si>
    <t> 16.04.1967 00:05 </t>
  </si>
  <si>
    <t> 01.06.1967 21:56 </t>
  </si>
  <si>
    <t> -0.0024 </t>
  </si>
  <si>
    <t> 29.03.1968 07:39 </t>
  </si>
  <si>
    <t> -0.0008 </t>
  </si>
  <si>
    <t> 08.04.1983 21:14 </t>
  </si>
  <si>
    <t> 0.0065 </t>
  </si>
  <si>
    <t> 10.02.1984 16:58 </t>
  </si>
  <si>
    <t> J.Kaluzny </t>
  </si>
  <si>
    <t> 01.03.1987 09:10 </t>
  </si>
  <si>
    <t> -0.0038 </t>
  </si>
  <si>
    <t> 05.03.1987 05:42 </t>
  </si>
  <si>
    <t> 06.03.1987 05:03 </t>
  </si>
  <si>
    <t> 0.0047 </t>
  </si>
  <si>
    <t> 21.03.1987 07:19 </t>
  </si>
  <si>
    <t> 21.03.1987 22:43 </t>
  </si>
  <si>
    <t> J.Ells </t>
  </si>
  <si>
    <t> 08.03.1989 03:32 </t>
  </si>
  <si>
    <t> S.Bell et al. </t>
  </si>
  <si>
    <t> 11.03.1989 01:03 </t>
  </si>
  <si>
    <t> 13.04.1999 08:51 </t>
  </si>
  <si>
    <t> 0.0476 </t>
  </si>
  <si>
    <t>BAVM 128 </t>
  </si>
  <si>
    <t> 02.05.1999 22:20 </t>
  </si>
  <si>
    <t> 0.0086 </t>
  </si>
  <si>
    <t> 02.05.1999 22:22 </t>
  </si>
  <si>
    <t> 0.0097 </t>
  </si>
  <si>
    <t> 23.05.2003 13:12 </t>
  </si>
  <si>
    <t> Nakajima </t>
  </si>
  <si>
    <t> 05.01.2005 17:14 </t>
  </si>
  <si>
    <t> 02.03.2005 15:09 </t>
  </si>
  <si>
    <t> 0.0006 </t>
  </si>
  <si>
    <t> 20.03.2006 15:34 </t>
  </si>
  <si>
    <t> -0.0020 </t>
  </si>
  <si>
    <t> K.Nagai et al. </t>
  </si>
  <si>
    <t> 27.04.1927 22:12 </t>
  </si>
  <si>
    <t> 03.05.1927 01:12 </t>
  </si>
  <si>
    <t> 0.039 </t>
  </si>
  <si>
    <t> 04.05.1927 23:48 </t>
  </si>
  <si>
    <t> 0.053 </t>
  </si>
  <si>
    <t> 27.04.1935 23:32 </t>
  </si>
  <si>
    <t> -0.022 </t>
  </si>
  <si>
    <t> V.Bodokia </t>
  </si>
  <si>
    <t> 13.05.1930 01:07 </t>
  </si>
  <si>
    <t> 0.034 </t>
  </si>
  <si>
    <t> 22.05.1930 00:46 </t>
  </si>
  <si>
    <t> 18.03.1931 04:29 </t>
  </si>
  <si>
    <t> 0.059 </t>
  </si>
  <si>
    <t> 16.04.1931 02:29 </t>
  </si>
  <si>
    <t> 0.057 </t>
  </si>
  <si>
    <t> 21.04.1931 05:28 </t>
  </si>
  <si>
    <t> 26.04.1936 17:24 </t>
  </si>
  <si>
    <t> 28.04.1936 00:31 </t>
  </si>
  <si>
    <t> 0.029 </t>
  </si>
  <si>
    <t> 08.05.1936 22:48 </t>
  </si>
  <si>
    <t> 0.032 </t>
  </si>
  <si>
    <t> 10.05.1936 20:57 </t>
  </si>
  <si>
    <t> 24.05.1936 23:49 </t>
  </si>
  <si>
    <t> 26.11.1936 02:06 </t>
  </si>
  <si>
    <t> 23.12.1936 01:58 </t>
  </si>
  <si>
    <t> 0.023 </t>
  </si>
  <si>
    <t> 03.03.1937 18:10 </t>
  </si>
  <si>
    <t> 12.03.1937 18:36 </t>
  </si>
  <si>
    <t> 19.03.1937 20:26 </t>
  </si>
  <si>
    <t> 0.035 </t>
  </si>
  <si>
    <t> 03.05.1937 19:36 </t>
  </si>
  <si>
    <t> 17.05.1937 23:02 </t>
  </si>
  <si>
    <t> 0.020 </t>
  </si>
  <si>
    <t> 30.05.1937 20:05 </t>
  </si>
  <si>
    <t> 0.044 </t>
  </si>
  <si>
    <t> 21.02.1982 22:16 </t>
  </si>
  <si>
    <t> 0.025 </t>
  </si>
  <si>
    <t> H.Zimmermann </t>
  </si>
  <si>
    <t> 16.04.1982 20:52 </t>
  </si>
  <si>
    <t> -0.016 </t>
  </si>
  <si>
    <t> W.Grimm </t>
  </si>
  <si>
    <t> 16.04.1982 21:23 </t>
  </si>
  <si>
    <t> 18.04.1982 20:22 </t>
  </si>
  <si>
    <t> W.Braune </t>
  </si>
  <si>
    <t> 17.02.1985 03:07 </t>
  </si>
  <si>
    <t> J.Isles </t>
  </si>
  <si>
    <t> 02.05.1999 21:46 </t>
  </si>
  <si>
    <t> R.Meyer </t>
  </si>
  <si>
    <t> 04.03.2000 03:28 </t>
  </si>
  <si>
    <t> C.Stephan </t>
  </si>
  <si>
    <t> 06.04.2000 21:12 </t>
  </si>
  <si>
    <t> 24.03.2001 02:08 </t>
  </si>
  <si>
    <t> 20.05.2001 22:12 </t>
  </si>
  <si>
    <t> 10.03.2002 23:02 </t>
  </si>
  <si>
    <t> 22.03.2003 20:54 </t>
  </si>
  <si>
    <t> 0.012 </t>
  </si>
  <si>
    <t> 31.01.2004 17:49 </t>
  </si>
  <si>
    <t> -0.015 </t>
  </si>
  <si>
    <t> Kanai </t>
  </si>
  <si>
    <t> 05.02.2005 13:42 </t>
  </si>
  <si>
    <t> 03.04.2005 03:07 </t>
  </si>
  <si>
    <t> D.Williams </t>
  </si>
  <si>
    <t> 19.04.2005 04:26 </t>
  </si>
  <si>
    <t> -0.002 </t>
  </si>
  <si>
    <t> A.Beaton </t>
  </si>
  <si>
    <t> 07.05.2005 04:19 </t>
  </si>
  <si>
    <t> 11.03.2013 02:48 </t>
  </si>
  <si>
    <t>O-C Gateway</t>
  </si>
  <si>
    <t>http://var.astro.cz/ocgate/ocgate.php?star=AG+Vir&amp;submit=Submit&amp;lang=en</t>
  </si>
  <si>
    <t>,,D,Lich,CPRI</t>
  </si>
  <si>
    <t>21.5,</t>
  </si>
  <si>
    <t>,,D,Lich,KVBB</t>
  </si>
  <si>
    <t>6.35,</t>
  </si>
  <si>
    <t>Kukarkin</t>
  </si>
  <si>
    <t>,,D,Lich,NNVS</t>
  </si>
  <si>
    <t>1.12,</t>
  </si>
  <si>
    <t>,,D,Lich,AN</t>
  </si>
  <si>
    <t>247.357,</t>
  </si>
  <si>
    <t>Lause</t>
  </si>
  <si>
    <t>F</t>
  </si>
  <si>
    <t>264.107,</t>
  </si>
  <si>
    <t>Bodokia</t>
  </si>
  <si>
    <t>,,D,Lich,AAOB</t>
  </si>
  <si>
    <t>1.25,</t>
  </si>
  <si>
    <t>Wood</t>
  </si>
  <si>
    <t>pe</t>
  </si>
  <si>
    <t>Zessewitsch</t>
  </si>
  <si>
    <t>P</t>
  </si>
  <si>
    <t>,,D,Lich,AC</t>
  </si>
  <si>
    <t>35.9,</t>
  </si>
  <si>
    <t>,,D,Lich,AJ</t>
  </si>
  <si>
    <t>56.183,</t>
  </si>
  <si>
    <t>Kwee</t>
  </si>
  <si>
    <t>K</t>
  </si>
  <si>
    <t>,,D,Lich,BAN</t>
  </si>
  <si>
    <t>14.134,</t>
  </si>
  <si>
    <t>Szczepanowska</t>
  </si>
  <si>
    <t>A</t>
  </si>
  <si>
    <t>,,D,Lich,AA</t>
  </si>
  <si>
    <t>8.42,</t>
  </si>
  <si>
    <t>I,3202,I,3202,MWIE</t>
  </si>
  <si>
    <t>12.36,</t>
  </si>
  <si>
    <t>I,3202,I,3202,MSAI</t>
  </si>
  <si>
    <t>41.343,</t>
  </si>
  <si>
    <t>Binnendijk</t>
  </si>
  <si>
    <t>L</t>
  </si>
  <si>
    <t>I,3202,I,3202,,</t>
  </si>
  <si>
    <t>Diethelm</t>
  </si>
  <si>
    <t>Roger</t>
  </si>
  <si>
    <t>B,..17,B,..17,Ori</t>
  </si>
  <si>
    <t>112,</t>
  </si>
  <si>
    <t>B,..18,B,..18,Ori</t>
  </si>
  <si>
    <t>113,</t>
  </si>
  <si>
    <t>B,..23,B,..23,Ori</t>
  </si>
  <si>
    <t>118,</t>
  </si>
  <si>
    <t>B,..24,B,..24,Ori</t>
  </si>
  <si>
    <t>119,</t>
  </si>
  <si>
    <t>Hufnagel</t>
  </si>
  <si>
    <t>I,0937,I,3202,,</t>
  </si>
  <si>
    <t>Edersberger</t>
  </si>
  <si>
    <t>J</t>
  </si>
  <si>
    <t>I,1163,I,3202,,</t>
  </si>
  <si>
    <t>B,0023,B,0023,,</t>
  </si>
  <si>
    <t>Skillman</t>
  </si>
  <si>
    <t>David</t>
  </si>
  <si>
    <t>I,1249,I,3202,,</t>
  </si>
  <si>
    <t>Groebel</t>
  </si>
  <si>
    <t>I,2189,,,,</t>
  </si>
  <si>
    <t>Zimmermann</t>
  </si>
  <si>
    <t>H</t>
  </si>
  <si>
    <t>D,0034,D,Lich,,</t>
  </si>
  <si>
    <t>B,0060,B,0060,,</t>
  </si>
  <si>
    <t>Grimm</t>
  </si>
  <si>
    <t>W</t>
  </si>
  <si>
    <t>Braune</t>
  </si>
  <si>
    <t>Niarchos</t>
  </si>
  <si>
    <t>,,0,GCVS,AAPS</t>
  </si>
  <si>
    <t>61.315,</t>
  </si>
  <si>
    <t>,,D,Lich,AAPS</t>
  </si>
  <si>
    <t>Michaels</t>
  </si>
  <si>
    <t>E</t>
  </si>
  <si>
    <t>Kaluzny</t>
  </si>
  <si>
    <t>36.123,</t>
  </si>
  <si>
    <t>Isles</t>
  </si>
  <si>
    <t>R,0012,R,0012,,</t>
  </si>
  <si>
    <t>Busch</t>
  </si>
  <si>
    <t>M,1101,,,,</t>
  </si>
  <si>
    <t>Ells</t>
  </si>
  <si>
    <t>R,0013,R,0013,VSSC</t>
  </si>
  <si>
    <t>70.18,</t>
  </si>
  <si>
    <t>Paschke</t>
  </si>
  <si>
    <t>Anton</t>
  </si>
  <si>
    <t>B,0083,B,0083,,</t>
  </si>
  <si>
    <t>Seifert</t>
  </si>
  <si>
    <t>D,0050,D,0050,,</t>
  </si>
  <si>
    <t>Wunder</t>
  </si>
  <si>
    <t>I,3355,I,3355,,</t>
  </si>
  <si>
    <t>B,0088,B,0088,,</t>
  </si>
  <si>
    <t>Bell</t>
  </si>
  <si>
    <t>S</t>
  </si>
  <si>
    <t>,,D,Lich,MN</t>
  </si>
  <si>
    <t>247.640,</t>
  </si>
  <si>
    <t>D,0052,D,0052,,</t>
  </si>
  <si>
    <t>Dahm</t>
  </si>
  <si>
    <t>Michael</t>
  </si>
  <si>
    <t>D,0059,D,0059,,</t>
  </si>
  <si>
    <t>Girrbach</t>
  </si>
  <si>
    <t>D</t>
  </si>
  <si>
    <t>Maintz</t>
  </si>
  <si>
    <t>Gisela</t>
  </si>
  <si>
    <t>Blaettler</t>
  </si>
  <si>
    <t>Ernst</t>
  </si>
  <si>
    <t>B,0098,B,0098,,</t>
  </si>
  <si>
    <t>B,0101,B,0101,,</t>
  </si>
  <si>
    <t>Agerer</t>
  </si>
  <si>
    <t>Franz</t>
  </si>
  <si>
    <t>D,0062,D,0062,,</t>
  </si>
  <si>
    <t>Martignoni</t>
  </si>
  <si>
    <t>Max</t>
  </si>
  <si>
    <t>B,0108,B,0108,,</t>
  </si>
  <si>
    <t>D,0068,D,0068,,</t>
  </si>
  <si>
    <t>B,0110,B,0110,,</t>
  </si>
  <si>
    <t>B,0113,B,0113,,</t>
  </si>
  <si>
    <t>Quester</t>
  </si>
  <si>
    <t>v</t>
  </si>
  <si>
    <t>Wolfgang</t>
  </si>
  <si>
    <t>D,0093,D,0093,,</t>
  </si>
  <si>
    <t>D,0101,D,Lich,,</t>
  </si>
  <si>
    <t>Krobusek</t>
  </si>
  <si>
    <t>ccd</t>
  </si>
  <si>
    <t>Bruce</t>
  </si>
  <si>
    <t>B,0115,B,0115,,</t>
  </si>
  <si>
    <t>Robert</t>
  </si>
  <si>
    <t>I,4621,I,4621,,</t>
  </si>
  <si>
    <t>Meyer</t>
  </si>
  <si>
    <t>Ralf</t>
  </si>
  <si>
    <t>D,0112,D,0112,,</t>
  </si>
  <si>
    <t>BV</t>
  </si>
  <si>
    <t>D,0128,I,4912,,EMI</t>
  </si>
  <si>
    <t>9781A</t>
  </si>
  <si>
    <t>I,4840,I,4840,,</t>
  </si>
  <si>
    <t>I,5040,I,5040,,</t>
  </si>
  <si>
    <t>Stephan</t>
  </si>
  <si>
    <t>Chris</t>
  </si>
  <si>
    <t>A,0012,,,,</t>
  </si>
  <si>
    <t>D,0131,D,0131,,</t>
  </si>
  <si>
    <t>D,0143,D,0143,,</t>
  </si>
  <si>
    <t>D,0154,,,,</t>
  </si>
  <si>
    <t>Bakis</t>
  </si>
  <si>
    <t>UBV</t>
  </si>
  <si>
    <t>Volkan</t>
  </si>
  <si>
    <t>I,5464,,,,</t>
  </si>
  <si>
    <t>D,0157,,,,</t>
  </si>
  <si>
    <t>Dvorak</t>
  </si>
  <si>
    <t>I,5502,,,,</t>
  </si>
  <si>
    <t>Nakajima</t>
  </si>
  <si>
    <t>Kazuhir</t>
  </si>
  <si>
    <t>W,1000,J,0043,,</t>
  </si>
  <si>
    <t>Kanai</t>
  </si>
  <si>
    <t>Kiyotaka</t>
  </si>
  <si>
    <t>W,1233,J,0043,,</t>
  </si>
  <si>
    <t>Poschinger</t>
  </si>
  <si>
    <t>D,0172,I,5643,,</t>
  </si>
  <si>
    <t>Kazuhi</t>
  </si>
  <si>
    <t>J,0044,,,,20SC+CV-04</t>
  </si>
  <si>
    <t>J,0044,,,,12B</t>
  </si>
  <si>
    <t>Pribulla</t>
  </si>
  <si>
    <t>Theodor</t>
  </si>
  <si>
    <t>I,5668,,,,G2</t>
  </si>
  <si>
    <t>Rc</t>
  </si>
  <si>
    <t>J,0044,,,,25SC+CV-04</t>
  </si>
  <si>
    <t>Bialozynski</t>
  </si>
  <si>
    <t>Ogloza</t>
  </si>
  <si>
    <t>Waldemar</t>
  </si>
  <si>
    <t>I,5843,,,,Pi</t>
  </si>
  <si>
    <t>of</t>
  </si>
  <si>
    <t>Sky</t>
  </si>
  <si>
    <t>N</t>
  </si>
  <si>
    <t>Theo</t>
  </si>
  <si>
    <t>I,5777,,,,60cmNewton</t>
  </si>
  <si>
    <t>Williams</t>
  </si>
  <si>
    <t>Beaton</t>
  </si>
  <si>
    <t>Cook</t>
  </si>
  <si>
    <t>Krajci</t>
  </si>
  <si>
    <t>Tom</t>
  </si>
  <si>
    <t>I,5690,,,,</t>
  </si>
  <si>
    <t>J,0045,,,,20SC+CV-04</t>
  </si>
  <si>
    <t>Petriew</t>
  </si>
  <si>
    <t>J,0046,,,,20SC+CV-04</t>
  </si>
  <si>
    <t>Dubovsky</t>
  </si>
  <si>
    <t>Pavol</t>
  </si>
  <si>
    <t>I,5898,,,,70/400mm</t>
  </si>
  <si>
    <t>Frank</t>
  </si>
  <si>
    <t>Peter</t>
  </si>
  <si>
    <t>D,0201,I,5874,,Sigma</t>
  </si>
  <si>
    <t>A,0086,,,,</t>
  </si>
  <si>
    <t>Wischnewski</t>
  </si>
  <si>
    <t>M</t>
  </si>
  <si>
    <t>D,0201,I,5874,,DSI</t>
  </si>
  <si>
    <t>Pro2</t>
  </si>
  <si>
    <t>Salvaggio</t>
  </si>
  <si>
    <t>I,5917,,,,SC23/ST7</t>
  </si>
  <si>
    <t>I,5894,,,,</t>
  </si>
  <si>
    <t>Menzies</t>
  </si>
  <si>
    <t>A,0109,,,,</t>
  </si>
  <si>
    <t>Schmidt</t>
  </si>
  <si>
    <t>U</t>
  </si>
  <si>
    <t>D,0215,I,5984,,ST-7</t>
  </si>
  <si>
    <t>Parimucha</t>
  </si>
  <si>
    <t>Stefan</t>
  </si>
  <si>
    <t>I,5980,,,,lens+StarLig</t>
  </si>
  <si>
    <t>I,5992,,,,</t>
  </si>
  <si>
    <t>D,0220,I,6010,,EOS</t>
  </si>
  <si>
    <t>450D</t>
  </si>
  <si>
    <t>D,0225,I,6026,,Sigma</t>
  </si>
  <si>
    <t>I,6029,,,,Astrokolchoz</t>
  </si>
  <si>
    <t>D,0228,I,6048,,EOS</t>
  </si>
  <si>
    <t>J,0056,,,,</t>
  </si>
  <si>
    <t>Hipparcos</t>
  </si>
  <si>
    <t>0,Hipp,0,Hipp,,</t>
  </si>
  <si>
    <t>E,0162,,,,50mm+ST7</t>
  </si>
  <si>
    <t>JAVSO 49, 256</t>
  </si>
  <si>
    <t>JAAVSO, 50, 255</t>
  </si>
  <si>
    <t>BAAVSSC188</t>
  </si>
  <si>
    <t>BAAVSSC187</t>
  </si>
  <si>
    <t>JAAVSO, 51, 250</t>
  </si>
  <si>
    <t>Nelson pers com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</si>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</sst>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"/>
    <numFmt numFmtId="167" formatCode="mm/dd/yy\ hh:mm\ AM/PM"/>
    <numFmt numFmtId="168" formatCode="h:mm"/>
    <numFmt numFmtId="169" formatCode="d/mm/yyyy;@"/>
    <numFmt numFmtId="170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65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6" fillId="0" borderId="0" xfId="0" applyFont="1">
      <alignment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167" fontId="9" fillId="0" borderId="0" xfId="0" applyNumberFormat="1" applyFont="1">
      <alignment vertical="top"/>
    </xf>
    <xf numFmtId="0" fontId="14" fillId="0" borderId="0" xfId="0" applyFont="1">
      <alignment vertical="top"/>
    </xf>
    <xf numFmtId="168" fontId="0" fillId="0" borderId="0" xfId="0" applyNumberFormat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5" fillId="0" borderId="0" xfId="0" applyFont="1" applyAlignment="1"/>
    <xf numFmtId="0" fontId="16" fillId="0" borderId="1" xfId="5" applyNumberFormat="1" applyFill="1" applyBorder="1" applyAlignment="1" applyProtection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right" vertical="top" wrapText="1"/>
    </xf>
    <xf numFmtId="0" fontId="16" fillId="2" borderId="1" xfId="5" applyNumberFormat="1" applyFill="1" applyBorder="1" applyAlignment="1" applyProtection="1">
      <alignment horizontal="left" vertical="top" wrapText="1"/>
    </xf>
    <xf numFmtId="0" fontId="16" fillId="0" borderId="0" xfId="5" applyNumberFormat="1" applyFill="1" applyBorder="1" applyAlignment="1" applyProtection="1"/>
    <xf numFmtId="169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70" fontId="1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9585996726485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5428149606299"/>
          <c:y val="0.14795534817407083"/>
          <c:w val="0.80209290244969378"/>
          <c:h val="0.627044813842714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Active!$H$21:$H$2660</c:f>
              <c:numCache>
                <c:formatCode>General</c:formatCode>
                <c:ptCount val="2640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7-4E06-AAA4-120ACFAFBC6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Active!$I$21:$I$2660</c:f>
              <c:numCache>
                <c:formatCode>General</c:formatCode>
                <c:ptCount val="2640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7-4E06-AAA4-120ACFAFBC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Active!$J$21:$J$2660</c:f>
              <c:numCache>
                <c:formatCode>General</c:formatCode>
                <c:ptCount val="2640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07-4E06-AAA4-120ACFAFBC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Active!$K$21:$K$2660</c:f>
              <c:numCache>
                <c:formatCode>General</c:formatCode>
                <c:ptCount val="2640"/>
                <c:pt idx="162">
                  <c:v>-6.768749954062514E-4</c:v>
                </c:pt>
                <c:pt idx="163">
                  <c:v>1.4735000004293397E-3</c:v>
                </c:pt>
                <c:pt idx="165">
                  <c:v>9.2256249990896322E-3</c:v>
                </c:pt>
                <c:pt idx="166">
                  <c:v>1.0618125001201406E-2</c:v>
                </c:pt>
                <c:pt idx="167">
                  <c:v>5.5076249991543591E-3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  <c:pt idx="246">
                  <c:v>-1.6597250061749946E-2</c:v>
                </c:pt>
                <c:pt idx="247">
                  <c:v>-2.0469749993935693E-2</c:v>
                </c:pt>
                <c:pt idx="248">
                  <c:v>-2.0706249903014395E-2</c:v>
                </c:pt>
                <c:pt idx="249">
                  <c:v>-1.6232875001151115E-2</c:v>
                </c:pt>
                <c:pt idx="250">
                  <c:v>-2.6555999997071922E-2</c:v>
                </c:pt>
                <c:pt idx="251">
                  <c:v>-2.3093749994586688E-2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7-4E06-AAA4-120ACFAFBC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Active!$L$21:$L$2660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07-4E06-AAA4-120ACFAFBC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Active!$M$21:$M$2660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7-4E06-AAA4-120ACFAFBC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Active!$N$21:$N$2660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07-4E06-AAA4-120ACFAFBC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Active!$O$21:$O$2660</c:f>
              <c:numCache>
                <c:formatCode>General</c:formatCode>
                <c:ptCount val="2640"/>
                <c:pt idx="0">
                  <c:v>4.0226341319041216E-2</c:v>
                </c:pt>
                <c:pt idx="1">
                  <c:v>3.9575384005074564E-2</c:v>
                </c:pt>
                <c:pt idx="2">
                  <c:v>3.95687984446998E-2</c:v>
                </c:pt>
                <c:pt idx="3">
                  <c:v>3.9567278699997932E-2</c:v>
                </c:pt>
                <c:pt idx="4">
                  <c:v>3.9565758955296064E-2</c:v>
                </c:pt>
                <c:pt idx="5">
                  <c:v>3.9564239210594196E-2</c:v>
                </c:pt>
                <c:pt idx="6">
                  <c:v>3.8405687166203753E-2</c:v>
                </c:pt>
                <c:pt idx="7">
                  <c:v>3.7823624945388434E-2</c:v>
                </c:pt>
                <c:pt idx="8">
                  <c:v>3.7810960406206205E-2</c:v>
                </c:pt>
                <c:pt idx="9">
                  <c:v>3.7809440661504337E-2</c:v>
                </c:pt>
                <c:pt idx="10">
                  <c:v>3.7807920916802469E-2</c:v>
                </c:pt>
                <c:pt idx="11">
                  <c:v>3.7799815611725837E-2</c:v>
                </c:pt>
                <c:pt idx="12">
                  <c:v>3.7336293477656199E-2</c:v>
                </c:pt>
                <c:pt idx="13">
                  <c:v>3.7335786896088914E-2</c:v>
                </c:pt>
                <c:pt idx="14">
                  <c:v>3.7295260370705775E-2</c:v>
                </c:pt>
                <c:pt idx="15">
                  <c:v>3.7290701136600171E-2</c:v>
                </c:pt>
                <c:pt idx="16">
                  <c:v>3.7282595831523546E-2</c:v>
                </c:pt>
                <c:pt idx="17">
                  <c:v>3.6171662454458277E-2</c:v>
                </c:pt>
                <c:pt idx="18">
                  <c:v>3.5556672431769167E-2</c:v>
                </c:pt>
                <c:pt idx="19">
                  <c:v>3.5018682807308008E-2</c:v>
                </c:pt>
                <c:pt idx="20">
                  <c:v>3.5014123573202403E-2</c:v>
                </c:pt>
                <c:pt idx="21">
                  <c:v>3.4968531232146376E-2</c:v>
                </c:pt>
                <c:pt idx="22">
                  <c:v>3.4393561153273113E-2</c:v>
                </c:pt>
                <c:pt idx="23">
                  <c:v>3.4391534827003953E-2</c:v>
                </c:pt>
                <c:pt idx="24">
                  <c:v>3.437431105371612E-2</c:v>
                </c:pt>
                <c:pt idx="25">
                  <c:v>3.437431105371612E-2</c:v>
                </c:pt>
                <c:pt idx="26">
                  <c:v>3.4371271564312383E-2</c:v>
                </c:pt>
                <c:pt idx="27">
                  <c:v>3.4348981975351661E-2</c:v>
                </c:pt>
                <c:pt idx="28">
                  <c:v>3.4057190992593064E-2</c:v>
                </c:pt>
                <c:pt idx="29">
                  <c:v>3.4014638140940773E-2</c:v>
                </c:pt>
                <c:pt idx="30">
                  <c:v>3.3903190196137141E-2</c:v>
                </c:pt>
                <c:pt idx="31">
                  <c:v>3.3889005912253044E-2</c:v>
                </c:pt>
                <c:pt idx="32">
                  <c:v>3.3877861117772683E-2</c:v>
                </c:pt>
                <c:pt idx="33">
                  <c:v>3.3877861117772683E-2</c:v>
                </c:pt>
                <c:pt idx="34">
                  <c:v>3.380693969835219E-2</c:v>
                </c:pt>
                <c:pt idx="35">
                  <c:v>3.3784650109391468E-2</c:v>
                </c:pt>
                <c:pt idx="36">
                  <c:v>3.3764386846699898E-2</c:v>
                </c:pt>
                <c:pt idx="37">
                  <c:v>3.2746664478015851E-2</c:v>
                </c:pt>
                <c:pt idx="38">
                  <c:v>3.2742105243910247E-2</c:v>
                </c:pt>
                <c:pt idx="39">
                  <c:v>3.2738559172939219E-2</c:v>
                </c:pt>
                <c:pt idx="40">
                  <c:v>3.2737039428237351E-2</c:v>
                </c:pt>
                <c:pt idx="41">
                  <c:v>3.2733999938833615E-2</c:v>
                </c:pt>
                <c:pt idx="42">
                  <c:v>3.2732480194131747E-2</c:v>
                </c:pt>
                <c:pt idx="43">
                  <c:v>3.2730960449429879E-2</c:v>
                </c:pt>
                <c:pt idx="44">
                  <c:v>3.2719815654949518E-2</c:v>
                </c:pt>
                <c:pt idx="45">
                  <c:v>3.2709177442036448E-2</c:v>
                </c:pt>
                <c:pt idx="46">
                  <c:v>3.2699552392257948E-2</c:v>
                </c:pt>
                <c:pt idx="47">
                  <c:v>3.2692966831883191E-2</c:v>
                </c:pt>
                <c:pt idx="48">
                  <c:v>3.2685368108373851E-2</c:v>
                </c:pt>
                <c:pt idx="49">
                  <c:v>3.2675743058595358E-2</c:v>
                </c:pt>
                <c:pt idx="50">
                  <c:v>2.9695523698232862E-2</c:v>
                </c:pt>
                <c:pt idx="51">
                  <c:v>2.6349045864720262E-2</c:v>
                </c:pt>
                <c:pt idx="52">
                  <c:v>2.5247737537433493E-2</c:v>
                </c:pt>
                <c:pt idx="53">
                  <c:v>2.5194039891300833E-2</c:v>
                </c:pt>
                <c:pt idx="54">
                  <c:v>2.4666181898185466E-2</c:v>
                </c:pt>
                <c:pt idx="55">
                  <c:v>2.466111608251257E-2</c:v>
                </c:pt>
                <c:pt idx="56">
                  <c:v>2.4615523741456542E-2</c:v>
                </c:pt>
                <c:pt idx="57">
                  <c:v>2.4159600330896244E-2</c:v>
                </c:pt>
                <c:pt idx="58">
                  <c:v>2.3495978477747363E-2</c:v>
                </c:pt>
                <c:pt idx="59">
                  <c:v>2.3494458733045495E-2</c:v>
                </c:pt>
                <c:pt idx="60">
                  <c:v>2.3461530931171697E-2</c:v>
                </c:pt>
                <c:pt idx="61">
                  <c:v>2.2922528143575961E-2</c:v>
                </c:pt>
                <c:pt idx="62">
                  <c:v>2.2921008398874093E-2</c:v>
                </c:pt>
                <c:pt idx="63">
                  <c:v>2.2469644222419396E-2</c:v>
                </c:pt>
                <c:pt idx="64">
                  <c:v>2.0609476707333374E-2</c:v>
                </c:pt>
                <c:pt idx="65">
                  <c:v>1.7743238199610954E-2</c:v>
                </c:pt>
                <c:pt idx="66">
                  <c:v>1.6575061105442004E-2</c:v>
                </c:pt>
                <c:pt idx="67">
                  <c:v>1.6560876821557907E-2</c:v>
                </c:pt>
                <c:pt idx="68">
                  <c:v>1.6526429274982241E-2</c:v>
                </c:pt>
                <c:pt idx="69">
                  <c:v>1.6486915912733682E-2</c:v>
                </c:pt>
                <c:pt idx="70">
                  <c:v>1.6013262147318259E-2</c:v>
                </c:pt>
                <c:pt idx="71">
                  <c:v>1.6011742402616391E-2</c:v>
                </c:pt>
                <c:pt idx="72">
                  <c:v>1.6008702913212658E-2</c:v>
                </c:pt>
                <c:pt idx="73">
                  <c:v>1.6005663423808922E-2</c:v>
                </c:pt>
                <c:pt idx="74">
                  <c:v>1.5466660636213188E-2</c:v>
                </c:pt>
                <c:pt idx="75">
                  <c:v>1.5421068295157157E-2</c:v>
                </c:pt>
                <c:pt idx="76">
                  <c:v>1.5416509061051555E-2</c:v>
                </c:pt>
                <c:pt idx="77">
                  <c:v>1.5381554932908598E-2</c:v>
                </c:pt>
                <c:pt idx="78">
                  <c:v>1.4899289280849258E-2</c:v>
                </c:pt>
                <c:pt idx="79">
                  <c:v>1.4839512655909132E-2</c:v>
                </c:pt>
                <c:pt idx="80">
                  <c:v>1.4803038783064305E-2</c:v>
                </c:pt>
                <c:pt idx="81">
                  <c:v>1.4771630725892375E-2</c:v>
                </c:pt>
                <c:pt idx="82">
                  <c:v>1.4757446442008278E-2</c:v>
                </c:pt>
                <c:pt idx="83">
                  <c:v>1.3731112186680312E-2</c:v>
                </c:pt>
                <c:pt idx="84">
                  <c:v>1.2059899596193168E-2</c:v>
                </c:pt>
                <c:pt idx="85">
                  <c:v>1.1875503905699891E-2</c:v>
                </c:pt>
                <c:pt idx="86">
                  <c:v>1.1364363104305067E-2</c:v>
                </c:pt>
                <c:pt idx="87">
                  <c:v>1.1356257799228438E-2</c:v>
                </c:pt>
                <c:pt idx="88">
                  <c:v>1.0780781138787882E-2</c:v>
                </c:pt>
                <c:pt idx="89">
                  <c:v>1.0780781138787882E-2</c:v>
                </c:pt>
                <c:pt idx="90">
                  <c:v>1.0284331202844443E-2</c:v>
                </c:pt>
                <c:pt idx="91">
                  <c:v>9.090825030311037E-3</c:v>
                </c:pt>
                <c:pt idx="92">
                  <c:v>8.5001509228518034E-3</c:v>
                </c:pt>
                <c:pt idx="93">
                  <c:v>8.5001509228518034E-3</c:v>
                </c:pt>
                <c:pt idx="94">
                  <c:v>8.0067404763121009E-3</c:v>
                </c:pt>
                <c:pt idx="95">
                  <c:v>7.9246742624112469E-3</c:v>
                </c:pt>
                <c:pt idx="96">
                  <c:v>7.9216347730075107E-3</c:v>
                </c:pt>
                <c:pt idx="97">
                  <c:v>7.9216347730075107E-3</c:v>
                </c:pt>
                <c:pt idx="98">
                  <c:v>7.9185952836037764E-3</c:v>
                </c:pt>
                <c:pt idx="99">
                  <c:v>7.3603423964510532E-3</c:v>
                </c:pt>
                <c:pt idx="100">
                  <c:v>7.3588226517491851E-3</c:v>
                </c:pt>
                <c:pt idx="101">
                  <c:v>6.8735175102861102E-3</c:v>
                </c:pt>
                <c:pt idx="102">
                  <c:v>6.8735175102861102E-3</c:v>
                </c:pt>
                <c:pt idx="103">
                  <c:v>6.2863894737979018E-3</c:v>
                </c:pt>
                <c:pt idx="104">
                  <c:v>6.2043232598970478E-3</c:v>
                </c:pt>
                <c:pt idx="105">
                  <c:v>6.1901389760129497E-3</c:v>
                </c:pt>
                <c:pt idx="106">
                  <c:v>6.181020507801744E-3</c:v>
                </c:pt>
                <c:pt idx="107">
                  <c:v>6.1789941815325869E-3</c:v>
                </c:pt>
                <c:pt idx="108">
                  <c:v>6.139480819284027E-3</c:v>
                </c:pt>
                <c:pt idx="109">
                  <c:v>5.6420177202060112E-3</c:v>
                </c:pt>
                <c:pt idx="110">
                  <c:v>5.6288465994564912E-3</c:v>
                </c:pt>
                <c:pt idx="111">
                  <c:v>5.1161860533597992E-3</c:v>
                </c:pt>
                <c:pt idx="112">
                  <c:v>5.1161860533597992E-3</c:v>
                </c:pt>
                <c:pt idx="113">
                  <c:v>5.1161860533597992E-3</c:v>
                </c:pt>
                <c:pt idx="114">
                  <c:v>5.1101070745523279E-3</c:v>
                </c:pt>
                <c:pt idx="115">
                  <c:v>5.1101070745523279E-3</c:v>
                </c:pt>
                <c:pt idx="116">
                  <c:v>5.1101070745523279E-3</c:v>
                </c:pt>
                <c:pt idx="117">
                  <c:v>5.1085873298504607E-3</c:v>
                </c:pt>
                <c:pt idx="118">
                  <c:v>5.1085873298504607E-3</c:v>
                </c:pt>
                <c:pt idx="119">
                  <c:v>5.1085873298504607E-3</c:v>
                </c:pt>
                <c:pt idx="120">
                  <c:v>5.084777996187867E-3</c:v>
                </c:pt>
                <c:pt idx="121">
                  <c:v>5.084777996187867E-3</c:v>
                </c:pt>
                <c:pt idx="122">
                  <c:v>5.084777996187867E-3</c:v>
                </c:pt>
                <c:pt idx="123">
                  <c:v>5.0837648330532888E-3</c:v>
                </c:pt>
                <c:pt idx="124">
                  <c:v>5.0584357546888271E-3</c:v>
                </c:pt>
                <c:pt idx="125">
                  <c:v>5.0412119814009938E-3</c:v>
                </c:pt>
                <c:pt idx="126">
                  <c:v>5.0280408606514738E-3</c:v>
                </c:pt>
                <c:pt idx="127">
                  <c:v>5.0280408606514738E-3</c:v>
                </c:pt>
                <c:pt idx="128">
                  <c:v>5.0280408606514738E-3</c:v>
                </c:pt>
                <c:pt idx="129">
                  <c:v>5.0219618818440033E-3</c:v>
                </c:pt>
                <c:pt idx="130">
                  <c:v>4.9824485195954435E-3</c:v>
                </c:pt>
                <c:pt idx="131">
                  <c:v>4.4768801154408001E-3</c:v>
                </c:pt>
                <c:pt idx="132">
                  <c:v>4.475360370738932E-3</c:v>
                </c:pt>
                <c:pt idx="133">
                  <c:v>4.462695831556702E-3</c:v>
                </c:pt>
                <c:pt idx="134">
                  <c:v>4.462695831556702E-3</c:v>
                </c:pt>
                <c:pt idx="135">
                  <c:v>3.9530747748637443E-3</c:v>
                </c:pt>
                <c:pt idx="136">
                  <c:v>3.9485155407581411E-3</c:v>
                </c:pt>
                <c:pt idx="137">
                  <c:v>3.8963376393273512E-3</c:v>
                </c:pt>
                <c:pt idx="138">
                  <c:v>3.8588506033479489E-3</c:v>
                </c:pt>
                <c:pt idx="139">
                  <c:v>3.3401110784437851E-3</c:v>
                </c:pt>
                <c:pt idx="140">
                  <c:v>3.3066766950026966E-3</c:v>
                </c:pt>
                <c:pt idx="141">
                  <c:v>3.2550053751391958E-3</c:v>
                </c:pt>
                <c:pt idx="142">
                  <c:v>2.7474106447153953E-3</c:v>
                </c:pt>
                <c:pt idx="143">
                  <c:v>2.7458909000135281E-3</c:v>
                </c:pt>
                <c:pt idx="144">
                  <c:v>2.704857793063101E-3</c:v>
                </c:pt>
                <c:pt idx="145">
                  <c:v>2.704857793063101E-3</c:v>
                </c:pt>
                <c:pt idx="146">
                  <c:v>2.1562299556888726E-3</c:v>
                </c:pt>
                <c:pt idx="147">
                  <c:v>1.6420496648903125E-3</c:v>
                </c:pt>
                <c:pt idx="148">
                  <c:v>1.6420496648903125E-3</c:v>
                </c:pt>
                <c:pt idx="149">
                  <c:v>1.0731585648245156E-3</c:v>
                </c:pt>
                <c:pt idx="150">
                  <c:v>1.0589742809404175E-3</c:v>
                </c:pt>
                <c:pt idx="151">
                  <c:v>9.9261209562552955E-4</c:v>
                </c:pt>
                <c:pt idx="152">
                  <c:v>9.9261209562552955E-4</c:v>
                </c:pt>
                <c:pt idx="153">
                  <c:v>5.118661882680571E-4</c:v>
                </c:pt>
                <c:pt idx="154">
                  <c:v>5.1034644356618992E-4</c:v>
                </c:pt>
                <c:pt idx="155">
                  <c:v>4.56648797433532E-4</c:v>
                </c:pt>
                <c:pt idx="156">
                  <c:v>3.7154309412894271E-4</c:v>
                </c:pt>
                <c:pt idx="157">
                  <c:v>-9.8564600315455102E-5</c:v>
                </c:pt>
                <c:pt idx="158">
                  <c:v>-7.4141660920547768E-4</c:v>
                </c:pt>
                <c:pt idx="159">
                  <c:v>-7.7333124794469986E-4</c:v>
                </c:pt>
                <c:pt idx="160">
                  <c:v>-7.7333124794469986E-4</c:v>
                </c:pt>
                <c:pt idx="161">
                  <c:v>-7.8244971615590471E-4</c:v>
                </c:pt>
                <c:pt idx="162">
                  <c:v>-1.3553934687600151E-3</c:v>
                </c:pt>
                <c:pt idx="163">
                  <c:v>-1.8614684544819484E-3</c:v>
                </c:pt>
                <c:pt idx="164">
                  <c:v>-1.8923699300865907E-3</c:v>
                </c:pt>
                <c:pt idx="165">
                  <c:v>-1.8923699300865907E-3</c:v>
                </c:pt>
                <c:pt idx="166">
                  <c:v>-1.9025015614323754E-3</c:v>
                </c:pt>
                <c:pt idx="167">
                  <c:v>-2.3219510991478523E-3</c:v>
                </c:pt>
                <c:pt idx="168">
                  <c:v>-2.3751421637132203E-3</c:v>
                </c:pt>
                <c:pt idx="169">
                  <c:v>-2.4283332282785883E-3</c:v>
                </c:pt>
                <c:pt idx="170">
                  <c:v>-2.9820268813257091E-3</c:v>
                </c:pt>
                <c:pt idx="171">
                  <c:v>-3.073211563437768E-3</c:v>
                </c:pt>
                <c:pt idx="172">
                  <c:v>-3.5367336975074062E-3</c:v>
                </c:pt>
                <c:pt idx="173">
                  <c:v>-3.6486882238783245E-3</c:v>
                </c:pt>
                <c:pt idx="174">
                  <c:v>-3.6517277132820606E-3</c:v>
                </c:pt>
                <c:pt idx="175">
                  <c:v>-4.1309538759376641E-3</c:v>
                </c:pt>
                <c:pt idx="176">
                  <c:v>-4.1724935644553811E-3</c:v>
                </c:pt>
                <c:pt idx="177">
                  <c:v>-4.2282175368571952E-3</c:v>
                </c:pt>
                <c:pt idx="178">
                  <c:v>-4.6274038118811027E-3</c:v>
                </c:pt>
                <c:pt idx="179">
                  <c:v>-4.7459438986267796E-3</c:v>
                </c:pt>
                <c:pt idx="180">
                  <c:v>-4.9516160149462047E-3</c:v>
                </c:pt>
                <c:pt idx="181">
                  <c:v>-5.0200045265302497E-3</c:v>
                </c:pt>
                <c:pt idx="182">
                  <c:v>-5.1633671100730985E-3</c:v>
                </c:pt>
                <c:pt idx="183">
                  <c:v>-5.2119989405328641E-3</c:v>
                </c:pt>
                <c:pt idx="184">
                  <c:v>-5.2175713377730464E-3</c:v>
                </c:pt>
                <c:pt idx="185">
                  <c:v>-5.2175713377730464E-3</c:v>
                </c:pt>
                <c:pt idx="186">
                  <c:v>-5.2190910824749144E-3</c:v>
                </c:pt>
                <c:pt idx="187">
                  <c:v>-5.2190910824749144E-3</c:v>
                </c:pt>
                <c:pt idx="188">
                  <c:v>-5.2515123027814248E-3</c:v>
                </c:pt>
                <c:pt idx="189">
                  <c:v>-5.2525254659160029E-3</c:v>
                </c:pt>
                <c:pt idx="190">
                  <c:v>-5.2803874521169091E-3</c:v>
                </c:pt>
                <c:pt idx="191">
                  <c:v>-5.2819071968187772E-3</c:v>
                </c:pt>
                <c:pt idx="192">
                  <c:v>-5.295078317568298E-3</c:v>
                </c:pt>
                <c:pt idx="193">
                  <c:v>-5.2981178069720324E-3</c:v>
                </c:pt>
                <c:pt idx="194">
                  <c:v>-5.2996375516739004E-3</c:v>
                </c:pt>
                <c:pt idx="195">
                  <c:v>-5.3011572963757685E-3</c:v>
                </c:pt>
                <c:pt idx="196">
                  <c:v>-5.3011572963757685E-3</c:v>
                </c:pt>
                <c:pt idx="197">
                  <c:v>-5.3264863747402285E-3</c:v>
                </c:pt>
                <c:pt idx="198">
                  <c:v>-5.3406706586243274E-3</c:v>
                </c:pt>
                <c:pt idx="199">
                  <c:v>-5.3548549425084246E-3</c:v>
                </c:pt>
                <c:pt idx="200">
                  <c:v>-5.3609339213158969E-3</c:v>
                </c:pt>
                <c:pt idx="201">
                  <c:v>-5.3690392263925236E-3</c:v>
                </c:pt>
                <c:pt idx="202">
                  <c:v>-5.8553575309901774E-3</c:v>
                </c:pt>
                <c:pt idx="203">
                  <c:v>-5.8735944674125889E-3</c:v>
                </c:pt>
                <c:pt idx="204">
                  <c:v>-6.3695378217887375E-3</c:v>
                </c:pt>
                <c:pt idx="205">
                  <c:v>-6.4460316384494093E-3</c:v>
                </c:pt>
                <c:pt idx="206">
                  <c:v>-6.9029682121442889E-3</c:v>
                </c:pt>
                <c:pt idx="207">
                  <c:v>-7.0225214620245457E-3</c:v>
                </c:pt>
                <c:pt idx="208">
                  <c:v>-7.0812849238300942E-3</c:v>
                </c:pt>
                <c:pt idx="209">
                  <c:v>-7.0822980869646741E-3</c:v>
                </c:pt>
                <c:pt idx="210">
                  <c:v>-7.1248509386169674E-3</c:v>
                </c:pt>
                <c:pt idx="211">
                  <c:v>-7.1248509386169674E-3</c:v>
                </c:pt>
                <c:pt idx="212">
                  <c:v>-7.5260635399100311E-3</c:v>
                </c:pt>
                <c:pt idx="213">
                  <c:v>-7.5888796542538956E-3</c:v>
                </c:pt>
                <c:pt idx="214">
                  <c:v>-7.6202877114258279E-3</c:v>
                </c:pt>
                <c:pt idx="215">
                  <c:v>-8.2094420741831934E-3</c:v>
                </c:pt>
                <c:pt idx="216">
                  <c:v>-8.2109618188850597E-3</c:v>
                </c:pt>
                <c:pt idx="217">
                  <c:v>-8.6354771722734289E-3</c:v>
                </c:pt>
                <c:pt idx="218">
                  <c:v>-8.6354771722734289E-3</c:v>
                </c:pt>
                <c:pt idx="219">
                  <c:v>-8.6810695133294601E-3</c:v>
                </c:pt>
                <c:pt idx="220">
                  <c:v>-8.6815760948967483E-3</c:v>
                </c:pt>
                <c:pt idx="221">
                  <c:v>-8.7833989899218801E-3</c:v>
                </c:pt>
                <c:pt idx="222">
                  <c:v>-8.7864384793256162E-3</c:v>
                </c:pt>
                <c:pt idx="223">
                  <c:v>-9.2681975498176677E-3</c:v>
                </c:pt>
                <c:pt idx="224">
                  <c:v>-9.3036582595279142E-3</c:v>
                </c:pt>
                <c:pt idx="225">
                  <c:v>-9.3624217213334627E-3</c:v>
                </c:pt>
                <c:pt idx="226">
                  <c:v>-9.8715361964591321E-3</c:v>
                </c:pt>
                <c:pt idx="227">
                  <c:v>-1.0463223467052944E-2</c:v>
                </c:pt>
                <c:pt idx="228">
                  <c:v>-1.0558460801703315E-2</c:v>
                </c:pt>
                <c:pt idx="229">
                  <c:v>-1.060101365335561E-2</c:v>
                </c:pt>
                <c:pt idx="230">
                  <c:v>-1.0910534990969325E-2</c:v>
                </c:pt>
                <c:pt idx="231">
                  <c:v>-1.1027555333013138E-2</c:v>
                </c:pt>
                <c:pt idx="232">
                  <c:v>-1.1047818595704703E-2</c:v>
                </c:pt>
                <c:pt idx="233">
                  <c:v>-1.111671368885604E-2</c:v>
                </c:pt>
                <c:pt idx="234">
                  <c:v>-1.1648117752942432E-2</c:v>
                </c:pt>
                <c:pt idx="235">
                  <c:v>-1.165166382391346E-2</c:v>
                </c:pt>
                <c:pt idx="236">
                  <c:v>-1.1654703313317192E-2</c:v>
                </c:pt>
                <c:pt idx="237">
                  <c:v>-1.1663821781528401E-2</c:v>
                </c:pt>
                <c:pt idx="238">
                  <c:v>-1.2135955802241956E-2</c:v>
                </c:pt>
                <c:pt idx="239">
                  <c:v>-1.2230179973757751E-2</c:v>
                </c:pt>
                <c:pt idx="240">
                  <c:v>-1.2261588030929681E-2</c:v>
                </c:pt>
                <c:pt idx="241">
                  <c:v>-1.2272732825410046E-2</c:v>
                </c:pt>
                <c:pt idx="242">
                  <c:v>-1.2805656634198305E-2</c:v>
                </c:pt>
                <c:pt idx="243">
                  <c:v>-1.2837064691370239E-2</c:v>
                </c:pt>
                <c:pt idx="244">
                  <c:v>-1.3412541351810794E-2</c:v>
                </c:pt>
                <c:pt idx="245">
                  <c:v>-1.3956609955079418E-2</c:v>
                </c:pt>
                <c:pt idx="246">
                  <c:v>-1.3979912707174724E-2</c:v>
                </c:pt>
                <c:pt idx="247">
                  <c:v>-1.4415572855043456E-2</c:v>
                </c:pt>
                <c:pt idx="248">
                  <c:v>-1.4518915494770456E-2</c:v>
                </c:pt>
                <c:pt idx="249">
                  <c:v>-1.4534619523356421E-2</c:v>
                </c:pt>
                <c:pt idx="250">
                  <c:v>-1.5139984496267042E-2</c:v>
                </c:pt>
                <c:pt idx="251">
                  <c:v>-1.5663789836844098E-2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7-4E06-AAA4-120ACFAF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7520"/>
        <c:axId val="1"/>
      </c:scatterChart>
      <c:valAx>
        <c:axId val="94113752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3523674373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7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03382770933537"/>
          <c:y val="0.91249999999999998"/>
          <c:w val="0.700160661735464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55639882364099"/>
          <c:y val="0.15257555995684588"/>
          <c:w val="0.79960487619770415"/>
          <c:h val="0.622424681577379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Active!$H$21:$H$2660</c:f>
              <c:numCache>
                <c:formatCode>General</c:formatCode>
                <c:ptCount val="2640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B-4F04-8693-98E5FDE1209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Active!$I$21:$I$2660</c:f>
              <c:numCache>
                <c:formatCode>General</c:formatCode>
                <c:ptCount val="2640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B-4F04-8693-98E5FDE1209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Active!$J$21:$J$2660</c:f>
              <c:numCache>
                <c:formatCode>General</c:formatCode>
                <c:ptCount val="2640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B-4F04-8693-98E5FDE1209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Active!$K$21:$K$2660</c:f>
              <c:numCache>
                <c:formatCode>General</c:formatCode>
                <c:ptCount val="2640"/>
                <c:pt idx="162">
                  <c:v>-6.768749954062514E-4</c:v>
                </c:pt>
                <c:pt idx="163">
                  <c:v>1.4735000004293397E-3</c:v>
                </c:pt>
                <c:pt idx="165">
                  <c:v>9.2256249990896322E-3</c:v>
                </c:pt>
                <c:pt idx="166">
                  <c:v>1.0618125001201406E-2</c:v>
                </c:pt>
                <c:pt idx="167">
                  <c:v>5.5076249991543591E-3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  <c:pt idx="246">
                  <c:v>-1.6597250061749946E-2</c:v>
                </c:pt>
                <c:pt idx="247">
                  <c:v>-2.0469749993935693E-2</c:v>
                </c:pt>
                <c:pt idx="248">
                  <c:v>-2.0706249903014395E-2</c:v>
                </c:pt>
                <c:pt idx="249">
                  <c:v>-1.6232875001151115E-2</c:v>
                </c:pt>
                <c:pt idx="250">
                  <c:v>-2.6555999997071922E-2</c:v>
                </c:pt>
                <c:pt idx="251">
                  <c:v>-2.3093749994586688E-2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B-4F04-8693-98E5FDE1209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Active!$L$21:$L$2660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B-4F04-8693-98E5FDE120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Active!$M$21:$M$2660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B-4F04-8693-98E5FDE120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Active!$N$21:$N$2660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B-4F04-8693-98E5FDE120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Active!$O$21:$O$2660</c:f>
              <c:numCache>
                <c:formatCode>General</c:formatCode>
                <c:ptCount val="2640"/>
                <c:pt idx="0">
                  <c:v>4.0226341319041216E-2</c:v>
                </c:pt>
                <c:pt idx="1">
                  <c:v>3.9575384005074564E-2</c:v>
                </c:pt>
                <c:pt idx="2">
                  <c:v>3.95687984446998E-2</c:v>
                </c:pt>
                <c:pt idx="3">
                  <c:v>3.9567278699997932E-2</c:v>
                </c:pt>
                <c:pt idx="4">
                  <c:v>3.9565758955296064E-2</c:v>
                </c:pt>
                <c:pt idx="5">
                  <c:v>3.9564239210594196E-2</c:v>
                </c:pt>
                <c:pt idx="6">
                  <c:v>3.8405687166203753E-2</c:v>
                </c:pt>
                <c:pt idx="7">
                  <c:v>3.7823624945388434E-2</c:v>
                </c:pt>
                <c:pt idx="8">
                  <c:v>3.7810960406206205E-2</c:v>
                </c:pt>
                <c:pt idx="9">
                  <c:v>3.7809440661504337E-2</c:v>
                </c:pt>
                <c:pt idx="10">
                  <c:v>3.7807920916802469E-2</c:v>
                </c:pt>
                <c:pt idx="11">
                  <c:v>3.7799815611725837E-2</c:v>
                </c:pt>
                <c:pt idx="12">
                  <c:v>3.7336293477656199E-2</c:v>
                </c:pt>
                <c:pt idx="13">
                  <c:v>3.7335786896088914E-2</c:v>
                </c:pt>
                <c:pt idx="14">
                  <c:v>3.7295260370705775E-2</c:v>
                </c:pt>
                <c:pt idx="15">
                  <c:v>3.7290701136600171E-2</c:v>
                </c:pt>
                <c:pt idx="16">
                  <c:v>3.7282595831523546E-2</c:v>
                </c:pt>
                <c:pt idx="17">
                  <c:v>3.6171662454458277E-2</c:v>
                </c:pt>
                <c:pt idx="18">
                  <c:v>3.5556672431769167E-2</c:v>
                </c:pt>
                <c:pt idx="19">
                  <c:v>3.5018682807308008E-2</c:v>
                </c:pt>
                <c:pt idx="20">
                  <c:v>3.5014123573202403E-2</c:v>
                </c:pt>
                <c:pt idx="21">
                  <c:v>3.4968531232146376E-2</c:v>
                </c:pt>
                <c:pt idx="22">
                  <c:v>3.4393561153273113E-2</c:v>
                </c:pt>
                <c:pt idx="23">
                  <c:v>3.4391534827003953E-2</c:v>
                </c:pt>
                <c:pt idx="24">
                  <c:v>3.437431105371612E-2</c:v>
                </c:pt>
                <c:pt idx="25">
                  <c:v>3.437431105371612E-2</c:v>
                </c:pt>
                <c:pt idx="26">
                  <c:v>3.4371271564312383E-2</c:v>
                </c:pt>
                <c:pt idx="27">
                  <c:v>3.4348981975351661E-2</c:v>
                </c:pt>
                <c:pt idx="28">
                  <c:v>3.4057190992593064E-2</c:v>
                </c:pt>
                <c:pt idx="29">
                  <c:v>3.4014638140940773E-2</c:v>
                </c:pt>
                <c:pt idx="30">
                  <c:v>3.3903190196137141E-2</c:v>
                </c:pt>
                <c:pt idx="31">
                  <c:v>3.3889005912253044E-2</c:v>
                </c:pt>
                <c:pt idx="32">
                  <c:v>3.3877861117772683E-2</c:v>
                </c:pt>
                <c:pt idx="33">
                  <c:v>3.3877861117772683E-2</c:v>
                </c:pt>
                <c:pt idx="34">
                  <c:v>3.380693969835219E-2</c:v>
                </c:pt>
                <c:pt idx="35">
                  <c:v>3.3784650109391468E-2</c:v>
                </c:pt>
                <c:pt idx="36">
                  <c:v>3.3764386846699898E-2</c:v>
                </c:pt>
                <c:pt idx="37">
                  <c:v>3.2746664478015851E-2</c:v>
                </c:pt>
                <c:pt idx="38">
                  <c:v>3.2742105243910247E-2</c:v>
                </c:pt>
                <c:pt idx="39">
                  <c:v>3.2738559172939219E-2</c:v>
                </c:pt>
                <c:pt idx="40">
                  <c:v>3.2737039428237351E-2</c:v>
                </c:pt>
                <c:pt idx="41">
                  <c:v>3.2733999938833615E-2</c:v>
                </c:pt>
                <c:pt idx="42">
                  <c:v>3.2732480194131747E-2</c:v>
                </c:pt>
                <c:pt idx="43">
                  <c:v>3.2730960449429879E-2</c:v>
                </c:pt>
                <c:pt idx="44">
                  <c:v>3.2719815654949518E-2</c:v>
                </c:pt>
                <c:pt idx="45">
                  <c:v>3.2709177442036448E-2</c:v>
                </c:pt>
                <c:pt idx="46">
                  <c:v>3.2699552392257948E-2</c:v>
                </c:pt>
                <c:pt idx="47">
                  <c:v>3.2692966831883191E-2</c:v>
                </c:pt>
                <c:pt idx="48">
                  <c:v>3.2685368108373851E-2</c:v>
                </c:pt>
                <c:pt idx="49">
                  <c:v>3.2675743058595358E-2</c:v>
                </c:pt>
                <c:pt idx="50">
                  <c:v>2.9695523698232862E-2</c:v>
                </c:pt>
                <c:pt idx="51">
                  <c:v>2.6349045864720262E-2</c:v>
                </c:pt>
                <c:pt idx="52">
                  <c:v>2.5247737537433493E-2</c:v>
                </c:pt>
                <c:pt idx="53">
                  <c:v>2.5194039891300833E-2</c:v>
                </c:pt>
                <c:pt idx="54">
                  <c:v>2.4666181898185466E-2</c:v>
                </c:pt>
                <c:pt idx="55">
                  <c:v>2.466111608251257E-2</c:v>
                </c:pt>
                <c:pt idx="56">
                  <c:v>2.4615523741456542E-2</c:v>
                </c:pt>
                <c:pt idx="57">
                  <c:v>2.4159600330896244E-2</c:v>
                </c:pt>
                <c:pt idx="58">
                  <c:v>2.3495978477747363E-2</c:v>
                </c:pt>
                <c:pt idx="59">
                  <c:v>2.3494458733045495E-2</c:v>
                </c:pt>
                <c:pt idx="60">
                  <c:v>2.3461530931171697E-2</c:v>
                </c:pt>
                <c:pt idx="61">
                  <c:v>2.2922528143575961E-2</c:v>
                </c:pt>
                <c:pt idx="62">
                  <c:v>2.2921008398874093E-2</c:v>
                </c:pt>
                <c:pt idx="63">
                  <c:v>2.2469644222419396E-2</c:v>
                </c:pt>
                <c:pt idx="64">
                  <c:v>2.0609476707333374E-2</c:v>
                </c:pt>
                <c:pt idx="65">
                  <c:v>1.7743238199610954E-2</c:v>
                </c:pt>
                <c:pt idx="66">
                  <c:v>1.6575061105442004E-2</c:v>
                </c:pt>
                <c:pt idx="67">
                  <c:v>1.6560876821557907E-2</c:v>
                </c:pt>
                <c:pt idx="68">
                  <c:v>1.6526429274982241E-2</c:v>
                </c:pt>
                <c:pt idx="69">
                  <c:v>1.6486915912733682E-2</c:v>
                </c:pt>
                <c:pt idx="70">
                  <c:v>1.6013262147318259E-2</c:v>
                </c:pt>
                <c:pt idx="71">
                  <c:v>1.6011742402616391E-2</c:v>
                </c:pt>
                <c:pt idx="72">
                  <c:v>1.6008702913212658E-2</c:v>
                </c:pt>
                <c:pt idx="73">
                  <c:v>1.6005663423808922E-2</c:v>
                </c:pt>
                <c:pt idx="74">
                  <c:v>1.5466660636213188E-2</c:v>
                </c:pt>
                <c:pt idx="75">
                  <c:v>1.5421068295157157E-2</c:v>
                </c:pt>
                <c:pt idx="76">
                  <c:v>1.5416509061051555E-2</c:v>
                </c:pt>
                <c:pt idx="77">
                  <c:v>1.5381554932908598E-2</c:v>
                </c:pt>
                <c:pt idx="78">
                  <c:v>1.4899289280849258E-2</c:v>
                </c:pt>
                <c:pt idx="79">
                  <c:v>1.4839512655909132E-2</c:v>
                </c:pt>
                <c:pt idx="80">
                  <c:v>1.4803038783064305E-2</c:v>
                </c:pt>
                <c:pt idx="81">
                  <c:v>1.4771630725892375E-2</c:v>
                </c:pt>
                <c:pt idx="82">
                  <c:v>1.4757446442008278E-2</c:v>
                </c:pt>
                <c:pt idx="83">
                  <c:v>1.3731112186680312E-2</c:v>
                </c:pt>
                <c:pt idx="84">
                  <c:v>1.2059899596193168E-2</c:v>
                </c:pt>
                <c:pt idx="85">
                  <c:v>1.1875503905699891E-2</c:v>
                </c:pt>
                <c:pt idx="86">
                  <c:v>1.1364363104305067E-2</c:v>
                </c:pt>
                <c:pt idx="87">
                  <c:v>1.1356257799228438E-2</c:v>
                </c:pt>
                <c:pt idx="88">
                  <c:v>1.0780781138787882E-2</c:v>
                </c:pt>
                <c:pt idx="89">
                  <c:v>1.0780781138787882E-2</c:v>
                </c:pt>
                <c:pt idx="90">
                  <c:v>1.0284331202844443E-2</c:v>
                </c:pt>
                <c:pt idx="91">
                  <c:v>9.090825030311037E-3</c:v>
                </c:pt>
                <c:pt idx="92">
                  <c:v>8.5001509228518034E-3</c:v>
                </c:pt>
                <c:pt idx="93">
                  <c:v>8.5001509228518034E-3</c:v>
                </c:pt>
                <c:pt idx="94">
                  <c:v>8.0067404763121009E-3</c:v>
                </c:pt>
                <c:pt idx="95">
                  <c:v>7.9246742624112469E-3</c:v>
                </c:pt>
                <c:pt idx="96">
                  <c:v>7.9216347730075107E-3</c:v>
                </c:pt>
                <c:pt idx="97">
                  <c:v>7.9216347730075107E-3</c:v>
                </c:pt>
                <c:pt idx="98">
                  <c:v>7.9185952836037764E-3</c:v>
                </c:pt>
                <c:pt idx="99">
                  <c:v>7.3603423964510532E-3</c:v>
                </c:pt>
                <c:pt idx="100">
                  <c:v>7.3588226517491851E-3</c:v>
                </c:pt>
                <c:pt idx="101">
                  <c:v>6.8735175102861102E-3</c:v>
                </c:pt>
                <c:pt idx="102">
                  <c:v>6.8735175102861102E-3</c:v>
                </c:pt>
                <c:pt idx="103">
                  <c:v>6.2863894737979018E-3</c:v>
                </c:pt>
                <c:pt idx="104">
                  <c:v>6.2043232598970478E-3</c:v>
                </c:pt>
                <c:pt idx="105">
                  <c:v>6.1901389760129497E-3</c:v>
                </c:pt>
                <c:pt idx="106">
                  <c:v>6.181020507801744E-3</c:v>
                </c:pt>
                <c:pt idx="107">
                  <c:v>6.1789941815325869E-3</c:v>
                </c:pt>
                <c:pt idx="108">
                  <c:v>6.139480819284027E-3</c:v>
                </c:pt>
                <c:pt idx="109">
                  <c:v>5.6420177202060112E-3</c:v>
                </c:pt>
                <c:pt idx="110">
                  <c:v>5.6288465994564912E-3</c:v>
                </c:pt>
                <c:pt idx="111">
                  <c:v>5.1161860533597992E-3</c:v>
                </c:pt>
                <c:pt idx="112">
                  <c:v>5.1161860533597992E-3</c:v>
                </c:pt>
                <c:pt idx="113">
                  <c:v>5.1161860533597992E-3</c:v>
                </c:pt>
                <c:pt idx="114">
                  <c:v>5.1101070745523279E-3</c:v>
                </c:pt>
                <c:pt idx="115">
                  <c:v>5.1101070745523279E-3</c:v>
                </c:pt>
                <c:pt idx="116">
                  <c:v>5.1101070745523279E-3</c:v>
                </c:pt>
                <c:pt idx="117">
                  <c:v>5.1085873298504607E-3</c:v>
                </c:pt>
                <c:pt idx="118">
                  <c:v>5.1085873298504607E-3</c:v>
                </c:pt>
                <c:pt idx="119">
                  <c:v>5.1085873298504607E-3</c:v>
                </c:pt>
                <c:pt idx="120">
                  <c:v>5.084777996187867E-3</c:v>
                </c:pt>
                <c:pt idx="121">
                  <c:v>5.084777996187867E-3</c:v>
                </c:pt>
                <c:pt idx="122">
                  <c:v>5.084777996187867E-3</c:v>
                </c:pt>
                <c:pt idx="123">
                  <c:v>5.0837648330532888E-3</c:v>
                </c:pt>
                <c:pt idx="124">
                  <c:v>5.0584357546888271E-3</c:v>
                </c:pt>
                <c:pt idx="125">
                  <c:v>5.0412119814009938E-3</c:v>
                </c:pt>
                <c:pt idx="126">
                  <c:v>5.0280408606514738E-3</c:v>
                </c:pt>
                <c:pt idx="127">
                  <c:v>5.0280408606514738E-3</c:v>
                </c:pt>
                <c:pt idx="128">
                  <c:v>5.0280408606514738E-3</c:v>
                </c:pt>
                <c:pt idx="129">
                  <c:v>5.0219618818440033E-3</c:v>
                </c:pt>
                <c:pt idx="130">
                  <c:v>4.9824485195954435E-3</c:v>
                </c:pt>
                <c:pt idx="131">
                  <c:v>4.4768801154408001E-3</c:v>
                </c:pt>
                <c:pt idx="132">
                  <c:v>4.475360370738932E-3</c:v>
                </c:pt>
                <c:pt idx="133">
                  <c:v>4.462695831556702E-3</c:v>
                </c:pt>
                <c:pt idx="134">
                  <c:v>4.462695831556702E-3</c:v>
                </c:pt>
                <c:pt idx="135">
                  <c:v>3.9530747748637443E-3</c:v>
                </c:pt>
                <c:pt idx="136">
                  <c:v>3.9485155407581411E-3</c:v>
                </c:pt>
                <c:pt idx="137">
                  <c:v>3.8963376393273512E-3</c:v>
                </c:pt>
                <c:pt idx="138">
                  <c:v>3.8588506033479489E-3</c:v>
                </c:pt>
                <c:pt idx="139">
                  <c:v>3.3401110784437851E-3</c:v>
                </c:pt>
                <c:pt idx="140">
                  <c:v>3.3066766950026966E-3</c:v>
                </c:pt>
                <c:pt idx="141">
                  <c:v>3.2550053751391958E-3</c:v>
                </c:pt>
                <c:pt idx="142">
                  <c:v>2.7474106447153953E-3</c:v>
                </c:pt>
                <c:pt idx="143">
                  <c:v>2.7458909000135281E-3</c:v>
                </c:pt>
                <c:pt idx="144">
                  <c:v>2.704857793063101E-3</c:v>
                </c:pt>
                <c:pt idx="145">
                  <c:v>2.704857793063101E-3</c:v>
                </c:pt>
                <c:pt idx="146">
                  <c:v>2.1562299556888726E-3</c:v>
                </c:pt>
                <c:pt idx="147">
                  <c:v>1.6420496648903125E-3</c:v>
                </c:pt>
                <c:pt idx="148">
                  <c:v>1.6420496648903125E-3</c:v>
                </c:pt>
                <c:pt idx="149">
                  <c:v>1.0731585648245156E-3</c:v>
                </c:pt>
                <c:pt idx="150">
                  <c:v>1.0589742809404175E-3</c:v>
                </c:pt>
                <c:pt idx="151">
                  <c:v>9.9261209562552955E-4</c:v>
                </c:pt>
                <c:pt idx="152">
                  <c:v>9.9261209562552955E-4</c:v>
                </c:pt>
                <c:pt idx="153">
                  <c:v>5.118661882680571E-4</c:v>
                </c:pt>
                <c:pt idx="154">
                  <c:v>5.1034644356618992E-4</c:v>
                </c:pt>
                <c:pt idx="155">
                  <c:v>4.56648797433532E-4</c:v>
                </c:pt>
                <c:pt idx="156">
                  <c:v>3.7154309412894271E-4</c:v>
                </c:pt>
                <c:pt idx="157">
                  <c:v>-9.8564600315455102E-5</c:v>
                </c:pt>
                <c:pt idx="158">
                  <c:v>-7.4141660920547768E-4</c:v>
                </c:pt>
                <c:pt idx="159">
                  <c:v>-7.7333124794469986E-4</c:v>
                </c:pt>
                <c:pt idx="160">
                  <c:v>-7.7333124794469986E-4</c:v>
                </c:pt>
                <c:pt idx="161">
                  <c:v>-7.8244971615590471E-4</c:v>
                </c:pt>
                <c:pt idx="162">
                  <c:v>-1.3553934687600151E-3</c:v>
                </c:pt>
                <c:pt idx="163">
                  <c:v>-1.8614684544819484E-3</c:v>
                </c:pt>
                <c:pt idx="164">
                  <c:v>-1.8923699300865907E-3</c:v>
                </c:pt>
                <c:pt idx="165">
                  <c:v>-1.8923699300865907E-3</c:v>
                </c:pt>
                <c:pt idx="166">
                  <c:v>-1.9025015614323754E-3</c:v>
                </c:pt>
                <c:pt idx="167">
                  <c:v>-2.3219510991478523E-3</c:v>
                </c:pt>
                <c:pt idx="168">
                  <c:v>-2.3751421637132203E-3</c:v>
                </c:pt>
                <c:pt idx="169">
                  <c:v>-2.4283332282785883E-3</c:v>
                </c:pt>
                <c:pt idx="170">
                  <c:v>-2.9820268813257091E-3</c:v>
                </c:pt>
                <c:pt idx="171">
                  <c:v>-3.073211563437768E-3</c:v>
                </c:pt>
                <c:pt idx="172">
                  <c:v>-3.5367336975074062E-3</c:v>
                </c:pt>
                <c:pt idx="173">
                  <c:v>-3.6486882238783245E-3</c:v>
                </c:pt>
                <c:pt idx="174">
                  <c:v>-3.6517277132820606E-3</c:v>
                </c:pt>
                <c:pt idx="175">
                  <c:v>-4.1309538759376641E-3</c:v>
                </c:pt>
                <c:pt idx="176">
                  <c:v>-4.1724935644553811E-3</c:v>
                </c:pt>
                <c:pt idx="177">
                  <c:v>-4.2282175368571952E-3</c:v>
                </c:pt>
                <c:pt idx="178">
                  <c:v>-4.6274038118811027E-3</c:v>
                </c:pt>
                <c:pt idx="179">
                  <c:v>-4.7459438986267796E-3</c:v>
                </c:pt>
                <c:pt idx="180">
                  <c:v>-4.9516160149462047E-3</c:v>
                </c:pt>
                <c:pt idx="181">
                  <c:v>-5.0200045265302497E-3</c:v>
                </c:pt>
                <c:pt idx="182">
                  <c:v>-5.1633671100730985E-3</c:v>
                </c:pt>
                <c:pt idx="183">
                  <c:v>-5.2119989405328641E-3</c:v>
                </c:pt>
                <c:pt idx="184">
                  <c:v>-5.2175713377730464E-3</c:v>
                </c:pt>
                <c:pt idx="185">
                  <c:v>-5.2175713377730464E-3</c:v>
                </c:pt>
                <c:pt idx="186">
                  <c:v>-5.2190910824749144E-3</c:v>
                </c:pt>
                <c:pt idx="187">
                  <c:v>-5.2190910824749144E-3</c:v>
                </c:pt>
                <c:pt idx="188">
                  <c:v>-5.2515123027814248E-3</c:v>
                </c:pt>
                <c:pt idx="189">
                  <c:v>-5.2525254659160029E-3</c:v>
                </c:pt>
                <c:pt idx="190">
                  <c:v>-5.2803874521169091E-3</c:v>
                </c:pt>
                <c:pt idx="191">
                  <c:v>-5.2819071968187772E-3</c:v>
                </c:pt>
                <c:pt idx="192">
                  <c:v>-5.295078317568298E-3</c:v>
                </c:pt>
                <c:pt idx="193">
                  <c:v>-5.2981178069720324E-3</c:v>
                </c:pt>
                <c:pt idx="194">
                  <c:v>-5.2996375516739004E-3</c:v>
                </c:pt>
                <c:pt idx="195">
                  <c:v>-5.3011572963757685E-3</c:v>
                </c:pt>
                <c:pt idx="196">
                  <c:v>-5.3011572963757685E-3</c:v>
                </c:pt>
                <c:pt idx="197">
                  <c:v>-5.3264863747402285E-3</c:v>
                </c:pt>
                <c:pt idx="198">
                  <c:v>-5.3406706586243274E-3</c:v>
                </c:pt>
                <c:pt idx="199">
                  <c:v>-5.3548549425084246E-3</c:v>
                </c:pt>
                <c:pt idx="200">
                  <c:v>-5.3609339213158969E-3</c:v>
                </c:pt>
                <c:pt idx="201">
                  <c:v>-5.3690392263925236E-3</c:v>
                </c:pt>
                <c:pt idx="202">
                  <c:v>-5.8553575309901774E-3</c:v>
                </c:pt>
                <c:pt idx="203">
                  <c:v>-5.8735944674125889E-3</c:v>
                </c:pt>
                <c:pt idx="204">
                  <c:v>-6.3695378217887375E-3</c:v>
                </c:pt>
                <c:pt idx="205">
                  <c:v>-6.4460316384494093E-3</c:v>
                </c:pt>
                <c:pt idx="206">
                  <c:v>-6.9029682121442889E-3</c:v>
                </c:pt>
                <c:pt idx="207">
                  <c:v>-7.0225214620245457E-3</c:v>
                </c:pt>
                <c:pt idx="208">
                  <c:v>-7.0812849238300942E-3</c:v>
                </c:pt>
                <c:pt idx="209">
                  <c:v>-7.0822980869646741E-3</c:v>
                </c:pt>
                <c:pt idx="210">
                  <c:v>-7.1248509386169674E-3</c:v>
                </c:pt>
                <c:pt idx="211">
                  <c:v>-7.1248509386169674E-3</c:v>
                </c:pt>
                <c:pt idx="212">
                  <c:v>-7.5260635399100311E-3</c:v>
                </c:pt>
                <c:pt idx="213">
                  <c:v>-7.5888796542538956E-3</c:v>
                </c:pt>
                <c:pt idx="214">
                  <c:v>-7.6202877114258279E-3</c:v>
                </c:pt>
                <c:pt idx="215">
                  <c:v>-8.2094420741831934E-3</c:v>
                </c:pt>
                <c:pt idx="216">
                  <c:v>-8.2109618188850597E-3</c:v>
                </c:pt>
                <c:pt idx="217">
                  <c:v>-8.6354771722734289E-3</c:v>
                </c:pt>
                <c:pt idx="218">
                  <c:v>-8.6354771722734289E-3</c:v>
                </c:pt>
                <c:pt idx="219">
                  <c:v>-8.6810695133294601E-3</c:v>
                </c:pt>
                <c:pt idx="220">
                  <c:v>-8.6815760948967483E-3</c:v>
                </c:pt>
                <c:pt idx="221">
                  <c:v>-8.7833989899218801E-3</c:v>
                </c:pt>
                <c:pt idx="222">
                  <c:v>-8.7864384793256162E-3</c:v>
                </c:pt>
                <c:pt idx="223">
                  <c:v>-9.2681975498176677E-3</c:v>
                </c:pt>
                <c:pt idx="224">
                  <c:v>-9.3036582595279142E-3</c:v>
                </c:pt>
                <c:pt idx="225">
                  <c:v>-9.3624217213334627E-3</c:v>
                </c:pt>
                <c:pt idx="226">
                  <c:v>-9.8715361964591321E-3</c:v>
                </c:pt>
                <c:pt idx="227">
                  <c:v>-1.0463223467052944E-2</c:v>
                </c:pt>
                <c:pt idx="228">
                  <c:v>-1.0558460801703315E-2</c:v>
                </c:pt>
                <c:pt idx="229">
                  <c:v>-1.060101365335561E-2</c:v>
                </c:pt>
                <c:pt idx="230">
                  <c:v>-1.0910534990969325E-2</c:v>
                </c:pt>
                <c:pt idx="231">
                  <c:v>-1.1027555333013138E-2</c:v>
                </c:pt>
                <c:pt idx="232">
                  <c:v>-1.1047818595704703E-2</c:v>
                </c:pt>
                <c:pt idx="233">
                  <c:v>-1.111671368885604E-2</c:v>
                </c:pt>
                <c:pt idx="234">
                  <c:v>-1.1648117752942432E-2</c:v>
                </c:pt>
                <c:pt idx="235">
                  <c:v>-1.165166382391346E-2</c:v>
                </c:pt>
                <c:pt idx="236">
                  <c:v>-1.1654703313317192E-2</c:v>
                </c:pt>
                <c:pt idx="237">
                  <c:v>-1.1663821781528401E-2</c:v>
                </c:pt>
                <c:pt idx="238">
                  <c:v>-1.2135955802241956E-2</c:v>
                </c:pt>
                <c:pt idx="239">
                  <c:v>-1.2230179973757751E-2</c:v>
                </c:pt>
                <c:pt idx="240">
                  <c:v>-1.2261588030929681E-2</c:v>
                </c:pt>
                <c:pt idx="241">
                  <c:v>-1.2272732825410046E-2</c:v>
                </c:pt>
                <c:pt idx="242">
                  <c:v>-1.2805656634198305E-2</c:v>
                </c:pt>
                <c:pt idx="243">
                  <c:v>-1.2837064691370239E-2</c:v>
                </c:pt>
                <c:pt idx="244">
                  <c:v>-1.3412541351810794E-2</c:v>
                </c:pt>
                <c:pt idx="245">
                  <c:v>-1.3956609955079418E-2</c:v>
                </c:pt>
                <c:pt idx="246">
                  <c:v>-1.3979912707174724E-2</c:v>
                </c:pt>
                <c:pt idx="247">
                  <c:v>-1.4415572855043456E-2</c:v>
                </c:pt>
                <c:pt idx="248">
                  <c:v>-1.4518915494770456E-2</c:v>
                </c:pt>
                <c:pt idx="249">
                  <c:v>-1.4534619523356421E-2</c:v>
                </c:pt>
                <c:pt idx="250">
                  <c:v>-1.5139984496267042E-2</c:v>
                </c:pt>
                <c:pt idx="251">
                  <c:v>-1.5663789836844098E-2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B-4F04-8693-98E5FDE1209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Active!$U$21:$U$2660</c:f>
              <c:numCache>
                <c:formatCode>General</c:formatCode>
                <c:ptCount val="2640"/>
                <c:pt idx="38">
                  <c:v>0.15598900000259164</c:v>
                </c:pt>
                <c:pt idx="75">
                  <c:v>-4.423300000053132E-2</c:v>
                </c:pt>
                <c:pt idx="76">
                  <c:v>-3.3161375002237037E-2</c:v>
                </c:pt>
                <c:pt idx="90">
                  <c:v>-2.8535499994177371E-2</c:v>
                </c:pt>
                <c:pt idx="106">
                  <c:v>-5.1072999995085411E-2</c:v>
                </c:pt>
                <c:pt idx="145">
                  <c:v>4.520375000720378E-2</c:v>
                </c:pt>
                <c:pt idx="180">
                  <c:v>-5.8513999996648636E-2</c:v>
                </c:pt>
                <c:pt idx="181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BB-4F04-8693-98E5FDE1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0472"/>
        <c:axId val="1"/>
      </c:scatterChart>
      <c:valAx>
        <c:axId val="941140472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04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80645161290321"/>
          <c:y val="0.91249999999999998"/>
          <c:w val="0.7983870967741935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4-4D80-AA3D-EED0EBB6226A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B4-4D80-AA3D-EED0EBB6226A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B4-4D80-AA3D-EED0EBB6226A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B4-4D80-AA3D-EED0EBB6226A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B4-4D80-AA3D-EED0EBB6226A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B4-4D80-AA3D-EED0EBB6226A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B4-4D80-AA3D-EED0EBB6226A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B4-4D80-AA3D-EED0EBB6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2600"/>
        <c:axId val="1"/>
      </c:scatterChart>
      <c:valAx>
        <c:axId val="9411326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2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02875399361023"/>
          <c:y val="0.91249999999999998"/>
          <c:w val="0.8290734824281149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29-45A1-A5D5-5CBC8CE116B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29-45A1-A5D5-5CBC8CE116B5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29-45A1-A5D5-5CBC8CE116B5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29-45A1-A5D5-5CBC8CE116B5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29-45A1-A5D5-5CBC8CE116B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29-45A1-A5D5-5CBC8CE116B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29-45A1-A5D5-5CBC8CE116B5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29-45A1-A5D5-5CBC8CE116B5}"/>
            </c:ext>
          </c:extLst>
        </c:ser>
        <c:ser>
          <c:idx val="8"/>
          <c:order val="8"/>
          <c:tx>
            <c:strRef>
              <c:f>Inactive!$R$20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Inactive!$R$21:$R$187</c:f>
              <c:numCache>
                <c:formatCode>General</c:formatCode>
                <c:ptCount val="167"/>
                <c:pt idx="51">
                  <c:v>-4.423300000053132E-2</c:v>
                </c:pt>
                <c:pt idx="52">
                  <c:v>-3.3161375002237037E-2</c:v>
                </c:pt>
                <c:pt idx="66">
                  <c:v>-2.8535499994177371E-2</c:v>
                </c:pt>
                <c:pt idx="75">
                  <c:v>-5.1072999995085411E-2</c:v>
                </c:pt>
                <c:pt idx="111">
                  <c:v>4.520375000720378E-2</c:v>
                </c:pt>
                <c:pt idx="129">
                  <c:v>0</c:v>
                </c:pt>
                <c:pt idx="137">
                  <c:v>-5.8513999996648636E-2</c:v>
                </c:pt>
                <c:pt idx="138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29-45A1-A5D5-5CBC8CE1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5552"/>
        <c:axId val="1"/>
      </c:scatterChart>
      <c:valAx>
        <c:axId val="9411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5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70967741935484E-2"/>
          <c:y val="0.91277520216514996"/>
          <c:w val="0.9274193548387096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17</xdr:col>
      <xdr:colOff>447675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A7A9A59-C99E-A5C8-29FC-3DF532C78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26</xdr:col>
      <xdr:colOff>638175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A37DF31-2640-5F0B-7002-69ACF0AE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9525</xdr:rowOff>
    </xdr:from>
    <xdr:to>
      <xdr:col>15</xdr:col>
      <xdr:colOff>285750</xdr:colOff>
      <xdr:row>18</xdr:row>
      <xdr:rowOff>47625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863DAF93-F949-9D1B-116B-E04B40C82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9525</xdr:rowOff>
    </xdr:from>
    <xdr:to>
      <xdr:col>24</xdr:col>
      <xdr:colOff>323850</xdr:colOff>
      <xdr:row>18</xdr:row>
      <xdr:rowOff>57150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AFF42BD5-88F9-5D77-FE3A-E4DAFCBD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59" TargetMode="External"/><Relationship Id="rId18" Type="http://schemas.openxmlformats.org/officeDocument/2006/relationships/hyperlink" Target="http://www.bav-astro.de/sfs/BAVM_link.php?BAVMnr=93" TargetMode="External"/><Relationship Id="rId26" Type="http://schemas.openxmlformats.org/officeDocument/2006/relationships/hyperlink" Target="http://www.konkoly.hu/cgi-bin/IBVS?5677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4621" TargetMode="External"/><Relationship Id="rId34" Type="http://schemas.openxmlformats.org/officeDocument/2006/relationships/hyperlink" Target="http://www.konkoly.hu/cgi-bin/IBVS?5843" TargetMode="External"/><Relationship Id="rId42" Type="http://schemas.openxmlformats.org/officeDocument/2006/relationships/hyperlink" Target="http://www.aavso.org/sites/default/files/jaavso/v37n1/44.pdf" TargetMode="External"/><Relationship Id="rId47" Type="http://schemas.openxmlformats.org/officeDocument/2006/relationships/hyperlink" Target="http://www.bav-astro.de/sfs/BAVM_link.php?BAVMnr=220" TargetMode="External"/><Relationship Id="rId50" Type="http://schemas.openxmlformats.org/officeDocument/2006/relationships/hyperlink" Target="http://vsolj.cetus-net.org/no46.pdf" TargetMode="External"/><Relationship Id="rId55" Type="http://schemas.openxmlformats.org/officeDocument/2006/relationships/hyperlink" Target="http://www.konkoly.hu/cgi-bin/IBVS?3202" TargetMode="External"/><Relationship Id="rId63" Type="http://schemas.openxmlformats.org/officeDocument/2006/relationships/hyperlink" Target="http://vsolj.cetus-net.org/no44.pdf" TargetMode="External"/><Relationship Id="rId68" Type="http://schemas.openxmlformats.org/officeDocument/2006/relationships/hyperlink" Target="http://www.bav-astro.de/sfs/BAVM_link.php?BAVMnr=34" TargetMode="External"/><Relationship Id="rId76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50" TargetMode="External"/><Relationship Id="rId71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konkoly.hu/cgi-bin/IBVS?5502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www.konkoly.hu/cgi-bin/IBVS?5690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konkoly.hu/cgi-bin/IBVS?4840" TargetMode="External"/><Relationship Id="rId66" Type="http://schemas.openxmlformats.org/officeDocument/2006/relationships/hyperlink" Target="http://www.bav-astro.de/sfs/BAVM_link.php?BAVMnr=34" TargetMode="External"/><Relationship Id="rId74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bav-astro.de/sfs/BAVM_link.php?BAVMnr=62" TargetMode="External"/><Relationship Id="rId23" Type="http://schemas.openxmlformats.org/officeDocument/2006/relationships/hyperlink" Target="http://www.konkoly.hu/cgi-bin/IBVS?5040" TargetMode="External"/><Relationship Id="rId28" Type="http://schemas.openxmlformats.org/officeDocument/2006/relationships/hyperlink" Target="http://www.konkoly.hu/cgi-bin/IBVS?5668" TargetMode="External"/><Relationship Id="rId36" Type="http://schemas.openxmlformats.org/officeDocument/2006/relationships/hyperlink" Target="http://www.konkoly.hu/cgi-bin/IBVS?5843" TargetMode="External"/><Relationship Id="rId49" Type="http://schemas.openxmlformats.org/officeDocument/2006/relationships/hyperlink" Target="http://www.konkoly.hu/cgi-bin/IBVS?6029" TargetMode="External"/><Relationship Id="rId57" Type="http://schemas.openxmlformats.org/officeDocument/2006/relationships/hyperlink" Target="http://www.konkoly.hu/cgi-bin/IBVS?3202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59" TargetMode="External"/><Relationship Id="rId19" Type="http://schemas.openxmlformats.org/officeDocument/2006/relationships/hyperlink" Target="http://www.bav-astro.de/sfs/BAVM_link.php?BAVMnr=101" TargetMode="External"/><Relationship Id="rId31" Type="http://schemas.openxmlformats.org/officeDocument/2006/relationships/hyperlink" Target="http://www.konkoly.hu/cgi-bin/IBVS?5777" TargetMode="External"/><Relationship Id="rId44" Type="http://schemas.openxmlformats.org/officeDocument/2006/relationships/hyperlink" Target="http://www.konkoly.hu/cgi-bin/IBVS?5894" TargetMode="External"/><Relationship Id="rId52" Type="http://schemas.openxmlformats.org/officeDocument/2006/relationships/hyperlink" Target="http://www.bav-astro.de/sfs/BAVM_link.php?BAVMnr=225" TargetMode="External"/><Relationship Id="rId60" Type="http://schemas.openxmlformats.org/officeDocument/2006/relationships/hyperlink" Target="http://www.bav-astro.de/sfs/BAVM_link.php?BAVMnr=128" TargetMode="External"/><Relationship Id="rId65" Type="http://schemas.openxmlformats.org/officeDocument/2006/relationships/hyperlink" Target="http://www.bav-astro.de/sfs/BAVM_link.php?BAVMnr=34" TargetMode="External"/><Relationship Id="rId73" Type="http://schemas.openxmlformats.org/officeDocument/2006/relationships/hyperlink" Target="http://www.bav-astro.de/sfs/BAVM_link.php?BAVMnr=157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bav-astro.de/sfs/BAVM_link.php?BAVMnr=52" TargetMode="External"/><Relationship Id="rId14" Type="http://schemas.openxmlformats.org/officeDocument/2006/relationships/hyperlink" Target="http://www.bav-astro.de/sfs/BAVM_link.php?BAVMnr=62" TargetMode="External"/><Relationship Id="rId22" Type="http://schemas.openxmlformats.org/officeDocument/2006/relationships/hyperlink" Target="http://www.konkoly.hu/cgi-bin/IBVS?4840" TargetMode="External"/><Relationship Id="rId27" Type="http://schemas.openxmlformats.org/officeDocument/2006/relationships/hyperlink" Target="http://www.konkoly.hu/cgi-bin/IBVS?5668" TargetMode="External"/><Relationship Id="rId30" Type="http://schemas.openxmlformats.org/officeDocument/2006/relationships/hyperlink" Target="http://www.konkoly.hu/cgi-bin/IBVS?5777" TargetMode="External"/><Relationship Id="rId35" Type="http://schemas.openxmlformats.org/officeDocument/2006/relationships/hyperlink" Target="http://www.konkoly.hu/cgi-bin/IBVS?5843" TargetMode="External"/><Relationship Id="rId43" Type="http://schemas.openxmlformats.org/officeDocument/2006/relationships/hyperlink" Target="http://www.konkoly.hu/cgi-bin/IBVS?5917" TargetMode="External"/><Relationship Id="rId48" Type="http://schemas.openxmlformats.org/officeDocument/2006/relationships/hyperlink" Target="http://www.konkoly.hu/cgi-bin/IBVS?6029" TargetMode="External"/><Relationship Id="rId56" Type="http://schemas.openxmlformats.org/officeDocument/2006/relationships/hyperlink" Target="http://www.konkoly.hu/cgi-bin/IBVS?3202" TargetMode="External"/><Relationship Id="rId64" Type="http://schemas.openxmlformats.org/officeDocument/2006/relationships/hyperlink" Target="http://vsolj.cetus-net.org/no45.pdf" TargetMode="External"/><Relationship Id="rId69" Type="http://schemas.openxmlformats.org/officeDocument/2006/relationships/hyperlink" Target="http://www.bav-astro.de/sfs/BAVM_link.php?BAVMnr=122" TargetMode="External"/><Relationship Id="rId8" Type="http://schemas.openxmlformats.org/officeDocument/2006/relationships/hyperlink" Target="http://www.konkoly.hu/cgi-bin/IBVS?3355" TargetMode="External"/><Relationship Id="rId51" Type="http://schemas.openxmlformats.org/officeDocument/2006/relationships/hyperlink" Target="http://www.bav-astro.de/sfs/BAVM_link.php?BAVMnr=215" TargetMode="External"/><Relationship Id="rId72" Type="http://schemas.openxmlformats.org/officeDocument/2006/relationships/hyperlink" Target="http://www.bav-astro.de/sfs/BAVM_link.php?BAVMnr=154" TargetMode="External"/><Relationship Id="rId3" Type="http://schemas.openxmlformats.org/officeDocument/2006/relationships/hyperlink" Target="http://www.konkoly.hu/cgi-bin/IBVS?1163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43" TargetMode="External"/><Relationship Id="rId38" Type="http://schemas.openxmlformats.org/officeDocument/2006/relationships/hyperlink" Target="http://www.konkoly.hu/cgi-bin/IBVS?589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128" TargetMode="External"/><Relationship Id="rId67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www.bav-astro.de/sfs/BAVM_link.php?BAVMnr=101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3202" TargetMode="External"/><Relationship Id="rId62" Type="http://schemas.openxmlformats.org/officeDocument/2006/relationships/hyperlink" Target="http://vsolj.cetus-net.org/no44.pdf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2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G+Vi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Y388"/>
  <sheetViews>
    <sheetView tabSelected="1" workbookViewId="0">
      <pane xSplit="14" ySplit="22" topLeftCell="O251" activePane="bottomRight" state="frozen"/>
      <selection pane="topRight" activeCell="O1" sqref="O1"/>
      <selection pane="bottomLeft" activeCell="A23" sqref="A23"/>
      <selection pane="bottomRight" activeCell="E2" sqref="E2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4" style="1" customWidth="1"/>
    <col min="4" max="4" width="9.42578125" style="1" customWidth="1"/>
    <col min="5" max="5" width="17.140625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3"/>
    <col min="20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3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45432.414599999996</v>
      </c>
    </row>
    <row r="8" spans="1:7" x14ac:dyDescent="0.2">
      <c r="A8" s="1" t="s">
        <v>9</v>
      </c>
      <c r="C8" s="1">
        <v>0.64265075000000005</v>
      </c>
      <c r="E8" s="10">
        <v>0.64265068000000003</v>
      </c>
    </row>
    <row r="9" spans="1:7" x14ac:dyDescent="0.2">
      <c r="A9" s="11" t="s">
        <v>10</v>
      </c>
      <c r="B9"/>
      <c r="C9" s="12">
        <v>-9.5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INTERCEPT(INDIRECT($G$11):G918,INDIRECT($F$11):F918)</f>
        <v>7.3603423964510532E-3</v>
      </c>
      <c r="D11" s="3"/>
      <c r="E11"/>
      <c r="F11" s="15" t="str">
        <f>"F"&amp;E19</f>
        <v>F150</v>
      </c>
      <c r="G11" s="16" t="str">
        <f>"G"&amp;E19</f>
        <v>G150</v>
      </c>
    </row>
    <row r="12" spans="1:7" x14ac:dyDescent="0.2">
      <c r="A12" t="s">
        <v>15</v>
      </c>
      <c r="B12"/>
      <c r="C12" s="14">
        <f ca="1">SLOPE(INDIRECT($G$11):G918,INDIRECT($F$11):F918)</f>
        <v>-1.0131631345784445E-6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14">
        <f ca="1">NOW()+15018.5+$C$9/24</f>
        <v>60378.764925462958</v>
      </c>
    </row>
    <row r="15" spans="1:7" x14ac:dyDescent="0.2">
      <c r="A15" s="18" t="s">
        <v>20</v>
      </c>
      <c r="B15"/>
      <c r="C15" s="19">
        <f ca="1">(C7+C11)+(C8+C12)*INT(MAX(F21:F3459))</f>
        <v>60036.637229960157</v>
      </c>
      <c r="D15" s="17" t="s">
        <v>21</v>
      </c>
      <c r="E15" s="14">
        <f ca="1">ROUND(2*(E14-$C$7)/$C$8,0)/2+E13</f>
        <v>23258.5</v>
      </c>
    </row>
    <row r="16" spans="1:7" x14ac:dyDescent="0.2">
      <c r="A16" s="18" t="s">
        <v>22</v>
      </c>
      <c r="B16"/>
      <c r="C16" s="19">
        <f ca="1">+C8+C12</f>
        <v>0.64264973683686544</v>
      </c>
      <c r="D16" s="17" t="s">
        <v>23</v>
      </c>
      <c r="E16" s="20">
        <f ca="1">ROUND(2*(E14-$C$15)/$C$16,0)/2+E13</f>
        <v>533.5</v>
      </c>
    </row>
    <row r="17" spans="1:21" x14ac:dyDescent="0.2">
      <c r="A17" s="17" t="s">
        <v>24</v>
      </c>
      <c r="B17"/>
      <c r="C17">
        <f>COUNT(C21:C2117)</f>
        <v>252</v>
      </c>
      <c r="D17" s="17" t="s">
        <v>25</v>
      </c>
      <c r="E17" s="21">
        <f ca="1">+$C$15+$C$16*E16-15018.5-$C$9/24</f>
        <v>45361.386697895963</v>
      </c>
    </row>
    <row r="18" spans="1:21" x14ac:dyDescent="0.2">
      <c r="A18" s="18" t="s">
        <v>26</v>
      </c>
      <c r="B18"/>
      <c r="C18" s="22">
        <f ca="1">+C15</f>
        <v>60036.637229960157</v>
      </c>
      <c r="D18" s="23">
        <f ca="1">+C16</f>
        <v>0.64264973683686544</v>
      </c>
      <c r="E18" s="24" t="s">
        <v>27</v>
      </c>
    </row>
    <row r="19" spans="1:21" x14ac:dyDescent="0.2">
      <c r="A19" s="17" t="s">
        <v>28</v>
      </c>
      <c r="E19" s="25">
        <v>150</v>
      </c>
    </row>
    <row r="20" spans="1:21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26" t="s">
        <v>35</v>
      </c>
      <c r="H20" s="27" t="s">
        <v>36</v>
      </c>
      <c r="I20" s="27" t="s">
        <v>37</v>
      </c>
      <c r="J20" s="27" t="s">
        <v>38</v>
      </c>
      <c r="K20" s="27" t="s">
        <v>39</v>
      </c>
      <c r="L20" s="27" t="s">
        <v>891</v>
      </c>
      <c r="M20" s="27" t="s">
        <v>41</v>
      </c>
      <c r="N20" s="27" t="s">
        <v>42</v>
      </c>
      <c r="O20" s="27" t="s">
        <v>43</v>
      </c>
      <c r="P20" s="27" t="s">
        <v>44</v>
      </c>
      <c r="Q20" s="13" t="s">
        <v>45</v>
      </c>
      <c r="S20" s="3" t="s">
        <v>46</v>
      </c>
      <c r="U20" s="28" t="s">
        <v>47</v>
      </c>
    </row>
    <row r="21" spans="1:21" x14ac:dyDescent="0.2">
      <c r="A21" s="29" t="s">
        <v>48</v>
      </c>
      <c r="B21" s="3"/>
      <c r="C21" s="30">
        <v>24585.493999999999</v>
      </c>
      <c r="D21" s="2"/>
      <c r="E21" s="1">
        <f t="shared" ref="E21:E84" si="0">+(C21-C$7)/C$8</f>
        <v>-32438.957863193962</v>
      </c>
      <c r="F21" s="1">
        <f t="shared" ref="F21:F84" si="1">ROUND(2*E21,0)/2</f>
        <v>-32439</v>
      </c>
      <c r="G21" s="2">
        <f t="shared" ref="G21:G58" si="2">+C21-(C$7+F21*C$8)</f>
        <v>2.7079250005044742E-2</v>
      </c>
      <c r="H21" s="1">
        <f t="shared" ref="H21:H52" si="3">+G21</f>
        <v>2.7079250005044742E-2</v>
      </c>
      <c r="O21" s="1">
        <f t="shared" ref="O21:O84" ca="1" si="4">+C$11+C$12*$F21</f>
        <v>4.0226341319041216E-2</v>
      </c>
      <c r="Q21" s="82">
        <f t="shared" ref="Q21:Q84" si="5">+C21-15018.5</f>
        <v>9566.9939999999988</v>
      </c>
      <c r="S21" s="3">
        <v>0.1</v>
      </c>
      <c r="U21" s="20"/>
    </row>
    <row r="22" spans="1:21" x14ac:dyDescent="0.2">
      <c r="A22" s="10" t="s">
        <v>49</v>
      </c>
      <c r="B22" s="89" t="s">
        <v>50</v>
      </c>
      <c r="C22" s="31">
        <v>24998.424999999999</v>
      </c>
      <c r="D22" s="31" t="s">
        <v>36</v>
      </c>
      <c r="E22" s="1">
        <f t="shared" si="0"/>
        <v>-31796.414459953554</v>
      </c>
      <c r="F22" s="1">
        <f t="shared" si="1"/>
        <v>-31796.5</v>
      </c>
      <c r="G22" s="2">
        <f t="shared" si="2"/>
        <v>5.4972375004581409E-2</v>
      </c>
      <c r="H22" s="1">
        <f t="shared" si="3"/>
        <v>5.4972375004581409E-2</v>
      </c>
      <c r="O22" s="1">
        <f t="shared" ca="1" si="4"/>
        <v>3.9575384005074564E-2</v>
      </c>
      <c r="Q22" s="82">
        <f t="shared" si="5"/>
        <v>9979.9249999999993</v>
      </c>
      <c r="S22" s="3">
        <v>0.1</v>
      </c>
      <c r="U22" s="20"/>
    </row>
    <row r="23" spans="1:21" x14ac:dyDescent="0.2">
      <c r="A23" s="29" t="s">
        <v>48</v>
      </c>
      <c r="B23" s="3"/>
      <c r="C23" s="2">
        <v>25002.575000000001</v>
      </c>
      <c r="D23" s="2"/>
      <c r="E23" s="1">
        <f t="shared" si="0"/>
        <v>-31789.956831140389</v>
      </c>
      <c r="F23" s="1">
        <f t="shared" si="1"/>
        <v>-31790</v>
      </c>
      <c r="G23" s="2">
        <f t="shared" si="2"/>
        <v>2.7742500005842885E-2</v>
      </c>
      <c r="H23" s="1">
        <f t="shared" si="3"/>
        <v>2.7742500005842885E-2</v>
      </c>
      <c r="O23" s="1">
        <f t="shared" ca="1" si="4"/>
        <v>3.95687984446998E-2</v>
      </c>
      <c r="Q23" s="82">
        <f t="shared" si="5"/>
        <v>9984.0750000000007</v>
      </c>
      <c r="S23" s="3">
        <v>0.1</v>
      </c>
      <c r="U23" s="20"/>
    </row>
    <row r="24" spans="1:21" x14ac:dyDescent="0.2">
      <c r="A24" s="10" t="s">
        <v>49</v>
      </c>
      <c r="B24" s="89" t="s">
        <v>50</v>
      </c>
      <c r="C24" s="31">
        <v>25003.55</v>
      </c>
      <c r="D24" s="31" t="s">
        <v>36</v>
      </c>
      <c r="E24" s="1">
        <f t="shared" si="0"/>
        <v>-31788.439677383081</v>
      </c>
      <c r="F24" s="1">
        <f t="shared" si="1"/>
        <v>-31788.5</v>
      </c>
      <c r="G24" s="2">
        <f t="shared" si="2"/>
        <v>3.876637500434299E-2</v>
      </c>
      <c r="H24" s="1">
        <f t="shared" si="3"/>
        <v>3.876637500434299E-2</v>
      </c>
      <c r="O24" s="1">
        <f t="shared" ca="1" si="4"/>
        <v>3.9567278699997932E-2</v>
      </c>
      <c r="Q24" s="82">
        <f t="shared" si="5"/>
        <v>9985.0499999999993</v>
      </c>
      <c r="S24" s="3">
        <v>0.1</v>
      </c>
      <c r="U24" s="20"/>
    </row>
    <row r="25" spans="1:21" x14ac:dyDescent="0.2">
      <c r="A25" s="29" t="s">
        <v>48</v>
      </c>
      <c r="B25" s="3"/>
      <c r="C25" s="2">
        <v>25004.52</v>
      </c>
      <c r="D25" s="2"/>
      <c r="E25" s="1">
        <f t="shared" si="0"/>
        <v>-31786.930303901448</v>
      </c>
      <c r="F25" s="1">
        <f t="shared" si="1"/>
        <v>-31787</v>
      </c>
      <c r="G25" s="2">
        <f t="shared" si="2"/>
        <v>4.479025000546244E-2</v>
      </c>
      <c r="H25" s="1">
        <f t="shared" si="3"/>
        <v>4.479025000546244E-2</v>
      </c>
      <c r="O25" s="1">
        <f t="shared" ca="1" si="4"/>
        <v>3.9565758955296064E-2</v>
      </c>
      <c r="Q25" s="82">
        <f t="shared" si="5"/>
        <v>9986.02</v>
      </c>
      <c r="S25" s="3">
        <v>0.1</v>
      </c>
      <c r="U25" s="20"/>
    </row>
    <row r="26" spans="1:21" x14ac:dyDescent="0.2">
      <c r="A26" s="10" t="s">
        <v>49</v>
      </c>
      <c r="B26" s="89" t="s">
        <v>50</v>
      </c>
      <c r="C26" s="31">
        <v>25005.491999999998</v>
      </c>
      <c r="D26" s="31" t="s">
        <v>36</v>
      </c>
      <c r="E26" s="1">
        <f t="shared" si="0"/>
        <v>-31785.41781830955</v>
      </c>
      <c r="F26" s="1">
        <f t="shared" si="1"/>
        <v>-31785.5</v>
      </c>
      <c r="G26" s="2">
        <f t="shared" si="2"/>
        <v>5.2814125003351364E-2</v>
      </c>
      <c r="H26" s="1">
        <f t="shared" si="3"/>
        <v>5.2814125003351364E-2</v>
      </c>
      <c r="O26" s="1">
        <f t="shared" ca="1" si="4"/>
        <v>3.9564239210594196E-2</v>
      </c>
      <c r="Q26" s="82">
        <f t="shared" si="5"/>
        <v>9986.9919999999984</v>
      </c>
      <c r="S26" s="3">
        <v>0.1</v>
      </c>
      <c r="U26" s="20"/>
    </row>
    <row r="27" spans="1:21" x14ac:dyDescent="0.2">
      <c r="A27" s="29" t="s">
        <v>48</v>
      </c>
      <c r="B27" s="3"/>
      <c r="C27" s="2">
        <v>25740.325000000001</v>
      </c>
      <c r="D27" s="2"/>
      <c r="E27" s="1">
        <f t="shared" si="0"/>
        <v>-30641.977154776516</v>
      </c>
      <c r="F27" s="1">
        <f t="shared" si="1"/>
        <v>-30642</v>
      </c>
      <c r="G27" s="2">
        <f t="shared" si="2"/>
        <v>1.4681500004371628E-2</v>
      </c>
      <c r="H27" s="1">
        <f t="shared" si="3"/>
        <v>1.4681500004371628E-2</v>
      </c>
      <c r="O27" s="1">
        <f t="shared" ca="1" si="4"/>
        <v>3.8405687166203753E-2</v>
      </c>
      <c r="Q27" s="82">
        <f t="shared" si="5"/>
        <v>10721.825000000001</v>
      </c>
      <c r="S27" s="3">
        <v>0.1</v>
      </c>
      <c r="U27" s="20"/>
    </row>
    <row r="28" spans="1:21" x14ac:dyDescent="0.2">
      <c r="A28" s="10" t="s">
        <v>49</v>
      </c>
      <c r="B28" s="89" t="s">
        <v>50</v>
      </c>
      <c r="C28" s="31">
        <v>26109.546999999999</v>
      </c>
      <c r="D28" s="31" t="s">
        <v>37</v>
      </c>
      <c r="E28" s="1">
        <f t="shared" si="0"/>
        <v>-30067.447365462496</v>
      </c>
      <c r="F28" s="1">
        <f t="shared" si="1"/>
        <v>-30067.5</v>
      </c>
      <c r="G28" s="2">
        <f t="shared" si="2"/>
        <v>3.3825625003373716E-2</v>
      </c>
      <c r="H28" s="1">
        <f t="shared" si="3"/>
        <v>3.3825625003373716E-2</v>
      </c>
      <c r="O28" s="1">
        <f t="shared" ca="1" si="4"/>
        <v>3.7823624945388434E-2</v>
      </c>
      <c r="Q28" s="82">
        <f t="shared" si="5"/>
        <v>11091.046999999999</v>
      </c>
      <c r="S28" s="3">
        <v>0.1</v>
      </c>
      <c r="U28" s="20"/>
    </row>
    <row r="29" spans="1:21" x14ac:dyDescent="0.2">
      <c r="A29" s="29" t="s">
        <v>48</v>
      </c>
      <c r="B29" s="3"/>
      <c r="C29" s="2">
        <v>26117.562000000002</v>
      </c>
      <c r="D29" s="2"/>
      <c r="E29" s="1">
        <f t="shared" si="0"/>
        <v>-30054.97558354984</v>
      </c>
      <c r="F29" s="1">
        <f t="shared" si="1"/>
        <v>-30055</v>
      </c>
      <c r="G29" s="2">
        <f t="shared" si="2"/>
        <v>1.5691250006057089E-2</v>
      </c>
      <c r="H29" s="1">
        <f t="shared" si="3"/>
        <v>1.5691250006057089E-2</v>
      </c>
      <c r="O29" s="1">
        <f t="shared" ca="1" si="4"/>
        <v>3.7810960406206205E-2</v>
      </c>
      <c r="Q29" s="82">
        <f t="shared" si="5"/>
        <v>11099.062000000002</v>
      </c>
      <c r="S29" s="3">
        <v>0.1</v>
      </c>
      <c r="U29" s="20"/>
    </row>
    <row r="30" spans="1:21" x14ac:dyDescent="0.2">
      <c r="A30" s="10" t="s">
        <v>49</v>
      </c>
      <c r="B30" s="89" t="s">
        <v>50</v>
      </c>
      <c r="C30" s="31">
        <v>26118.531999999999</v>
      </c>
      <c r="D30" s="31" t="s">
        <v>37</v>
      </c>
      <c r="E30" s="1">
        <f t="shared" si="0"/>
        <v>-30053.466210068214</v>
      </c>
      <c r="F30" s="1">
        <f t="shared" si="1"/>
        <v>-30053.5</v>
      </c>
      <c r="G30" s="2">
        <f t="shared" si="2"/>
        <v>2.171512500353856E-2</v>
      </c>
      <c r="H30" s="1">
        <f t="shared" si="3"/>
        <v>2.171512500353856E-2</v>
      </c>
      <c r="O30" s="1">
        <f t="shared" ca="1" si="4"/>
        <v>3.7809440661504337E-2</v>
      </c>
      <c r="Q30" s="82">
        <f t="shared" si="5"/>
        <v>11100.031999999999</v>
      </c>
      <c r="S30" s="3">
        <v>0.1</v>
      </c>
      <c r="U30" s="20"/>
    </row>
    <row r="31" spans="1:21" x14ac:dyDescent="0.2">
      <c r="A31" s="29" t="s">
        <v>48</v>
      </c>
      <c r="B31" s="3"/>
      <c r="C31" s="2">
        <v>26119.495999999999</v>
      </c>
      <c r="D31" s="2"/>
      <c r="E31" s="1">
        <f t="shared" si="0"/>
        <v>-30051.966172917397</v>
      </c>
      <c r="F31" s="1">
        <f t="shared" si="1"/>
        <v>-30052</v>
      </c>
      <c r="G31" s="2">
        <f t="shared" si="2"/>
        <v>2.1739000003435649E-2</v>
      </c>
      <c r="H31" s="1">
        <f t="shared" si="3"/>
        <v>2.1739000003435649E-2</v>
      </c>
      <c r="O31" s="1">
        <f t="shared" ca="1" si="4"/>
        <v>3.7807920916802469E-2</v>
      </c>
      <c r="Q31" s="82">
        <f t="shared" si="5"/>
        <v>11100.995999999999</v>
      </c>
      <c r="S31" s="3">
        <v>0.1</v>
      </c>
      <c r="U31" s="20"/>
    </row>
    <row r="32" spans="1:21" x14ac:dyDescent="0.2">
      <c r="A32" s="29" t="s">
        <v>48</v>
      </c>
      <c r="B32" s="3"/>
      <c r="C32" s="2">
        <v>26124.66</v>
      </c>
      <c r="D32" s="2"/>
      <c r="E32" s="1">
        <f t="shared" si="0"/>
        <v>-30043.930704196635</v>
      </c>
      <c r="F32" s="1">
        <f t="shared" si="1"/>
        <v>-30044</v>
      </c>
      <c r="G32" s="2">
        <f t="shared" si="2"/>
        <v>4.4533000003866618E-2</v>
      </c>
      <c r="H32" s="1">
        <f t="shared" si="3"/>
        <v>4.4533000003866618E-2</v>
      </c>
      <c r="O32" s="1">
        <f t="shared" ca="1" si="4"/>
        <v>3.7799815611725837E-2</v>
      </c>
      <c r="Q32" s="82">
        <f t="shared" si="5"/>
        <v>11106.16</v>
      </c>
      <c r="S32" s="3">
        <v>0.1</v>
      </c>
      <c r="U32" s="20"/>
    </row>
    <row r="33" spans="1:21" x14ac:dyDescent="0.2">
      <c r="A33" s="10" t="s">
        <v>49</v>
      </c>
      <c r="B33" s="89" t="s">
        <v>50</v>
      </c>
      <c r="C33" s="31">
        <v>26418.687000000002</v>
      </c>
      <c r="D33" s="31" t="s">
        <v>37</v>
      </c>
      <c r="E33" s="1">
        <f t="shared" si="0"/>
        <v>-29586.40848081169</v>
      </c>
      <c r="F33" s="1">
        <f t="shared" si="1"/>
        <v>-29586.5</v>
      </c>
      <c r="G33" s="2">
        <f t="shared" si="2"/>
        <v>5.8814875006646616E-2</v>
      </c>
      <c r="H33" s="1">
        <f t="shared" si="3"/>
        <v>5.8814875006646616E-2</v>
      </c>
      <c r="O33" s="1">
        <f t="shared" ca="1" si="4"/>
        <v>3.7336293477656199E-2</v>
      </c>
      <c r="Q33" s="82">
        <f t="shared" si="5"/>
        <v>11400.187000000002</v>
      </c>
      <c r="S33" s="3">
        <v>0.1</v>
      </c>
      <c r="U33" s="20"/>
    </row>
    <row r="34" spans="1:21" x14ac:dyDescent="0.2">
      <c r="A34" s="29" t="s">
        <v>48</v>
      </c>
      <c r="B34" s="3"/>
      <c r="C34" s="2">
        <v>26418.991000000002</v>
      </c>
      <c r="D34" s="2"/>
      <c r="E34" s="1">
        <f t="shared" si="0"/>
        <v>-29585.935440050438</v>
      </c>
      <c r="F34" s="1">
        <f t="shared" si="1"/>
        <v>-29586</v>
      </c>
      <c r="G34" s="2">
        <f t="shared" si="2"/>
        <v>4.1489500006719027E-2</v>
      </c>
      <c r="H34" s="1">
        <f t="shared" si="3"/>
        <v>4.1489500006719027E-2</v>
      </c>
      <c r="O34" s="1">
        <f t="shared" ca="1" si="4"/>
        <v>3.7335786896088914E-2</v>
      </c>
      <c r="Q34" s="82">
        <f t="shared" si="5"/>
        <v>11400.491000000002</v>
      </c>
      <c r="S34" s="3">
        <v>0.1</v>
      </c>
      <c r="U34" s="20"/>
    </row>
    <row r="35" spans="1:21" x14ac:dyDescent="0.2">
      <c r="A35" s="29" t="s">
        <v>48</v>
      </c>
      <c r="B35" s="3"/>
      <c r="C35" s="2">
        <v>26444.701000000001</v>
      </c>
      <c r="D35" s="2"/>
      <c r="E35" s="1">
        <f t="shared" si="0"/>
        <v>-29545.929262511549</v>
      </c>
      <c r="F35" s="1">
        <f t="shared" si="1"/>
        <v>-29546</v>
      </c>
      <c r="G35" s="2">
        <f t="shared" si="2"/>
        <v>4.5459500004653819E-2</v>
      </c>
      <c r="H35" s="1">
        <f t="shared" si="3"/>
        <v>4.5459500004653819E-2</v>
      </c>
      <c r="O35" s="1">
        <f t="shared" ca="1" si="4"/>
        <v>3.7295260370705775E-2</v>
      </c>
      <c r="Q35" s="82">
        <f t="shared" si="5"/>
        <v>11426.201000000001</v>
      </c>
      <c r="S35" s="3">
        <v>0.1</v>
      </c>
      <c r="U35" s="20"/>
    </row>
    <row r="36" spans="1:21" x14ac:dyDescent="0.2">
      <c r="A36" s="10" t="s">
        <v>49</v>
      </c>
      <c r="B36" s="89" t="s">
        <v>50</v>
      </c>
      <c r="C36" s="31">
        <v>26447.603999999999</v>
      </c>
      <c r="D36" s="31" t="s">
        <v>37</v>
      </c>
      <c r="E36" s="1">
        <f t="shared" si="0"/>
        <v>-29541.412034452609</v>
      </c>
      <c r="F36" s="1">
        <f t="shared" si="1"/>
        <v>-29541.5</v>
      </c>
      <c r="G36" s="2">
        <f t="shared" si="2"/>
        <v>5.6531125002948102E-2</v>
      </c>
      <c r="H36" s="1">
        <f t="shared" si="3"/>
        <v>5.6531125002948102E-2</v>
      </c>
      <c r="O36" s="1">
        <f t="shared" ca="1" si="4"/>
        <v>3.7290701136600171E-2</v>
      </c>
      <c r="Q36" s="82">
        <f t="shared" si="5"/>
        <v>11429.103999999999</v>
      </c>
      <c r="S36" s="3">
        <v>0.1</v>
      </c>
      <c r="U36" s="20"/>
    </row>
    <row r="37" spans="1:21" x14ac:dyDescent="0.2">
      <c r="A37" s="10" t="s">
        <v>49</v>
      </c>
      <c r="B37" s="89" t="s">
        <v>50</v>
      </c>
      <c r="C37" s="31">
        <v>26452.727999999999</v>
      </c>
      <c r="D37" s="31" t="s">
        <v>37</v>
      </c>
      <c r="E37" s="1">
        <f t="shared" si="0"/>
        <v>-29533.438807937277</v>
      </c>
      <c r="F37" s="1">
        <f t="shared" si="1"/>
        <v>-29533.5</v>
      </c>
      <c r="G37" s="2">
        <f t="shared" si="2"/>
        <v>3.9325125002505956E-2</v>
      </c>
      <c r="H37" s="1">
        <f t="shared" si="3"/>
        <v>3.9325125002505956E-2</v>
      </c>
      <c r="O37" s="1">
        <f t="shared" ca="1" si="4"/>
        <v>3.7282595831523546E-2</v>
      </c>
      <c r="Q37" s="82">
        <f t="shared" si="5"/>
        <v>11434.227999999999</v>
      </c>
      <c r="S37" s="3">
        <v>0.1</v>
      </c>
      <c r="U37" s="20"/>
    </row>
    <row r="38" spans="1:21" x14ac:dyDescent="0.2">
      <c r="A38" s="29" t="s">
        <v>48</v>
      </c>
      <c r="B38" s="3"/>
      <c r="C38" s="2">
        <v>27157.381000000001</v>
      </c>
      <c r="D38" s="2"/>
      <c r="E38" s="1">
        <f t="shared" si="0"/>
        <v>-28436.959888399717</v>
      </c>
      <c r="F38" s="1">
        <f t="shared" si="1"/>
        <v>-28437</v>
      </c>
      <c r="G38" s="2">
        <f t="shared" si="2"/>
        <v>2.5777750004635891E-2</v>
      </c>
      <c r="H38" s="1">
        <f t="shared" si="3"/>
        <v>2.5777750004635891E-2</v>
      </c>
      <c r="O38" s="1">
        <f t="shared" ca="1" si="4"/>
        <v>3.6171662454458277E-2</v>
      </c>
      <c r="Q38" s="82">
        <f t="shared" si="5"/>
        <v>12138.881000000001</v>
      </c>
      <c r="S38" s="3">
        <v>0.1</v>
      </c>
      <c r="U38" s="20"/>
    </row>
    <row r="39" spans="1:21" x14ac:dyDescent="0.2">
      <c r="A39" s="29" t="s">
        <v>48</v>
      </c>
      <c r="B39" s="3"/>
      <c r="C39" s="2">
        <v>27547.499</v>
      </c>
      <c r="D39" s="2"/>
      <c r="E39" s="1">
        <f t="shared" si="0"/>
        <v>-27829.914770970074</v>
      </c>
      <c r="F39" s="1">
        <f t="shared" si="1"/>
        <v>-27830</v>
      </c>
      <c r="G39" s="2">
        <f t="shared" si="2"/>
        <v>5.4772500003309688E-2</v>
      </c>
      <c r="H39" s="1">
        <f t="shared" si="3"/>
        <v>5.4772500003309688E-2</v>
      </c>
      <c r="O39" s="1">
        <f t="shared" ca="1" si="4"/>
        <v>3.5556672431769167E-2</v>
      </c>
      <c r="Q39" s="82">
        <f t="shared" si="5"/>
        <v>12528.999</v>
      </c>
      <c r="S39" s="3">
        <v>0.1</v>
      </c>
      <c r="U39" s="20"/>
    </row>
    <row r="40" spans="1:21" x14ac:dyDescent="0.2">
      <c r="A40" s="29" t="s">
        <v>48</v>
      </c>
      <c r="B40" s="3"/>
      <c r="C40" s="2">
        <v>27888.714</v>
      </c>
      <c r="D40" s="2"/>
      <c r="E40" s="1">
        <f t="shared" si="0"/>
        <v>-27298.965417841642</v>
      </c>
      <c r="F40" s="1">
        <f t="shared" si="1"/>
        <v>-27299</v>
      </c>
      <c r="G40" s="2">
        <f t="shared" si="2"/>
        <v>2.2224250005820068E-2</v>
      </c>
      <c r="H40" s="1">
        <f t="shared" si="3"/>
        <v>2.2224250005820068E-2</v>
      </c>
      <c r="O40" s="1">
        <f t="shared" ca="1" si="4"/>
        <v>3.5018682807308008E-2</v>
      </c>
      <c r="Q40" s="82">
        <f t="shared" si="5"/>
        <v>12870.214</v>
      </c>
      <c r="S40" s="3">
        <v>0.1</v>
      </c>
      <c r="U40" s="20"/>
    </row>
    <row r="41" spans="1:21" x14ac:dyDescent="0.2">
      <c r="A41" s="29" t="s">
        <v>48</v>
      </c>
      <c r="B41" s="3"/>
      <c r="C41" s="2">
        <v>27891.61</v>
      </c>
      <c r="D41" s="2"/>
      <c r="E41" s="1">
        <f t="shared" si="0"/>
        <v>-27294.459082168651</v>
      </c>
      <c r="F41" s="1">
        <f t="shared" si="1"/>
        <v>-27294.5</v>
      </c>
      <c r="G41" s="2">
        <f t="shared" si="2"/>
        <v>2.6295875006326241E-2</v>
      </c>
      <c r="H41" s="1">
        <f t="shared" si="3"/>
        <v>2.6295875006326241E-2</v>
      </c>
      <c r="O41" s="1">
        <f t="shared" ca="1" si="4"/>
        <v>3.5014123573202403E-2</v>
      </c>
      <c r="Q41" s="82">
        <f t="shared" si="5"/>
        <v>12873.11</v>
      </c>
      <c r="S41" s="3">
        <v>0.1</v>
      </c>
      <c r="U41" s="20"/>
    </row>
    <row r="42" spans="1:21" x14ac:dyDescent="0.2">
      <c r="A42" s="10" t="s">
        <v>51</v>
      </c>
      <c r="B42" s="89" t="s">
        <v>50</v>
      </c>
      <c r="C42" s="31">
        <v>27920.481</v>
      </c>
      <c r="D42" s="31" t="s">
        <v>36</v>
      </c>
      <c r="E42" s="1">
        <f t="shared" si="0"/>
        <v>-27249.534214345811</v>
      </c>
      <c r="F42" s="1">
        <f t="shared" si="1"/>
        <v>-27249.5</v>
      </c>
      <c r="G42" s="2">
        <f t="shared" si="2"/>
        <v>-2.198787499582977E-2</v>
      </c>
      <c r="H42" s="1">
        <f t="shared" si="3"/>
        <v>-2.198787499582977E-2</v>
      </c>
      <c r="O42" s="1">
        <f t="shared" ca="1" si="4"/>
        <v>3.4968531232146376E-2</v>
      </c>
      <c r="Q42" s="82">
        <f t="shared" si="5"/>
        <v>12901.981</v>
      </c>
      <c r="S42" s="3">
        <v>0.1</v>
      </c>
      <c r="U42" s="20"/>
    </row>
    <row r="43" spans="1:21" x14ac:dyDescent="0.2">
      <c r="A43" s="10" t="s">
        <v>52</v>
      </c>
      <c r="B43" s="89" t="s">
        <v>53</v>
      </c>
      <c r="C43" s="31">
        <v>28285.224999999999</v>
      </c>
      <c r="D43" s="31" t="s">
        <v>37</v>
      </c>
      <c r="E43" s="1">
        <f t="shared" si="0"/>
        <v>-26681.972439929457</v>
      </c>
      <c r="F43" s="1">
        <f t="shared" si="1"/>
        <v>-26682</v>
      </c>
      <c r="G43" s="2">
        <f t="shared" si="2"/>
        <v>1.7711500004224945E-2</v>
      </c>
      <c r="H43" s="1">
        <f t="shared" si="3"/>
        <v>1.7711500004224945E-2</v>
      </c>
      <c r="O43" s="1">
        <f t="shared" ca="1" si="4"/>
        <v>3.4393561153273113E-2</v>
      </c>
      <c r="Q43" s="82">
        <f t="shared" si="5"/>
        <v>13266.724999999999</v>
      </c>
      <c r="S43" s="3">
        <v>0.1</v>
      </c>
      <c r="U43" s="20"/>
    </row>
    <row r="44" spans="1:21" x14ac:dyDescent="0.2">
      <c r="A44" s="10" t="s">
        <v>52</v>
      </c>
      <c r="B44" s="89" t="s">
        <v>53</v>
      </c>
      <c r="C44" s="31">
        <v>28286.522000000001</v>
      </c>
      <c r="D44" s="31" t="s">
        <v>37</v>
      </c>
      <c r="E44" s="1">
        <f t="shared" si="0"/>
        <v>-26679.954236418449</v>
      </c>
      <c r="F44" s="1">
        <f t="shared" si="1"/>
        <v>-26680</v>
      </c>
      <c r="G44" s="2">
        <f t="shared" si="2"/>
        <v>2.9410000006464543E-2</v>
      </c>
      <c r="H44" s="1">
        <f t="shared" si="3"/>
        <v>2.9410000006464543E-2</v>
      </c>
      <c r="O44" s="1">
        <f t="shared" ca="1" si="4"/>
        <v>3.4391534827003953E-2</v>
      </c>
      <c r="Q44" s="82">
        <f t="shared" si="5"/>
        <v>13268.022000000001</v>
      </c>
      <c r="S44" s="3">
        <v>0.1</v>
      </c>
      <c r="U44" s="20"/>
    </row>
    <row r="45" spans="1:21" x14ac:dyDescent="0.2">
      <c r="A45" s="29" t="s">
        <v>48</v>
      </c>
      <c r="B45" s="3"/>
      <c r="C45" s="2">
        <v>28297.439999999999</v>
      </c>
      <c r="D45" s="2"/>
      <c r="E45" s="1">
        <f t="shared" si="0"/>
        <v>-26662.965226446864</v>
      </c>
      <c r="F45" s="1">
        <f t="shared" si="1"/>
        <v>-26663</v>
      </c>
      <c r="G45" s="2">
        <f t="shared" si="2"/>
        <v>2.234725000380422E-2</v>
      </c>
      <c r="H45" s="1">
        <f t="shared" si="3"/>
        <v>2.234725000380422E-2</v>
      </c>
      <c r="O45" s="1">
        <f t="shared" ca="1" si="4"/>
        <v>3.437431105371612E-2</v>
      </c>
      <c r="Q45" s="82">
        <f t="shared" si="5"/>
        <v>13278.939999999999</v>
      </c>
      <c r="S45" s="3">
        <v>0.1</v>
      </c>
      <c r="U45" s="20"/>
    </row>
    <row r="46" spans="1:21" x14ac:dyDescent="0.2">
      <c r="A46" s="10" t="s">
        <v>52</v>
      </c>
      <c r="B46" s="89" t="s">
        <v>53</v>
      </c>
      <c r="C46" s="31">
        <v>28297.45</v>
      </c>
      <c r="D46" s="31" t="s">
        <v>37</v>
      </c>
      <c r="E46" s="1">
        <f t="shared" si="0"/>
        <v>-26662.949665895503</v>
      </c>
      <c r="F46" s="1">
        <f t="shared" si="1"/>
        <v>-26663</v>
      </c>
      <c r="G46" s="2">
        <f t="shared" si="2"/>
        <v>3.2347250005841488E-2</v>
      </c>
      <c r="H46" s="1">
        <f t="shared" si="3"/>
        <v>3.2347250005841488E-2</v>
      </c>
      <c r="O46" s="1">
        <f t="shared" ca="1" si="4"/>
        <v>3.437431105371612E-2</v>
      </c>
      <c r="Q46" s="82">
        <f t="shared" si="5"/>
        <v>13278.95</v>
      </c>
      <c r="S46" s="3">
        <v>0.1</v>
      </c>
      <c r="U46" s="20"/>
    </row>
    <row r="47" spans="1:21" x14ac:dyDescent="0.2">
      <c r="A47" s="10" t="s">
        <v>52</v>
      </c>
      <c r="B47" s="89" t="s">
        <v>53</v>
      </c>
      <c r="C47" s="31">
        <v>28299.373</v>
      </c>
      <c r="D47" s="31" t="s">
        <v>37</v>
      </c>
      <c r="E47" s="1">
        <f t="shared" si="0"/>
        <v>-26659.95737186955</v>
      </c>
      <c r="F47" s="1">
        <f t="shared" si="1"/>
        <v>-26660</v>
      </c>
      <c r="G47" s="2">
        <f t="shared" si="2"/>
        <v>2.7395000004617032E-2</v>
      </c>
      <c r="H47" s="1">
        <f t="shared" si="3"/>
        <v>2.7395000004617032E-2</v>
      </c>
      <c r="O47" s="1">
        <f t="shared" ca="1" si="4"/>
        <v>3.4371271564312383E-2</v>
      </c>
      <c r="Q47" s="82">
        <f t="shared" si="5"/>
        <v>13280.873</v>
      </c>
      <c r="S47" s="3">
        <v>0.1</v>
      </c>
      <c r="U47" s="20"/>
    </row>
    <row r="48" spans="1:21" x14ac:dyDescent="0.2">
      <c r="A48" s="10" t="s">
        <v>52</v>
      </c>
      <c r="B48" s="89" t="s">
        <v>53</v>
      </c>
      <c r="C48" s="31">
        <v>28313.492999999999</v>
      </c>
      <c r="D48" s="31" t="s">
        <v>37</v>
      </c>
      <c r="E48" s="1">
        <f t="shared" si="0"/>
        <v>-26637.985873353446</v>
      </c>
      <c r="F48" s="1">
        <f t="shared" si="1"/>
        <v>-26638</v>
      </c>
      <c r="G48" s="2">
        <f t="shared" si="2"/>
        <v>9.0785000029427465E-3</v>
      </c>
      <c r="H48" s="1">
        <f t="shared" si="3"/>
        <v>9.0785000029427465E-3</v>
      </c>
      <c r="O48" s="1">
        <f t="shared" ca="1" si="4"/>
        <v>3.4348981975351661E-2</v>
      </c>
      <c r="Q48" s="82">
        <f t="shared" si="5"/>
        <v>13294.992999999999</v>
      </c>
      <c r="S48" s="3">
        <v>0.1</v>
      </c>
      <c r="U48" s="20"/>
    </row>
    <row r="49" spans="1:21" x14ac:dyDescent="0.2">
      <c r="A49" s="10" t="s">
        <v>52</v>
      </c>
      <c r="B49" s="89" t="s">
        <v>53</v>
      </c>
      <c r="C49" s="31">
        <v>28498.588</v>
      </c>
      <c r="D49" s="31" t="s">
        <v>37</v>
      </c>
      <c r="E49" s="1">
        <f t="shared" si="0"/>
        <v>-26349.96784801075</v>
      </c>
      <c r="F49" s="1">
        <f t="shared" si="1"/>
        <v>-26350</v>
      </c>
      <c r="G49" s="2">
        <f t="shared" si="2"/>
        <v>2.0662500002799788E-2</v>
      </c>
      <c r="H49" s="1">
        <f t="shared" si="3"/>
        <v>2.0662500002799788E-2</v>
      </c>
      <c r="O49" s="1">
        <f t="shared" ca="1" si="4"/>
        <v>3.4057190992593064E-2</v>
      </c>
      <c r="Q49" s="82">
        <f t="shared" si="5"/>
        <v>13480.088</v>
      </c>
      <c r="S49" s="3">
        <v>0.1</v>
      </c>
      <c r="U49" s="20"/>
    </row>
    <row r="50" spans="1:21" x14ac:dyDescent="0.2">
      <c r="A50" s="10" t="s">
        <v>52</v>
      </c>
      <c r="B50" s="89" t="s">
        <v>53</v>
      </c>
      <c r="C50" s="31">
        <v>28525.581999999999</v>
      </c>
      <c r="D50" s="31" t="s">
        <v>37</v>
      </c>
      <c r="E50" s="1">
        <f t="shared" si="0"/>
        <v>-26307.963695677623</v>
      </c>
      <c r="F50" s="1">
        <f t="shared" si="1"/>
        <v>-26308</v>
      </c>
      <c r="G50" s="2">
        <f t="shared" si="2"/>
        <v>2.3331000003963709E-2</v>
      </c>
      <c r="H50" s="1">
        <f t="shared" si="3"/>
        <v>2.3331000003963709E-2</v>
      </c>
      <c r="O50" s="1">
        <f t="shared" ca="1" si="4"/>
        <v>3.4014638140940773E-2</v>
      </c>
      <c r="Q50" s="82">
        <f t="shared" si="5"/>
        <v>13507.081999999999</v>
      </c>
      <c r="S50" s="3">
        <v>0.1</v>
      </c>
      <c r="U50" s="20"/>
    </row>
    <row r="51" spans="1:21" x14ac:dyDescent="0.2">
      <c r="A51" s="10" t="s">
        <v>52</v>
      </c>
      <c r="B51" s="89" t="s">
        <v>53</v>
      </c>
      <c r="C51" s="31">
        <v>28596.257000000001</v>
      </c>
      <c r="D51" s="31" t="s">
        <v>37</v>
      </c>
      <c r="E51" s="1">
        <f t="shared" si="0"/>
        <v>-26197.989498961906</v>
      </c>
      <c r="F51" s="1">
        <f t="shared" si="1"/>
        <v>-26198</v>
      </c>
      <c r="G51" s="2">
        <f t="shared" si="2"/>
        <v>6.7485000072338153E-3</v>
      </c>
      <c r="H51" s="1">
        <f t="shared" si="3"/>
        <v>6.7485000072338153E-3</v>
      </c>
      <c r="O51" s="1">
        <f t="shared" ca="1" si="4"/>
        <v>3.3903190196137141E-2</v>
      </c>
      <c r="Q51" s="82">
        <f t="shared" si="5"/>
        <v>13577.757000000001</v>
      </c>
      <c r="S51" s="3">
        <v>0.1</v>
      </c>
      <c r="U51" s="20"/>
    </row>
    <row r="52" spans="1:21" x14ac:dyDescent="0.2">
      <c r="A52" s="10" t="s">
        <v>52</v>
      </c>
      <c r="B52" s="89" t="s">
        <v>53</v>
      </c>
      <c r="C52" s="31">
        <v>28605.275000000001</v>
      </c>
      <c r="D52" s="31" t="s">
        <v>37</v>
      </c>
      <c r="E52" s="1">
        <f t="shared" si="0"/>
        <v>-26183.95699374815</v>
      </c>
      <c r="F52" s="1">
        <f t="shared" si="1"/>
        <v>-26184</v>
      </c>
      <c r="G52" s="2">
        <f t="shared" si="2"/>
        <v>2.7638000006845687E-2</v>
      </c>
      <c r="H52" s="1">
        <f t="shared" si="3"/>
        <v>2.7638000006845687E-2</v>
      </c>
      <c r="O52" s="1">
        <f t="shared" ca="1" si="4"/>
        <v>3.3889005912253044E-2</v>
      </c>
      <c r="Q52" s="82">
        <f t="shared" si="5"/>
        <v>13586.775000000001</v>
      </c>
      <c r="S52" s="3">
        <v>0.1</v>
      </c>
      <c r="U52" s="20"/>
    </row>
    <row r="53" spans="1:21" x14ac:dyDescent="0.2">
      <c r="A53" s="29" t="s">
        <v>48</v>
      </c>
      <c r="B53" s="3"/>
      <c r="C53" s="2">
        <v>28612.341</v>
      </c>
      <c r="D53" s="2"/>
      <c r="E53" s="1">
        <f t="shared" si="0"/>
        <v>-26172.961908159283</v>
      </c>
      <c r="F53" s="1">
        <f t="shared" si="1"/>
        <v>-26173</v>
      </c>
      <c r="G53" s="2">
        <f t="shared" si="2"/>
        <v>2.4479750005411915E-2</v>
      </c>
      <c r="H53" s="1">
        <f t="shared" ref="H53:H81" si="6">+G53</f>
        <v>2.4479750005411915E-2</v>
      </c>
      <c r="O53" s="1">
        <f t="shared" ca="1" si="4"/>
        <v>3.3877861117772683E-2</v>
      </c>
      <c r="Q53" s="82">
        <f t="shared" si="5"/>
        <v>13593.841</v>
      </c>
      <c r="S53" s="3">
        <v>0.1</v>
      </c>
      <c r="U53" s="20"/>
    </row>
    <row r="54" spans="1:21" x14ac:dyDescent="0.2">
      <c r="A54" s="10" t="s">
        <v>52</v>
      </c>
      <c r="B54" s="89" t="s">
        <v>53</v>
      </c>
      <c r="C54" s="31">
        <v>28612.351999999999</v>
      </c>
      <c r="D54" s="31" t="s">
        <v>37</v>
      </c>
      <c r="E54" s="1">
        <f t="shared" si="0"/>
        <v>-26172.944791552793</v>
      </c>
      <c r="F54" s="1">
        <f t="shared" si="1"/>
        <v>-26173</v>
      </c>
      <c r="G54" s="2">
        <f t="shared" si="2"/>
        <v>3.5479750004014932E-2</v>
      </c>
      <c r="H54" s="1">
        <f t="shared" si="6"/>
        <v>3.5479750004014932E-2</v>
      </c>
      <c r="O54" s="1">
        <f t="shared" ca="1" si="4"/>
        <v>3.3877861117772683E-2</v>
      </c>
      <c r="Q54" s="82">
        <f t="shared" si="5"/>
        <v>13593.851999999999</v>
      </c>
      <c r="S54" s="3">
        <v>0.1</v>
      </c>
      <c r="U54" s="20"/>
    </row>
    <row r="55" spans="1:21" x14ac:dyDescent="0.2">
      <c r="A55" s="10" t="s">
        <v>52</v>
      </c>
      <c r="B55" s="89" t="s">
        <v>53</v>
      </c>
      <c r="C55" s="31">
        <v>28657.316999999999</v>
      </c>
      <c r="D55" s="31" t="s">
        <v>37</v>
      </c>
      <c r="E55" s="1">
        <f t="shared" si="0"/>
        <v>-26102.976772375969</v>
      </c>
      <c r="F55" s="1">
        <f t="shared" si="1"/>
        <v>-26103</v>
      </c>
      <c r="G55" s="2">
        <f t="shared" si="2"/>
        <v>1.4927250005712267E-2</v>
      </c>
      <c r="H55" s="1">
        <f t="shared" si="6"/>
        <v>1.4927250005712267E-2</v>
      </c>
      <c r="O55" s="1">
        <f t="shared" ca="1" si="4"/>
        <v>3.380693969835219E-2</v>
      </c>
      <c r="Q55" s="82">
        <f t="shared" si="5"/>
        <v>13638.816999999999</v>
      </c>
      <c r="S55" s="3">
        <v>0.1</v>
      </c>
      <c r="U55" s="20"/>
    </row>
    <row r="56" spans="1:21" x14ac:dyDescent="0.2">
      <c r="A56" s="10" t="s">
        <v>52</v>
      </c>
      <c r="B56" s="89" t="s">
        <v>53</v>
      </c>
      <c r="C56" s="31">
        <v>28671.46</v>
      </c>
      <c r="D56" s="31" t="s">
        <v>37</v>
      </c>
      <c r="E56" s="1">
        <f t="shared" si="0"/>
        <v>-26080.96948459174</v>
      </c>
      <c r="F56" s="1">
        <f t="shared" si="1"/>
        <v>-26081</v>
      </c>
      <c r="G56" s="2">
        <f t="shared" si="2"/>
        <v>1.961075000508572E-2</v>
      </c>
      <c r="H56" s="1">
        <f t="shared" si="6"/>
        <v>1.961075000508572E-2</v>
      </c>
      <c r="O56" s="1">
        <f t="shared" ca="1" si="4"/>
        <v>3.3784650109391468E-2</v>
      </c>
      <c r="Q56" s="82">
        <f t="shared" si="5"/>
        <v>13652.96</v>
      </c>
      <c r="S56" s="3">
        <v>0.1</v>
      </c>
      <c r="U56" s="20"/>
    </row>
    <row r="57" spans="1:21" x14ac:dyDescent="0.2">
      <c r="A57" s="10" t="s">
        <v>52</v>
      </c>
      <c r="B57" s="89" t="s">
        <v>53</v>
      </c>
      <c r="C57" s="31">
        <v>28684.337</v>
      </c>
      <c r="D57" s="31" t="s">
        <v>37</v>
      </c>
      <c r="E57" s="1">
        <f t="shared" si="0"/>
        <v>-26060.932162609311</v>
      </c>
      <c r="F57" s="1">
        <f t="shared" si="1"/>
        <v>-26061</v>
      </c>
      <c r="G57" s="2">
        <f t="shared" si="2"/>
        <v>4.3595750004897127E-2</v>
      </c>
      <c r="H57" s="1">
        <f t="shared" si="6"/>
        <v>4.3595750004897127E-2</v>
      </c>
      <c r="O57" s="1">
        <f t="shared" ca="1" si="4"/>
        <v>3.3764386846699898E-2</v>
      </c>
      <c r="Q57" s="82">
        <f t="shared" si="5"/>
        <v>13665.837</v>
      </c>
      <c r="S57" s="3">
        <v>0.1</v>
      </c>
    </row>
    <row r="58" spans="1:21" x14ac:dyDescent="0.2">
      <c r="A58" s="29" t="s">
        <v>48</v>
      </c>
      <c r="B58" s="3"/>
      <c r="C58" s="2">
        <v>29329.850999999999</v>
      </c>
      <c r="D58" s="2"/>
      <c r="E58" s="1">
        <f t="shared" si="0"/>
        <v>-25056.476787742016</v>
      </c>
      <c r="F58" s="1">
        <f t="shared" si="1"/>
        <v>-25056.5</v>
      </c>
      <c r="G58" s="2">
        <f t="shared" si="2"/>
        <v>1.4917375003278721E-2</v>
      </c>
      <c r="H58" s="1">
        <f t="shared" si="6"/>
        <v>1.4917375003278721E-2</v>
      </c>
      <c r="O58" s="1">
        <f t="shared" ca="1" si="4"/>
        <v>3.2746664478015851E-2</v>
      </c>
      <c r="Q58" s="82">
        <f t="shared" si="5"/>
        <v>14311.350999999999</v>
      </c>
      <c r="S58" s="3">
        <v>0.1</v>
      </c>
      <c r="U58" s="20"/>
    </row>
    <row r="59" spans="1:21" x14ac:dyDescent="0.2">
      <c r="A59" s="29" t="s">
        <v>48</v>
      </c>
      <c r="B59" s="3"/>
      <c r="C59" s="2">
        <v>29332.883999999998</v>
      </c>
      <c r="D59" s="2"/>
      <c r="E59" s="1">
        <f t="shared" si="0"/>
        <v>-25051.757272515431</v>
      </c>
      <c r="F59" s="1">
        <f t="shared" si="1"/>
        <v>-25052</v>
      </c>
      <c r="H59" s="1">
        <f t="shared" si="6"/>
        <v>0</v>
      </c>
      <c r="O59" s="1">
        <f t="shared" ca="1" si="4"/>
        <v>3.2742105243910247E-2</v>
      </c>
      <c r="Q59" s="82">
        <f t="shared" si="5"/>
        <v>14314.383999999998</v>
      </c>
      <c r="U59" s="1">
        <f>+C59-(C$7+F59*C$8)</f>
        <v>0.15598900000259164</v>
      </c>
    </row>
    <row r="60" spans="1:21" x14ac:dyDescent="0.2">
      <c r="A60" s="29" t="s">
        <v>48</v>
      </c>
      <c r="B60" s="38"/>
      <c r="C60" s="29">
        <v>29334.992999999999</v>
      </c>
      <c r="D60" s="29"/>
      <c r="E60" s="1">
        <f t="shared" si="0"/>
        <v>-25048.475552234238</v>
      </c>
      <c r="F60" s="1">
        <f t="shared" si="1"/>
        <v>-25048.5</v>
      </c>
      <c r="G60" s="2">
        <f t="shared" ref="G60:G95" si="7">+C60-(C$7+F60*C$8)</f>
        <v>1.571137500286568E-2</v>
      </c>
      <c r="H60" s="1">
        <f t="shared" si="6"/>
        <v>1.571137500286568E-2</v>
      </c>
      <c r="O60" s="1">
        <f t="shared" ca="1" si="4"/>
        <v>3.2738559172939219E-2</v>
      </c>
      <c r="Q60" s="82">
        <f t="shared" si="5"/>
        <v>14316.492999999999</v>
      </c>
      <c r="S60" s="3">
        <v>0.1</v>
      </c>
      <c r="U60" s="20"/>
    </row>
    <row r="61" spans="1:21" x14ac:dyDescent="0.2">
      <c r="A61" s="29" t="s">
        <v>48</v>
      </c>
      <c r="B61" s="38"/>
      <c r="C61" s="29">
        <v>29335.955999999998</v>
      </c>
      <c r="D61" s="29"/>
      <c r="E61" s="1">
        <f t="shared" si="0"/>
        <v>-25046.977071138557</v>
      </c>
      <c r="F61" s="1">
        <f t="shared" si="1"/>
        <v>-25047</v>
      </c>
      <c r="G61" s="2">
        <f t="shared" si="7"/>
        <v>1.4735250002559042E-2</v>
      </c>
      <c r="H61" s="1">
        <f t="shared" si="6"/>
        <v>1.4735250002559042E-2</v>
      </c>
      <c r="O61" s="1">
        <f t="shared" ca="1" si="4"/>
        <v>3.2737039428237351E-2</v>
      </c>
      <c r="Q61" s="82">
        <f t="shared" si="5"/>
        <v>14317.455999999998</v>
      </c>
      <c r="S61" s="3">
        <v>0.1</v>
      </c>
      <c r="U61" s="20"/>
    </row>
    <row r="62" spans="1:21" x14ac:dyDescent="0.2">
      <c r="A62" s="33" t="s">
        <v>54</v>
      </c>
      <c r="B62" s="34" t="s">
        <v>53</v>
      </c>
      <c r="C62" s="33">
        <v>29337.883999999998</v>
      </c>
      <c r="D62" s="33" t="s">
        <v>55</v>
      </c>
      <c r="E62" s="1">
        <f t="shared" si="0"/>
        <v>-25043.976996836926</v>
      </c>
      <c r="F62" s="1">
        <f t="shared" si="1"/>
        <v>-25044</v>
      </c>
      <c r="G62" s="2">
        <f t="shared" si="7"/>
        <v>1.4783000002353219E-2</v>
      </c>
      <c r="H62" s="1">
        <f t="shared" si="6"/>
        <v>1.4783000002353219E-2</v>
      </c>
      <c r="O62" s="1">
        <f t="shared" ca="1" si="4"/>
        <v>3.2733999938833615E-2</v>
      </c>
      <c r="Q62" s="82">
        <f t="shared" si="5"/>
        <v>14319.383999999998</v>
      </c>
      <c r="S62" s="3">
        <v>1</v>
      </c>
      <c r="U62" s="20"/>
    </row>
    <row r="63" spans="1:21" x14ac:dyDescent="0.2">
      <c r="A63" s="29" t="s">
        <v>48</v>
      </c>
      <c r="B63" s="38"/>
      <c r="C63" s="29">
        <v>29338.850999999999</v>
      </c>
      <c r="D63" s="29"/>
      <c r="E63" s="1">
        <f t="shared" si="0"/>
        <v>-25042.472291520698</v>
      </c>
      <c r="F63" s="1">
        <f t="shared" si="1"/>
        <v>-25042.5</v>
      </c>
      <c r="G63" s="2">
        <f t="shared" si="7"/>
        <v>1.7806875002861489E-2</v>
      </c>
      <c r="H63" s="1">
        <f t="shared" si="6"/>
        <v>1.7806875002861489E-2</v>
      </c>
      <c r="O63" s="1">
        <f t="shared" ca="1" si="4"/>
        <v>3.2732480194131747E-2</v>
      </c>
      <c r="Q63" s="82">
        <f t="shared" si="5"/>
        <v>14320.350999999999</v>
      </c>
      <c r="S63" s="3">
        <v>0.1</v>
      </c>
      <c r="U63" s="20"/>
    </row>
    <row r="64" spans="1:21" x14ac:dyDescent="0.2">
      <c r="A64" s="29" t="s">
        <v>48</v>
      </c>
      <c r="B64" s="38"/>
      <c r="C64" s="29">
        <v>29339.811000000002</v>
      </c>
      <c r="D64" s="29"/>
      <c r="E64" s="1">
        <f t="shared" si="0"/>
        <v>-25040.978478590423</v>
      </c>
      <c r="F64" s="1">
        <f t="shared" si="1"/>
        <v>-25041</v>
      </c>
      <c r="G64" s="2">
        <f t="shared" si="7"/>
        <v>1.3830750005581649E-2</v>
      </c>
      <c r="H64" s="1">
        <f t="shared" si="6"/>
        <v>1.3830750005581649E-2</v>
      </c>
      <c r="O64" s="1">
        <f t="shared" ca="1" si="4"/>
        <v>3.2730960449429879E-2</v>
      </c>
      <c r="Q64" s="82">
        <f t="shared" si="5"/>
        <v>14321.311000000002</v>
      </c>
      <c r="S64" s="3">
        <v>0.1</v>
      </c>
      <c r="U64" s="20"/>
    </row>
    <row r="65" spans="1:21" x14ac:dyDescent="0.2">
      <c r="A65" s="29" t="s">
        <v>48</v>
      </c>
      <c r="B65" s="38"/>
      <c r="C65" s="29">
        <v>29346.879000000001</v>
      </c>
      <c r="D65" s="29"/>
      <c r="E65" s="1">
        <f t="shared" si="0"/>
        <v>-25029.980280891283</v>
      </c>
      <c r="F65" s="1">
        <f t="shared" si="1"/>
        <v>-25030</v>
      </c>
      <c r="G65" s="2">
        <f t="shared" si="7"/>
        <v>1.267250000819331E-2</v>
      </c>
      <c r="H65" s="1">
        <f t="shared" si="6"/>
        <v>1.267250000819331E-2</v>
      </c>
      <c r="O65" s="1">
        <f t="shared" ca="1" si="4"/>
        <v>3.2719815654949518E-2</v>
      </c>
      <c r="Q65" s="82">
        <f t="shared" si="5"/>
        <v>14328.379000000001</v>
      </c>
      <c r="S65" s="3">
        <v>0.1</v>
      </c>
      <c r="U65" s="20"/>
    </row>
    <row r="66" spans="1:21" x14ac:dyDescent="0.2">
      <c r="A66" s="10" t="s">
        <v>49</v>
      </c>
      <c r="B66" s="89" t="s">
        <v>50</v>
      </c>
      <c r="C66" s="31">
        <v>29353.634999999998</v>
      </c>
      <c r="D66" s="31" t="s">
        <v>38</v>
      </c>
      <c r="E66" s="1">
        <f t="shared" si="0"/>
        <v>-25019.467572394489</v>
      </c>
      <c r="F66" s="1">
        <f t="shared" si="1"/>
        <v>-25019.5</v>
      </c>
      <c r="G66" s="2">
        <f t="shared" si="7"/>
        <v>2.0839625005464768E-2</v>
      </c>
      <c r="H66" s="1">
        <f t="shared" si="6"/>
        <v>2.0839625005464768E-2</v>
      </c>
      <c r="O66" s="1">
        <f t="shared" ca="1" si="4"/>
        <v>3.2709177442036448E-2</v>
      </c>
      <c r="Q66" s="82">
        <f t="shared" si="5"/>
        <v>14335.134999999998</v>
      </c>
      <c r="S66" s="3">
        <v>0.1</v>
      </c>
      <c r="U66" s="20"/>
    </row>
    <row r="67" spans="1:21" x14ac:dyDescent="0.2">
      <c r="A67" s="29" t="s">
        <v>48</v>
      </c>
      <c r="B67" s="38"/>
      <c r="C67" s="29">
        <v>29359.734</v>
      </c>
      <c r="D67" s="29"/>
      <c r="E67" s="1">
        <f t="shared" si="0"/>
        <v>-25009.977192121842</v>
      </c>
      <c r="F67" s="1">
        <f t="shared" si="1"/>
        <v>-25010</v>
      </c>
      <c r="G67" s="2">
        <f t="shared" si="7"/>
        <v>1.4657500007160706E-2</v>
      </c>
      <c r="H67" s="1">
        <f t="shared" si="6"/>
        <v>1.4657500007160706E-2</v>
      </c>
      <c r="O67" s="1">
        <f t="shared" ca="1" si="4"/>
        <v>3.2699552392257948E-2</v>
      </c>
      <c r="Q67" s="82">
        <f t="shared" si="5"/>
        <v>14341.234</v>
      </c>
      <c r="S67" s="3">
        <v>0.1</v>
      </c>
      <c r="U67" s="20"/>
    </row>
    <row r="68" spans="1:21" x14ac:dyDescent="0.2">
      <c r="A68" s="29" t="s">
        <v>48</v>
      </c>
      <c r="B68" s="38"/>
      <c r="C68" s="29">
        <v>29363.91</v>
      </c>
      <c r="D68" s="29"/>
      <c r="E68" s="1">
        <f t="shared" si="0"/>
        <v>-25003.479105875151</v>
      </c>
      <c r="F68" s="1">
        <f t="shared" si="1"/>
        <v>-25003.5</v>
      </c>
      <c r="G68" s="2">
        <f t="shared" si="7"/>
        <v>1.3427625006443122E-2</v>
      </c>
      <c r="H68" s="1">
        <f t="shared" si="6"/>
        <v>1.3427625006443122E-2</v>
      </c>
      <c r="O68" s="1">
        <f t="shared" ca="1" si="4"/>
        <v>3.2692966831883191E-2</v>
      </c>
      <c r="Q68" s="82">
        <f t="shared" si="5"/>
        <v>14345.41</v>
      </c>
      <c r="S68" s="3">
        <v>0.1</v>
      </c>
      <c r="U68" s="20"/>
    </row>
    <row r="69" spans="1:21" x14ac:dyDescent="0.2">
      <c r="A69" s="29" t="s">
        <v>48</v>
      </c>
      <c r="B69" s="38"/>
      <c r="C69" s="29">
        <v>29368.732</v>
      </c>
      <c r="D69" s="29"/>
      <c r="E69" s="1">
        <f t="shared" si="0"/>
        <v>-24995.975808010797</v>
      </c>
      <c r="F69" s="1">
        <f t="shared" si="1"/>
        <v>-24996</v>
      </c>
      <c r="G69" s="2">
        <f t="shared" si="7"/>
        <v>1.554700000633602E-2</v>
      </c>
      <c r="H69" s="1">
        <f t="shared" si="6"/>
        <v>1.554700000633602E-2</v>
      </c>
      <c r="O69" s="1">
        <f t="shared" ca="1" si="4"/>
        <v>3.2685368108373851E-2</v>
      </c>
      <c r="Q69" s="82">
        <f t="shared" si="5"/>
        <v>14350.232</v>
      </c>
      <c r="S69" s="3">
        <v>0.1</v>
      </c>
      <c r="U69" s="20"/>
    </row>
    <row r="70" spans="1:21" x14ac:dyDescent="0.2">
      <c r="A70" s="10" t="s">
        <v>49</v>
      </c>
      <c r="B70" s="89" t="s">
        <v>50</v>
      </c>
      <c r="C70" s="31">
        <v>29374.830999999998</v>
      </c>
      <c r="D70" s="31" t="s">
        <v>38</v>
      </c>
      <c r="E70" s="1">
        <f t="shared" si="0"/>
        <v>-24986.485427738156</v>
      </c>
      <c r="F70" s="1">
        <f t="shared" si="1"/>
        <v>-24986.5</v>
      </c>
      <c r="G70" s="2">
        <f t="shared" si="7"/>
        <v>9.3648750043939799E-3</v>
      </c>
      <c r="H70" s="1">
        <f t="shared" si="6"/>
        <v>9.3648750043939799E-3</v>
      </c>
      <c r="O70" s="1">
        <f t="shared" ca="1" si="4"/>
        <v>3.2675743058595358E-2</v>
      </c>
      <c r="Q70" s="82">
        <f t="shared" si="5"/>
        <v>14356.330999999998</v>
      </c>
      <c r="S70" s="3">
        <v>0.1</v>
      </c>
      <c r="U70" s="20"/>
    </row>
    <row r="71" spans="1:21" x14ac:dyDescent="0.2">
      <c r="A71" s="29" t="s">
        <v>48</v>
      </c>
      <c r="B71" s="38"/>
      <c r="C71" s="29">
        <v>31265.172999999999</v>
      </c>
      <c r="D71" s="29"/>
      <c r="E71" s="1">
        <f t="shared" si="0"/>
        <v>-22045.009050405679</v>
      </c>
      <c r="F71" s="1">
        <f t="shared" si="1"/>
        <v>-22045</v>
      </c>
      <c r="G71" s="2">
        <f t="shared" si="7"/>
        <v>-5.8162499954050872E-3</v>
      </c>
      <c r="H71" s="1">
        <f t="shared" si="6"/>
        <v>-5.8162499954050872E-3</v>
      </c>
      <c r="O71" s="1">
        <f t="shared" ca="1" si="4"/>
        <v>2.9695523698232862E-2</v>
      </c>
      <c r="Q71" s="82">
        <f t="shared" si="5"/>
        <v>16246.672999999999</v>
      </c>
      <c r="S71" s="3">
        <v>0.1</v>
      </c>
      <c r="U71" s="20"/>
    </row>
    <row r="72" spans="1:21" x14ac:dyDescent="0.2">
      <c r="A72" s="29" t="s">
        <v>48</v>
      </c>
      <c r="B72" s="38"/>
      <c r="C72" s="29">
        <v>33387.853999999999</v>
      </c>
      <c r="D72" s="29"/>
      <c r="E72" s="1">
        <f t="shared" si="0"/>
        <v>-18742.000378899418</v>
      </c>
      <c r="F72" s="1">
        <f t="shared" si="1"/>
        <v>-18742</v>
      </c>
      <c r="G72" s="2">
        <f t="shared" si="7"/>
        <v>-2.4349999875994399E-4</v>
      </c>
      <c r="H72" s="1">
        <f t="shared" si="6"/>
        <v>-2.4349999875994399E-4</v>
      </c>
      <c r="O72" s="1">
        <f t="shared" ca="1" si="4"/>
        <v>2.6349045864720262E-2</v>
      </c>
      <c r="Q72" s="82">
        <f t="shared" si="5"/>
        <v>18369.353999999999</v>
      </c>
      <c r="S72" s="3">
        <v>0.1</v>
      </c>
      <c r="U72" s="20"/>
    </row>
    <row r="73" spans="1:21" x14ac:dyDescent="0.2">
      <c r="A73" s="29" t="s">
        <v>48</v>
      </c>
      <c r="B73" s="38"/>
      <c r="C73" s="29">
        <v>34086.419479999997</v>
      </c>
      <c r="D73" s="29"/>
      <c r="E73" s="1">
        <f t="shared" si="0"/>
        <v>-17654.993976121554</v>
      </c>
      <c r="F73" s="1">
        <f t="shared" si="1"/>
        <v>-17655</v>
      </c>
      <c r="G73" s="2">
        <f t="shared" si="7"/>
        <v>3.8712500027031638E-3</v>
      </c>
      <c r="H73" s="1">
        <f t="shared" si="6"/>
        <v>3.8712500027031638E-3</v>
      </c>
      <c r="O73" s="1">
        <f t="shared" ca="1" si="4"/>
        <v>2.5247737537433493E-2</v>
      </c>
      <c r="Q73" s="82">
        <f t="shared" si="5"/>
        <v>19067.919479999997</v>
      </c>
      <c r="S73" s="3">
        <v>0.1</v>
      </c>
      <c r="U73" s="20"/>
    </row>
    <row r="74" spans="1:21" x14ac:dyDescent="0.2">
      <c r="A74" s="29" t="s">
        <v>48</v>
      </c>
      <c r="B74" s="38"/>
      <c r="C74" s="29">
        <v>34120.47868</v>
      </c>
      <c r="D74" s="29"/>
      <c r="E74" s="1">
        <f t="shared" si="0"/>
        <v>-17601.99598304366</v>
      </c>
      <c r="F74" s="1">
        <f t="shared" si="1"/>
        <v>-17602</v>
      </c>
      <c r="G74" s="2">
        <f t="shared" si="7"/>
        <v>2.5815000044531189E-3</v>
      </c>
      <c r="H74" s="1">
        <f t="shared" si="6"/>
        <v>2.5815000044531189E-3</v>
      </c>
      <c r="O74" s="1">
        <f t="shared" ca="1" si="4"/>
        <v>2.5194039891300833E-2</v>
      </c>
      <c r="Q74" s="82">
        <f t="shared" si="5"/>
        <v>19101.97868</v>
      </c>
      <c r="S74" s="3">
        <v>0.1</v>
      </c>
      <c r="U74" s="20"/>
    </row>
    <row r="75" spans="1:21" x14ac:dyDescent="0.2">
      <c r="A75" s="29" t="s">
        <v>48</v>
      </c>
      <c r="B75" s="38"/>
      <c r="C75" s="29">
        <v>34455.291899999997</v>
      </c>
      <c r="D75" s="29"/>
      <c r="E75" s="1">
        <f t="shared" si="0"/>
        <v>-17081.00815256187</v>
      </c>
      <c r="F75" s="1">
        <f t="shared" si="1"/>
        <v>-17081</v>
      </c>
      <c r="G75" s="2">
        <f t="shared" si="7"/>
        <v>-5.2392500001587905E-3</v>
      </c>
      <c r="H75" s="1">
        <f t="shared" si="6"/>
        <v>-5.2392500001587905E-3</v>
      </c>
      <c r="O75" s="1">
        <f t="shared" ca="1" si="4"/>
        <v>2.4666181898185466E-2</v>
      </c>
      <c r="Q75" s="82">
        <f t="shared" si="5"/>
        <v>19436.791899999997</v>
      </c>
      <c r="S75" s="3">
        <v>0.1</v>
      </c>
      <c r="U75" s="20"/>
    </row>
    <row r="76" spans="1:21" x14ac:dyDescent="0.2">
      <c r="A76" s="29" t="s">
        <v>48</v>
      </c>
      <c r="B76" s="38"/>
      <c r="C76" s="29">
        <v>34458.508999999998</v>
      </c>
      <c r="D76" s="29"/>
      <c r="E76" s="1">
        <f t="shared" si="0"/>
        <v>-17076.0021675848</v>
      </c>
      <c r="F76" s="1">
        <f t="shared" si="1"/>
        <v>-17076</v>
      </c>
      <c r="G76" s="2">
        <f t="shared" si="7"/>
        <v>-1.392999998643063E-3</v>
      </c>
      <c r="H76" s="1">
        <f t="shared" si="6"/>
        <v>-1.392999998643063E-3</v>
      </c>
      <c r="O76" s="1">
        <f t="shared" ca="1" si="4"/>
        <v>2.466111608251257E-2</v>
      </c>
      <c r="Q76" s="82">
        <f t="shared" si="5"/>
        <v>19440.008999999998</v>
      </c>
      <c r="S76" s="3">
        <v>0.1</v>
      </c>
      <c r="U76" s="20"/>
    </row>
    <row r="77" spans="1:21" x14ac:dyDescent="0.2">
      <c r="A77" s="29" t="s">
        <v>48</v>
      </c>
      <c r="B77" s="38"/>
      <c r="C77" s="29">
        <v>34487.429680000001</v>
      </c>
      <c r="D77" s="29"/>
      <c r="E77" s="1">
        <f t="shared" si="0"/>
        <v>-17030.999994942813</v>
      </c>
      <c r="F77" s="1">
        <f t="shared" si="1"/>
        <v>-17031</v>
      </c>
      <c r="G77" s="2">
        <f t="shared" si="7"/>
        <v>3.2500029192306101E-6</v>
      </c>
      <c r="H77" s="1">
        <f t="shared" si="6"/>
        <v>3.2500029192306101E-6</v>
      </c>
      <c r="O77" s="1">
        <f t="shared" ca="1" si="4"/>
        <v>2.4615523741456542E-2</v>
      </c>
      <c r="Q77" s="82">
        <f t="shared" si="5"/>
        <v>19468.929680000001</v>
      </c>
      <c r="S77" s="3">
        <v>0.1</v>
      </c>
      <c r="U77" s="20"/>
    </row>
    <row r="78" spans="1:21" x14ac:dyDescent="0.2">
      <c r="A78" s="29" t="s">
        <v>48</v>
      </c>
      <c r="B78" s="38"/>
      <c r="C78" s="29">
        <v>34776.621460000002</v>
      </c>
      <c r="D78" s="29"/>
      <c r="E78" s="1">
        <f t="shared" si="0"/>
        <v>-16581.001640471117</v>
      </c>
      <c r="F78" s="1">
        <f t="shared" si="1"/>
        <v>-16581</v>
      </c>
      <c r="G78" s="2">
        <f t="shared" si="7"/>
        <v>-1.0542499949224293E-3</v>
      </c>
      <c r="H78" s="1">
        <f t="shared" si="6"/>
        <v>-1.0542499949224293E-3</v>
      </c>
      <c r="O78" s="1">
        <f t="shared" ca="1" si="4"/>
        <v>2.4159600330896244E-2</v>
      </c>
      <c r="Q78" s="82">
        <f t="shared" si="5"/>
        <v>19758.121460000002</v>
      </c>
      <c r="S78" s="3">
        <v>0.1</v>
      </c>
      <c r="U78" s="20"/>
    </row>
    <row r="79" spans="1:21" x14ac:dyDescent="0.2">
      <c r="A79" s="29" t="s">
        <v>48</v>
      </c>
      <c r="B79" s="38"/>
      <c r="C79" s="29">
        <v>35197.555099999998</v>
      </c>
      <c r="D79" s="29"/>
      <c r="E79" s="1">
        <f t="shared" si="0"/>
        <v>-15926.005688159545</v>
      </c>
      <c r="F79" s="1">
        <f t="shared" si="1"/>
        <v>-15926</v>
      </c>
      <c r="G79" s="2">
        <f t="shared" si="7"/>
        <v>-3.6554999969666824E-3</v>
      </c>
      <c r="H79" s="1">
        <f t="shared" si="6"/>
        <v>-3.6554999969666824E-3</v>
      </c>
      <c r="O79" s="1">
        <f t="shared" ca="1" si="4"/>
        <v>2.3495978477747363E-2</v>
      </c>
      <c r="Q79" s="82">
        <f t="shared" si="5"/>
        <v>20179.055099999998</v>
      </c>
      <c r="S79" s="3">
        <v>0.1</v>
      </c>
      <c r="U79" s="20"/>
    </row>
    <row r="80" spans="1:21" x14ac:dyDescent="0.2">
      <c r="A80" s="29" t="s">
        <v>48</v>
      </c>
      <c r="B80" s="38"/>
      <c r="C80" s="29">
        <v>35198.528599999998</v>
      </c>
      <c r="D80" s="29"/>
      <c r="E80" s="1">
        <f t="shared" si="0"/>
        <v>-15924.49086848494</v>
      </c>
      <c r="F80" s="1">
        <f t="shared" si="1"/>
        <v>-15924.5</v>
      </c>
      <c r="G80" s="2">
        <f t="shared" si="7"/>
        <v>5.8683750030468218E-3</v>
      </c>
      <c r="H80" s="1">
        <f t="shared" si="6"/>
        <v>5.8683750030468218E-3</v>
      </c>
      <c r="O80" s="1">
        <f t="shared" ca="1" si="4"/>
        <v>2.3494458733045495E-2</v>
      </c>
      <c r="Q80" s="82">
        <f t="shared" si="5"/>
        <v>20180.028599999998</v>
      </c>
      <c r="S80" s="3">
        <v>0.1</v>
      </c>
      <c r="U80" s="20"/>
    </row>
    <row r="81" spans="1:21" x14ac:dyDescent="0.2">
      <c r="A81" s="29" t="s">
        <v>48</v>
      </c>
      <c r="B81" s="38"/>
      <c r="C81" s="29">
        <v>35219.414599999996</v>
      </c>
      <c r="D81" s="29"/>
      <c r="E81" s="1">
        <f t="shared" si="0"/>
        <v>-15891.991100920677</v>
      </c>
      <c r="F81" s="1">
        <f t="shared" si="1"/>
        <v>-15892</v>
      </c>
      <c r="G81" s="2">
        <f t="shared" si="7"/>
        <v>5.7190000006812625E-3</v>
      </c>
      <c r="H81" s="1">
        <f t="shared" si="6"/>
        <v>5.7190000006812625E-3</v>
      </c>
      <c r="O81" s="1">
        <f t="shared" ca="1" si="4"/>
        <v>2.3461530931171697E-2</v>
      </c>
      <c r="Q81" s="82">
        <f t="shared" si="5"/>
        <v>20200.914599999996</v>
      </c>
      <c r="S81" s="3">
        <v>0.1</v>
      </c>
      <c r="U81" s="20"/>
    </row>
    <row r="82" spans="1:21" x14ac:dyDescent="0.2">
      <c r="A82" s="33" t="s">
        <v>54</v>
      </c>
      <c r="B82" s="34" t="s">
        <v>53</v>
      </c>
      <c r="C82" s="33">
        <v>35561.297899999998</v>
      </c>
      <c r="D82" s="33" t="s">
        <v>55</v>
      </c>
      <c r="E82" s="1">
        <f t="shared" si="0"/>
        <v>-15360.001836145057</v>
      </c>
      <c r="F82" s="1">
        <f t="shared" si="1"/>
        <v>-15360</v>
      </c>
      <c r="G82" s="2">
        <f t="shared" si="7"/>
        <v>-1.1799999992945231E-3</v>
      </c>
      <c r="J82" s="1">
        <f t="shared" ref="J82:J94" si="8">+G82</f>
        <v>-1.1799999992945231E-3</v>
      </c>
      <c r="O82" s="1">
        <f t="shared" ca="1" si="4"/>
        <v>2.2922528143575961E-2</v>
      </c>
      <c r="Q82" s="82">
        <f t="shared" si="5"/>
        <v>20542.797899999998</v>
      </c>
      <c r="S82" s="3">
        <v>1</v>
      </c>
      <c r="U82" s="20"/>
    </row>
    <row r="83" spans="1:21" x14ac:dyDescent="0.2">
      <c r="A83" s="33" t="s">
        <v>54</v>
      </c>
      <c r="B83" s="34" t="s">
        <v>50</v>
      </c>
      <c r="C83" s="33">
        <v>35562.261899999998</v>
      </c>
      <c r="D83" s="33" t="s">
        <v>55</v>
      </c>
      <c r="E83" s="1">
        <f t="shared" si="0"/>
        <v>-15358.501798994241</v>
      </c>
      <c r="F83" s="1">
        <f t="shared" si="1"/>
        <v>-15358.5</v>
      </c>
      <c r="G83" s="2">
        <f t="shared" si="7"/>
        <v>-1.1561249993974343E-3</v>
      </c>
      <c r="J83" s="1">
        <f t="shared" si="8"/>
        <v>-1.1561249993974343E-3</v>
      </c>
      <c r="O83" s="1">
        <f t="shared" ca="1" si="4"/>
        <v>2.2921008398874093E-2</v>
      </c>
      <c r="Q83" s="82">
        <f t="shared" si="5"/>
        <v>20543.761899999998</v>
      </c>
      <c r="S83" s="3">
        <v>1</v>
      </c>
      <c r="U83" s="20"/>
    </row>
    <row r="84" spans="1:21" x14ac:dyDescent="0.2">
      <c r="A84" s="33" t="s">
        <v>54</v>
      </c>
      <c r="B84" s="34" t="s">
        <v>53</v>
      </c>
      <c r="C84" s="33">
        <v>35848.564899999998</v>
      </c>
      <c r="D84" s="33" t="s">
        <v>55</v>
      </c>
      <c r="E84" s="1">
        <f t="shared" si="0"/>
        <v>-14912.99854547746</v>
      </c>
      <c r="F84" s="1">
        <f t="shared" si="1"/>
        <v>-14913</v>
      </c>
      <c r="G84" s="2">
        <f t="shared" si="7"/>
        <v>9.3475000176113099E-4</v>
      </c>
      <c r="J84" s="1">
        <f t="shared" si="8"/>
        <v>9.3475000176113099E-4</v>
      </c>
      <c r="O84" s="1">
        <f t="shared" ca="1" si="4"/>
        <v>2.2469644222419396E-2</v>
      </c>
      <c r="Q84" s="82">
        <f t="shared" si="5"/>
        <v>20830.064899999998</v>
      </c>
      <c r="S84" s="3">
        <v>1</v>
      </c>
      <c r="U84" s="20"/>
    </row>
    <row r="85" spans="1:21" x14ac:dyDescent="0.2">
      <c r="A85" s="33" t="s">
        <v>54</v>
      </c>
      <c r="B85" s="34" t="s">
        <v>53</v>
      </c>
      <c r="C85" s="33">
        <v>37028.4755</v>
      </c>
      <c r="D85" s="33" t="s">
        <v>55</v>
      </c>
      <c r="E85" s="1">
        <f t="shared" ref="E85:E148" si="9">+(C85-C$7)/C$8</f>
        <v>-13076.99259667867</v>
      </c>
      <c r="F85" s="1">
        <f t="shared" ref="F85:F148" si="10">ROUND(2*E85,0)/2</f>
        <v>-13077</v>
      </c>
      <c r="G85" s="2">
        <f t="shared" si="7"/>
        <v>4.757750008138828E-3</v>
      </c>
      <c r="J85" s="1">
        <f t="shared" si="8"/>
        <v>4.757750008138828E-3</v>
      </c>
      <c r="O85" s="1">
        <f t="shared" ref="O85:O148" ca="1" si="11">+C$11+C$12*$F85</f>
        <v>2.0609476707333374E-2</v>
      </c>
      <c r="Q85" s="82">
        <f t="shared" ref="Q85:Q148" si="12">+C85-15018.5</f>
        <v>22009.9755</v>
      </c>
      <c r="S85" s="3">
        <v>1</v>
      </c>
      <c r="U85" s="20"/>
    </row>
    <row r="86" spans="1:21" x14ac:dyDescent="0.2">
      <c r="A86" s="33" t="s">
        <v>54</v>
      </c>
      <c r="B86" s="34" t="s">
        <v>53</v>
      </c>
      <c r="C86" s="33">
        <v>38846.535000000003</v>
      </c>
      <c r="D86" s="33" t="s">
        <v>55</v>
      </c>
      <c r="E86" s="1">
        <f t="shared" si="9"/>
        <v>-10247.99177469254</v>
      </c>
      <c r="F86" s="1">
        <f t="shared" si="10"/>
        <v>-10248</v>
      </c>
      <c r="G86" s="2">
        <f t="shared" si="7"/>
        <v>5.2860000068903901E-3</v>
      </c>
      <c r="J86" s="1">
        <f t="shared" si="8"/>
        <v>5.2860000068903901E-3</v>
      </c>
      <c r="O86" s="1">
        <f t="shared" ca="1" si="11"/>
        <v>1.7743238199610954E-2</v>
      </c>
      <c r="Q86" s="82">
        <f t="shared" si="12"/>
        <v>23828.035000000003</v>
      </c>
      <c r="S86" s="3">
        <v>1</v>
      </c>
      <c r="U86" s="20"/>
    </row>
    <row r="87" spans="1:21" x14ac:dyDescent="0.2">
      <c r="A87" s="33" t="s">
        <v>54</v>
      </c>
      <c r="B87" s="34" t="s">
        <v>53</v>
      </c>
      <c r="C87" s="33">
        <v>39587.506500000003</v>
      </c>
      <c r="D87" s="33" t="s">
        <v>55</v>
      </c>
      <c r="E87" s="1">
        <f t="shared" si="9"/>
        <v>-9094.9992667090064</v>
      </c>
      <c r="F87" s="1">
        <f t="shared" si="10"/>
        <v>-9095</v>
      </c>
      <c r="G87" s="2">
        <f t="shared" si="7"/>
        <v>4.7125000855885446E-4</v>
      </c>
      <c r="J87" s="1">
        <f t="shared" si="8"/>
        <v>4.7125000855885446E-4</v>
      </c>
      <c r="O87" s="1">
        <f t="shared" ca="1" si="11"/>
        <v>1.6575061105442004E-2</v>
      </c>
      <c r="Q87" s="82">
        <f t="shared" si="12"/>
        <v>24569.006500000003</v>
      </c>
      <c r="S87" s="3">
        <v>1</v>
      </c>
      <c r="U87" s="20"/>
    </row>
    <row r="88" spans="1:21" x14ac:dyDescent="0.2">
      <c r="A88" s="33" t="s">
        <v>54</v>
      </c>
      <c r="B88" s="34" t="s">
        <v>53</v>
      </c>
      <c r="C88" s="33">
        <v>39596.501000000004</v>
      </c>
      <c r="D88" s="33" t="s">
        <v>55</v>
      </c>
      <c r="E88" s="1">
        <f t="shared" si="9"/>
        <v>-9081.0033287909373</v>
      </c>
      <c r="F88" s="1">
        <f t="shared" si="10"/>
        <v>-9081</v>
      </c>
      <c r="G88" s="2">
        <f t="shared" si="7"/>
        <v>-2.1392499911598861E-3</v>
      </c>
      <c r="J88" s="1">
        <f t="shared" si="8"/>
        <v>-2.1392499911598861E-3</v>
      </c>
      <c r="O88" s="1">
        <f t="shared" ca="1" si="11"/>
        <v>1.6560876821557907E-2</v>
      </c>
      <c r="Q88" s="82">
        <f t="shared" si="12"/>
        <v>24578.001000000004</v>
      </c>
      <c r="S88" s="3">
        <v>1</v>
      </c>
      <c r="U88" s="20"/>
    </row>
    <row r="89" spans="1:21" x14ac:dyDescent="0.2">
      <c r="A89" s="33" t="s">
        <v>54</v>
      </c>
      <c r="B89" s="34" t="s">
        <v>53</v>
      </c>
      <c r="C89" s="33">
        <v>39618.351999999999</v>
      </c>
      <c r="D89" s="33" t="s">
        <v>55</v>
      </c>
      <c r="E89" s="1">
        <f t="shared" si="9"/>
        <v>-9047.0019680207279</v>
      </c>
      <c r="F89" s="1">
        <f t="shared" si="10"/>
        <v>-9047</v>
      </c>
      <c r="G89" s="2">
        <f t="shared" si="7"/>
        <v>-1.2647499970626086E-3</v>
      </c>
      <c r="J89" s="1">
        <f t="shared" si="8"/>
        <v>-1.2647499970626086E-3</v>
      </c>
      <c r="O89" s="1">
        <f t="shared" ca="1" si="11"/>
        <v>1.6526429274982241E-2</v>
      </c>
      <c r="Q89" s="82">
        <f t="shared" si="12"/>
        <v>24599.851999999999</v>
      </c>
      <c r="S89" s="3">
        <v>1</v>
      </c>
      <c r="U89" s="20"/>
    </row>
    <row r="90" spans="1:21" x14ac:dyDescent="0.2">
      <c r="A90" s="33" t="s">
        <v>54</v>
      </c>
      <c r="B90" s="34" t="s">
        <v>53</v>
      </c>
      <c r="C90" s="33">
        <v>39643.414199999992</v>
      </c>
      <c r="D90" s="33" t="s">
        <v>55</v>
      </c>
      <c r="E90" s="1">
        <f t="shared" si="9"/>
        <v>-9008.0038029987572</v>
      </c>
      <c r="F90" s="1">
        <f t="shared" si="10"/>
        <v>-9008</v>
      </c>
      <c r="G90" s="2">
        <f t="shared" si="7"/>
        <v>-2.444000005198177E-3</v>
      </c>
      <c r="J90" s="1">
        <f t="shared" si="8"/>
        <v>-2.444000005198177E-3</v>
      </c>
      <c r="O90" s="1">
        <f t="shared" ca="1" si="11"/>
        <v>1.6486915912733682E-2</v>
      </c>
      <c r="Q90" s="82">
        <f t="shared" si="12"/>
        <v>24624.914199999992</v>
      </c>
      <c r="S90" s="3">
        <v>1</v>
      </c>
      <c r="U90" s="20"/>
    </row>
    <row r="91" spans="1:21" x14ac:dyDescent="0.2">
      <c r="A91" s="33" t="s">
        <v>54</v>
      </c>
      <c r="B91" s="34" t="s">
        <v>50</v>
      </c>
      <c r="C91" s="33">
        <v>39943.859299999996</v>
      </c>
      <c r="D91" s="33" t="s">
        <v>55</v>
      </c>
      <c r="E91" s="1">
        <f t="shared" si="9"/>
        <v>-8540.4946621473628</v>
      </c>
      <c r="F91" s="1">
        <f t="shared" si="10"/>
        <v>-8540.5</v>
      </c>
      <c r="G91" s="2">
        <f t="shared" si="7"/>
        <v>3.4303749998798594E-3</v>
      </c>
      <c r="J91" s="1">
        <f t="shared" si="8"/>
        <v>3.4303749998798594E-3</v>
      </c>
      <c r="O91" s="1">
        <f t="shared" ca="1" si="11"/>
        <v>1.6013262147318259E-2</v>
      </c>
      <c r="Q91" s="82">
        <f t="shared" si="12"/>
        <v>24925.359299999996</v>
      </c>
      <c r="S91" s="3">
        <v>1</v>
      </c>
      <c r="U91" s="20"/>
    </row>
    <row r="92" spans="1:21" x14ac:dyDescent="0.2">
      <c r="A92" s="33" t="s">
        <v>54</v>
      </c>
      <c r="B92" s="34" t="s">
        <v>53</v>
      </c>
      <c r="C92" s="33">
        <v>39944.819100000001</v>
      </c>
      <c r="D92" s="33" t="s">
        <v>55</v>
      </c>
      <c r="E92" s="1">
        <f t="shared" si="9"/>
        <v>-8539.0011604281099</v>
      </c>
      <c r="F92" s="1">
        <f t="shared" si="10"/>
        <v>-8539</v>
      </c>
      <c r="G92" s="2">
        <f t="shared" si="7"/>
        <v>-7.4574999598553404E-4</v>
      </c>
      <c r="J92" s="1">
        <f t="shared" si="8"/>
        <v>-7.4574999598553404E-4</v>
      </c>
      <c r="O92" s="1">
        <f t="shared" ca="1" si="11"/>
        <v>1.6011742402616391E-2</v>
      </c>
      <c r="Q92" s="82">
        <f t="shared" si="12"/>
        <v>24926.319100000001</v>
      </c>
      <c r="S92" s="3">
        <v>1</v>
      </c>
      <c r="U92" s="20"/>
    </row>
    <row r="93" spans="1:21" x14ac:dyDescent="0.2">
      <c r="A93" s="33" t="s">
        <v>54</v>
      </c>
      <c r="B93" s="34" t="s">
        <v>53</v>
      </c>
      <c r="C93" s="33">
        <v>39946.747199999998</v>
      </c>
      <c r="D93" s="33" t="s">
        <v>55</v>
      </c>
      <c r="E93" s="1">
        <f t="shared" si="9"/>
        <v>-8536.0009305209678</v>
      </c>
      <c r="F93" s="1">
        <f t="shared" si="10"/>
        <v>-8536</v>
      </c>
      <c r="G93" s="2">
        <f t="shared" si="7"/>
        <v>-5.9799999871756881E-4</v>
      </c>
      <c r="J93" s="1">
        <f t="shared" si="8"/>
        <v>-5.9799999871756881E-4</v>
      </c>
      <c r="O93" s="1">
        <f t="shared" ca="1" si="11"/>
        <v>1.6008702913212658E-2</v>
      </c>
      <c r="Q93" s="82">
        <f t="shared" si="12"/>
        <v>24928.247199999998</v>
      </c>
      <c r="S93" s="3">
        <v>1</v>
      </c>
      <c r="U93" s="20"/>
    </row>
    <row r="94" spans="1:21" x14ac:dyDescent="0.2">
      <c r="A94" s="33" t="s">
        <v>54</v>
      </c>
      <c r="B94" s="34" t="s">
        <v>53</v>
      </c>
      <c r="C94" s="33">
        <v>39948.675499999998</v>
      </c>
      <c r="D94" s="33" t="s">
        <v>55</v>
      </c>
      <c r="E94" s="1">
        <f t="shared" si="9"/>
        <v>-8533.0003894027959</v>
      </c>
      <c r="F94" s="1">
        <f t="shared" si="10"/>
        <v>-8533</v>
      </c>
      <c r="G94" s="2">
        <f t="shared" si="7"/>
        <v>-2.5024999922607094E-4</v>
      </c>
      <c r="J94" s="1">
        <f t="shared" si="8"/>
        <v>-2.5024999922607094E-4</v>
      </c>
      <c r="O94" s="1">
        <f t="shared" ca="1" si="11"/>
        <v>1.6005663423808922E-2</v>
      </c>
      <c r="Q94" s="82">
        <f t="shared" si="12"/>
        <v>24930.175499999998</v>
      </c>
      <c r="S94" s="3">
        <v>1</v>
      </c>
      <c r="U94" s="20"/>
    </row>
    <row r="95" spans="1:21" x14ac:dyDescent="0.2">
      <c r="A95" s="32" t="s">
        <v>56</v>
      </c>
      <c r="B95" s="38"/>
      <c r="C95" s="29">
        <v>40290.542999999998</v>
      </c>
      <c r="D95" s="29"/>
      <c r="E95" s="1">
        <f t="shared" si="9"/>
        <v>-8001.0357102983198</v>
      </c>
      <c r="F95" s="1">
        <f t="shared" si="10"/>
        <v>-8001</v>
      </c>
      <c r="G95" s="2">
        <f t="shared" si="7"/>
        <v>-2.2949250000237953E-2</v>
      </c>
      <c r="I95" s="1">
        <f>+G95</f>
        <v>-2.2949250000237953E-2</v>
      </c>
      <c r="O95" s="1">
        <f t="shared" ca="1" si="11"/>
        <v>1.5466660636213188E-2</v>
      </c>
      <c r="Q95" s="82">
        <f t="shared" si="12"/>
        <v>25272.042999999998</v>
      </c>
      <c r="S95" s="3">
        <v>0.1</v>
      </c>
      <c r="U95" s="20"/>
    </row>
    <row r="96" spans="1:21" x14ac:dyDescent="0.2">
      <c r="A96" s="32" t="s">
        <v>56</v>
      </c>
      <c r="B96" s="38"/>
      <c r="C96" s="29">
        <v>40319.440999999999</v>
      </c>
      <c r="D96" s="29"/>
      <c r="E96" s="1">
        <f t="shared" si="9"/>
        <v>-7956.0688289868131</v>
      </c>
      <c r="F96" s="1">
        <f t="shared" si="10"/>
        <v>-7956</v>
      </c>
      <c r="O96" s="1">
        <f t="shared" ca="1" si="11"/>
        <v>1.5421068295157157E-2</v>
      </c>
      <c r="Q96" s="82">
        <f t="shared" si="12"/>
        <v>25300.940999999999</v>
      </c>
      <c r="U96" s="20">
        <v>-4.423300000053132E-2</v>
      </c>
    </row>
    <row r="97" spans="1:21" x14ac:dyDescent="0.2">
      <c r="A97" s="32" t="s">
        <v>56</v>
      </c>
      <c r="B97" s="38"/>
      <c r="C97" s="29">
        <v>40322.343999999997</v>
      </c>
      <c r="D97" s="29"/>
      <c r="E97" s="1">
        <f t="shared" si="9"/>
        <v>-7951.5516009278736</v>
      </c>
      <c r="F97" s="1">
        <f t="shared" si="10"/>
        <v>-7951.5</v>
      </c>
      <c r="O97" s="1">
        <f t="shared" ca="1" si="11"/>
        <v>1.5416509061051555E-2</v>
      </c>
      <c r="Q97" s="82">
        <f t="shared" si="12"/>
        <v>25303.843999999997</v>
      </c>
      <c r="U97" s="20">
        <v>-3.3161375002237037E-2</v>
      </c>
    </row>
    <row r="98" spans="1:21" x14ac:dyDescent="0.2">
      <c r="A98" s="32" t="s">
        <v>56</v>
      </c>
      <c r="B98" s="38"/>
      <c r="C98" s="29">
        <v>40344.521000000001</v>
      </c>
      <c r="D98" s="29"/>
      <c r="E98" s="1">
        <f t="shared" si="9"/>
        <v>-7917.0429661834132</v>
      </c>
      <c r="F98" s="1">
        <f t="shared" si="10"/>
        <v>-7917</v>
      </c>
      <c r="G98" s="2">
        <f t="shared" ref="G98:G110" si="13">+C98-(C$7+F98*C$8)</f>
        <v>-2.7612249992671423E-2</v>
      </c>
      <c r="I98" s="1">
        <f t="shared" ref="I98:I103" si="14">+G98</f>
        <v>-2.7612249992671423E-2</v>
      </c>
      <c r="O98" s="1">
        <f t="shared" ca="1" si="11"/>
        <v>1.5381554932908598E-2</v>
      </c>
      <c r="Q98" s="82">
        <f t="shared" si="12"/>
        <v>25326.021000000001</v>
      </c>
      <c r="S98" s="3">
        <v>0.1</v>
      </c>
      <c r="U98" s="20"/>
    </row>
    <row r="99" spans="1:21" x14ac:dyDescent="0.2">
      <c r="A99" s="32" t="s">
        <v>56</v>
      </c>
      <c r="B99" s="38"/>
      <c r="C99" s="29">
        <v>40650.444000000003</v>
      </c>
      <c r="D99" s="29"/>
      <c r="E99" s="1">
        <f t="shared" si="9"/>
        <v>-7441.0099109041621</v>
      </c>
      <c r="F99" s="1">
        <f t="shared" si="10"/>
        <v>-7441</v>
      </c>
      <c r="G99" s="2">
        <f t="shared" si="13"/>
        <v>-6.3692499898024835E-3</v>
      </c>
      <c r="I99" s="1">
        <f t="shared" si="14"/>
        <v>-6.3692499898024835E-3</v>
      </c>
      <c r="O99" s="1">
        <f t="shared" ca="1" si="11"/>
        <v>1.4899289280849258E-2</v>
      </c>
      <c r="Q99" s="82">
        <f t="shared" si="12"/>
        <v>25631.944000000003</v>
      </c>
      <c r="S99" s="3">
        <v>0.1</v>
      </c>
      <c r="U99" s="20"/>
    </row>
    <row r="100" spans="1:21" x14ac:dyDescent="0.2">
      <c r="A100" s="32" t="s">
        <v>56</v>
      </c>
      <c r="B100" s="38"/>
      <c r="C100" s="29">
        <v>40688.349000000002</v>
      </c>
      <c r="D100" s="29"/>
      <c r="E100" s="1">
        <f t="shared" si="9"/>
        <v>-7382.0276409853941</v>
      </c>
      <c r="F100" s="1">
        <f t="shared" si="10"/>
        <v>-7382</v>
      </c>
      <c r="G100" s="2">
        <f t="shared" si="13"/>
        <v>-1.7763499992724974E-2</v>
      </c>
      <c r="I100" s="1">
        <f t="shared" si="14"/>
        <v>-1.7763499992724974E-2</v>
      </c>
      <c r="O100" s="1">
        <f t="shared" ca="1" si="11"/>
        <v>1.4839512655909132E-2</v>
      </c>
      <c r="Q100" s="82">
        <f t="shared" si="12"/>
        <v>25669.849000000002</v>
      </c>
      <c r="S100" s="3">
        <v>0.1</v>
      </c>
      <c r="U100" s="20"/>
    </row>
    <row r="101" spans="1:21" x14ac:dyDescent="0.2">
      <c r="A101" s="32" t="s">
        <v>56</v>
      </c>
      <c r="B101" s="38"/>
      <c r="C101" s="29">
        <v>40711.483</v>
      </c>
      <c r="D101" s="29"/>
      <c r="E101" s="1">
        <f t="shared" si="9"/>
        <v>-7346.029861476075</v>
      </c>
      <c r="F101" s="1">
        <f t="shared" si="10"/>
        <v>-7346</v>
      </c>
      <c r="G101" s="2">
        <f t="shared" si="13"/>
        <v>-1.9190499995602295E-2</v>
      </c>
      <c r="I101" s="1">
        <f t="shared" si="14"/>
        <v>-1.9190499995602295E-2</v>
      </c>
      <c r="O101" s="1">
        <f t="shared" ca="1" si="11"/>
        <v>1.4803038783064305E-2</v>
      </c>
      <c r="Q101" s="82">
        <f t="shared" si="12"/>
        <v>25692.983</v>
      </c>
      <c r="S101" s="3">
        <v>0.1</v>
      </c>
      <c r="U101" s="20"/>
    </row>
    <row r="102" spans="1:21" x14ac:dyDescent="0.2">
      <c r="A102" s="32" t="s">
        <v>56</v>
      </c>
      <c r="B102" s="38"/>
      <c r="C102" s="29">
        <v>40731.406999999999</v>
      </c>
      <c r="D102" s="29"/>
      <c r="E102" s="1">
        <f t="shared" si="9"/>
        <v>-7315.027018952358</v>
      </c>
      <c r="F102" s="1">
        <f t="shared" si="10"/>
        <v>-7315</v>
      </c>
      <c r="G102" s="2">
        <f t="shared" si="13"/>
        <v>-1.7363749997457489E-2</v>
      </c>
      <c r="I102" s="1">
        <f t="shared" si="14"/>
        <v>-1.7363749997457489E-2</v>
      </c>
      <c r="O102" s="1">
        <f t="shared" ca="1" si="11"/>
        <v>1.4771630725892375E-2</v>
      </c>
      <c r="Q102" s="82">
        <f t="shared" si="12"/>
        <v>25712.906999999999</v>
      </c>
      <c r="S102" s="3">
        <v>0.1</v>
      </c>
      <c r="U102" s="20"/>
    </row>
    <row r="103" spans="1:21" x14ac:dyDescent="0.2">
      <c r="A103" s="32" t="s">
        <v>56</v>
      </c>
      <c r="B103" s="38"/>
      <c r="C103" s="29">
        <v>40740.43</v>
      </c>
      <c r="D103" s="29"/>
      <c r="E103" s="1">
        <f t="shared" si="9"/>
        <v>-7300.9867334629198</v>
      </c>
      <c r="F103" s="1">
        <f t="shared" si="10"/>
        <v>-7301</v>
      </c>
      <c r="G103" s="2">
        <f t="shared" si="13"/>
        <v>8.525750003173016E-3</v>
      </c>
      <c r="I103" s="1">
        <f t="shared" si="14"/>
        <v>8.525750003173016E-3</v>
      </c>
      <c r="O103" s="1">
        <f t="shared" ca="1" si="11"/>
        <v>1.4757446442008278E-2</v>
      </c>
      <c r="Q103" s="82">
        <f t="shared" si="12"/>
        <v>25721.93</v>
      </c>
      <c r="S103" s="3">
        <v>0.1</v>
      </c>
      <c r="U103" s="20"/>
    </row>
    <row r="104" spans="1:21" x14ac:dyDescent="0.2">
      <c r="A104" s="32" t="s">
        <v>57</v>
      </c>
      <c r="B104" s="38"/>
      <c r="C104" s="29">
        <v>41391.427000000003</v>
      </c>
      <c r="D104" s="29" t="s">
        <v>17</v>
      </c>
      <c r="E104" s="1">
        <f t="shared" si="9"/>
        <v>-6287.9995082865662</v>
      </c>
      <c r="F104" s="1">
        <f t="shared" si="10"/>
        <v>-6288</v>
      </c>
      <c r="G104" s="2">
        <f t="shared" si="13"/>
        <v>3.1600000511389226E-4</v>
      </c>
      <c r="J104" s="1">
        <f>+G104</f>
        <v>3.1600000511389226E-4</v>
      </c>
      <c r="O104" s="1">
        <f t="shared" ca="1" si="11"/>
        <v>1.3731112186680312E-2</v>
      </c>
      <c r="Q104" s="82">
        <f t="shared" si="12"/>
        <v>26372.927000000003</v>
      </c>
      <c r="S104" s="3">
        <v>1</v>
      </c>
      <c r="U104" s="20"/>
    </row>
    <row r="105" spans="1:21" x14ac:dyDescent="0.2">
      <c r="A105" s="33" t="s">
        <v>58</v>
      </c>
      <c r="B105" s="34" t="s">
        <v>50</v>
      </c>
      <c r="C105" s="29">
        <v>42451.48</v>
      </c>
      <c r="D105" s="29"/>
      <c r="E105" s="1">
        <f t="shared" si="9"/>
        <v>-4638.4985935206532</v>
      </c>
      <c r="F105" s="1">
        <f t="shared" si="10"/>
        <v>-4638.5</v>
      </c>
      <c r="G105" s="2">
        <f t="shared" si="13"/>
        <v>9.0387500677024946E-4</v>
      </c>
      <c r="J105" s="1">
        <f>+G105</f>
        <v>9.0387500677024946E-4</v>
      </c>
      <c r="O105" s="1">
        <f t="shared" ca="1" si="11"/>
        <v>1.2059899596193168E-2</v>
      </c>
      <c r="Q105" s="82">
        <f t="shared" si="12"/>
        <v>27432.980000000003</v>
      </c>
      <c r="S105" s="3">
        <v>1</v>
      </c>
      <c r="U105" s="20"/>
    </row>
    <row r="106" spans="1:21" x14ac:dyDescent="0.2">
      <c r="A106" s="32" t="s">
        <v>56</v>
      </c>
      <c r="B106" s="38"/>
      <c r="C106" s="29">
        <v>42568.440999999999</v>
      </c>
      <c r="D106" s="29"/>
      <c r="E106" s="1">
        <f t="shared" si="9"/>
        <v>-4456.5008287938626</v>
      </c>
      <c r="F106" s="1">
        <f t="shared" si="10"/>
        <v>-4456.5</v>
      </c>
      <c r="G106" s="2">
        <f t="shared" si="13"/>
        <v>-5.3262499568518251E-4</v>
      </c>
      <c r="I106" s="1">
        <f>+G106</f>
        <v>-5.3262499568518251E-4</v>
      </c>
      <c r="O106" s="1">
        <f t="shared" ca="1" si="11"/>
        <v>1.1875503905699891E-2</v>
      </c>
      <c r="Q106" s="82">
        <f t="shared" si="12"/>
        <v>27549.940999999999</v>
      </c>
      <c r="S106" s="3">
        <v>0.1</v>
      </c>
      <c r="U106" s="20"/>
    </row>
    <row r="107" spans="1:21" x14ac:dyDescent="0.2">
      <c r="A107" s="33" t="s">
        <v>59</v>
      </c>
      <c r="B107" s="34"/>
      <c r="C107" s="29">
        <v>42892.661999999997</v>
      </c>
      <c r="D107" s="29">
        <v>1E-3</v>
      </c>
      <c r="E107" s="1">
        <f t="shared" si="9"/>
        <v>-3951.99507664155</v>
      </c>
      <c r="F107" s="1">
        <f t="shared" si="10"/>
        <v>-3952</v>
      </c>
      <c r="G107" s="2">
        <f t="shared" si="13"/>
        <v>3.1640000015613623E-3</v>
      </c>
      <c r="J107" s="1">
        <f>+G107</f>
        <v>3.1640000015613623E-3</v>
      </c>
      <c r="O107" s="1">
        <f t="shared" ca="1" si="11"/>
        <v>1.1364363104305067E-2</v>
      </c>
      <c r="Q107" s="82">
        <f t="shared" si="12"/>
        <v>27874.161999999997</v>
      </c>
      <c r="S107" s="3">
        <v>1</v>
      </c>
      <c r="U107" s="20"/>
    </row>
    <row r="108" spans="1:21" x14ac:dyDescent="0.2">
      <c r="A108" s="32" t="s">
        <v>60</v>
      </c>
      <c r="B108" s="38"/>
      <c r="C108" s="35">
        <v>42897.802000000003</v>
      </c>
      <c r="D108" s="35" t="s">
        <v>17</v>
      </c>
      <c r="E108" s="1">
        <f t="shared" si="9"/>
        <v>-3943.9969532440332</v>
      </c>
      <c r="F108" s="1">
        <f t="shared" si="10"/>
        <v>-3944</v>
      </c>
      <c r="G108" s="2">
        <f t="shared" si="13"/>
        <v>1.9580000080168247E-3</v>
      </c>
      <c r="I108" s="1">
        <f>+G108</f>
        <v>1.9580000080168247E-3</v>
      </c>
      <c r="O108" s="1">
        <f t="shared" ca="1" si="11"/>
        <v>1.1356257799228438E-2</v>
      </c>
      <c r="Q108" s="82">
        <f t="shared" si="12"/>
        <v>27879.302000000003</v>
      </c>
      <c r="S108" s="3">
        <v>0.1</v>
      </c>
      <c r="U108" s="20"/>
    </row>
    <row r="109" spans="1:21" x14ac:dyDescent="0.2">
      <c r="A109" s="32" t="s">
        <v>60</v>
      </c>
      <c r="B109" s="38"/>
      <c r="C109" s="35">
        <v>43262.813000000002</v>
      </c>
      <c r="D109" s="35" t="s">
        <v>17</v>
      </c>
      <c r="E109" s="1">
        <f t="shared" si="9"/>
        <v>-3376.0197121064502</v>
      </c>
      <c r="F109" s="1">
        <f t="shared" si="10"/>
        <v>-3376</v>
      </c>
      <c r="G109" s="2">
        <f t="shared" si="13"/>
        <v>-1.2667999995755963E-2</v>
      </c>
      <c r="I109" s="1">
        <f>+G109</f>
        <v>-1.2667999995755963E-2</v>
      </c>
      <c r="O109" s="1">
        <f t="shared" ca="1" si="11"/>
        <v>1.0780781138787882E-2</v>
      </c>
      <c r="Q109" s="82">
        <f t="shared" si="12"/>
        <v>28244.313000000002</v>
      </c>
      <c r="S109" s="3">
        <v>0.1</v>
      </c>
      <c r="U109" s="20"/>
    </row>
    <row r="110" spans="1:21" x14ac:dyDescent="0.2">
      <c r="A110" s="32" t="s">
        <v>60</v>
      </c>
      <c r="B110" s="38"/>
      <c r="C110" s="35">
        <v>43262.828999999998</v>
      </c>
      <c r="D110" s="35" t="s">
        <v>17</v>
      </c>
      <c r="E110" s="1">
        <f t="shared" si="9"/>
        <v>-3375.9948152242855</v>
      </c>
      <c r="F110" s="1">
        <f t="shared" si="10"/>
        <v>-3376</v>
      </c>
      <c r="G110" s="2">
        <f t="shared" si="13"/>
        <v>3.3320000002277084E-3</v>
      </c>
      <c r="I110" s="1">
        <f>+G110</f>
        <v>3.3320000002277084E-3</v>
      </c>
      <c r="O110" s="1">
        <f t="shared" ca="1" si="11"/>
        <v>1.0780781138787882E-2</v>
      </c>
      <c r="Q110" s="82">
        <f t="shared" si="12"/>
        <v>28244.328999999998</v>
      </c>
      <c r="S110" s="3">
        <v>0.1</v>
      </c>
      <c r="U110" s="20"/>
    </row>
    <row r="111" spans="1:21" x14ac:dyDescent="0.2">
      <c r="A111" s="32" t="s">
        <v>60</v>
      </c>
      <c r="B111" s="38"/>
      <c r="C111" s="35">
        <v>43577.696000000004</v>
      </c>
      <c r="D111" s="35" t="s">
        <v>17</v>
      </c>
      <c r="E111" s="1">
        <f t="shared" si="9"/>
        <v>-2886.0444028113134</v>
      </c>
      <c r="F111" s="1">
        <f t="shared" si="10"/>
        <v>-2886</v>
      </c>
      <c r="O111" s="1">
        <f t="shared" ca="1" si="11"/>
        <v>1.0284331202844443E-2</v>
      </c>
      <c r="Q111" s="82">
        <f t="shared" si="12"/>
        <v>28559.196000000004</v>
      </c>
      <c r="U111" s="20">
        <v>-2.8535499994177371E-2</v>
      </c>
    </row>
    <row r="112" spans="1:21" x14ac:dyDescent="0.2">
      <c r="A112" s="32" t="s">
        <v>60</v>
      </c>
      <c r="B112" s="38"/>
      <c r="C112" s="35">
        <v>44334.758999999998</v>
      </c>
      <c r="D112" s="35" t="s">
        <v>17</v>
      </c>
      <c r="E112" s="1">
        <f t="shared" si="9"/>
        <v>-1708.0126336116439</v>
      </c>
      <c r="F112" s="1">
        <f t="shared" si="10"/>
        <v>-1708</v>
      </c>
      <c r="G112" s="2">
        <f t="shared" ref="G112:G126" si="15">+C112-(C$7+F112*C$8)</f>
        <v>-8.1189999982598238E-3</v>
      </c>
      <c r="I112" s="1">
        <f>+G112</f>
        <v>-8.1189999982598238E-3</v>
      </c>
      <c r="O112" s="1">
        <f t="shared" ca="1" si="11"/>
        <v>9.090825030311037E-3</v>
      </c>
      <c r="Q112" s="82">
        <f t="shared" si="12"/>
        <v>29316.258999999998</v>
      </c>
      <c r="S112" s="3">
        <v>0.1</v>
      </c>
      <c r="U112" s="20"/>
    </row>
    <row r="113" spans="1:21" x14ac:dyDescent="0.2">
      <c r="A113" s="33" t="s">
        <v>61</v>
      </c>
      <c r="B113" s="34" t="s">
        <v>53</v>
      </c>
      <c r="C113" s="33">
        <v>44709.435599999997</v>
      </c>
      <c r="D113" s="33" t="s">
        <v>38</v>
      </c>
      <c r="E113" s="1">
        <f t="shared" si="9"/>
        <v>-1124.9951859544228</v>
      </c>
      <c r="F113" s="1">
        <f t="shared" si="10"/>
        <v>-1125</v>
      </c>
      <c r="G113" s="2">
        <f t="shared" si="15"/>
        <v>3.0937499977881089E-3</v>
      </c>
      <c r="J113" s="1">
        <f>+G113</f>
        <v>3.0937499977881089E-3</v>
      </c>
      <c r="O113" s="1">
        <f t="shared" ca="1" si="11"/>
        <v>8.5001509228518034E-3</v>
      </c>
      <c r="Q113" s="82">
        <f t="shared" si="12"/>
        <v>29690.935599999997</v>
      </c>
      <c r="S113" s="3">
        <v>1</v>
      </c>
      <c r="U113" s="20"/>
    </row>
    <row r="114" spans="1:21" x14ac:dyDescent="0.2">
      <c r="A114" s="33" t="s">
        <v>54</v>
      </c>
      <c r="B114" s="34" t="s">
        <v>53</v>
      </c>
      <c r="C114" s="33">
        <v>44709.435599999997</v>
      </c>
      <c r="D114" s="33" t="s">
        <v>55</v>
      </c>
      <c r="E114" s="1">
        <f t="shared" si="9"/>
        <v>-1124.9951859544228</v>
      </c>
      <c r="F114" s="1">
        <f t="shared" si="10"/>
        <v>-1125</v>
      </c>
      <c r="G114" s="2">
        <f t="shared" si="15"/>
        <v>3.0937499977881089E-3</v>
      </c>
      <c r="J114" s="1">
        <f>+G114</f>
        <v>3.0937499977881089E-3</v>
      </c>
      <c r="O114" s="1">
        <f t="shared" ca="1" si="11"/>
        <v>8.5001509228518034E-3</v>
      </c>
      <c r="Q114" s="82">
        <f t="shared" si="12"/>
        <v>29690.935599999997</v>
      </c>
      <c r="S114" s="3">
        <v>1</v>
      </c>
      <c r="U114" s="20"/>
    </row>
    <row r="115" spans="1:21" x14ac:dyDescent="0.2">
      <c r="A115" s="10" t="s">
        <v>62</v>
      </c>
      <c r="B115" s="89" t="s">
        <v>53</v>
      </c>
      <c r="C115" s="31">
        <v>45022.428</v>
      </c>
      <c r="D115" s="31" t="s">
        <v>37</v>
      </c>
      <c r="E115" s="1">
        <f t="shared" si="9"/>
        <v>-637.96175449884174</v>
      </c>
      <c r="F115" s="1">
        <f t="shared" si="10"/>
        <v>-638</v>
      </c>
      <c r="G115" s="2">
        <f t="shared" si="15"/>
        <v>2.4578500000643544E-2</v>
      </c>
      <c r="I115" s="1">
        <f>+G115</f>
        <v>2.4578500000643544E-2</v>
      </c>
      <c r="O115" s="1">
        <f t="shared" ca="1" si="11"/>
        <v>8.0067404763121009E-3</v>
      </c>
      <c r="Q115" s="82">
        <f t="shared" si="12"/>
        <v>30003.928</v>
      </c>
      <c r="S115" s="3">
        <v>0.1</v>
      </c>
    </row>
    <row r="116" spans="1:21" x14ac:dyDescent="0.2">
      <c r="A116" s="32" t="s">
        <v>56</v>
      </c>
      <c r="B116" s="38"/>
      <c r="C116" s="29">
        <v>45074.457000000002</v>
      </c>
      <c r="D116" s="29"/>
      <c r="E116" s="1">
        <f t="shared" si="9"/>
        <v>-557.00176184341842</v>
      </c>
      <c r="F116" s="1">
        <f t="shared" si="10"/>
        <v>-557</v>
      </c>
      <c r="G116" s="2">
        <f t="shared" si="15"/>
        <v>-1.1322499922243878E-3</v>
      </c>
      <c r="I116" s="1">
        <f>+G116</f>
        <v>-1.1322499922243878E-3</v>
      </c>
      <c r="O116" s="1">
        <f t="shared" ca="1" si="11"/>
        <v>7.9246742624112469E-3</v>
      </c>
      <c r="Q116" s="82">
        <f t="shared" si="12"/>
        <v>30055.957000000002</v>
      </c>
      <c r="S116" s="3">
        <v>0.1</v>
      </c>
      <c r="U116" s="20"/>
    </row>
    <row r="117" spans="1:21" x14ac:dyDescent="0.2">
      <c r="A117" s="10" t="s">
        <v>62</v>
      </c>
      <c r="B117" s="89" t="s">
        <v>53</v>
      </c>
      <c r="C117" s="31">
        <v>45076.37</v>
      </c>
      <c r="D117" s="31" t="s">
        <v>37</v>
      </c>
      <c r="E117" s="1">
        <f t="shared" si="9"/>
        <v>-554.02502836882047</v>
      </c>
      <c r="F117" s="1">
        <f t="shared" si="10"/>
        <v>-554</v>
      </c>
      <c r="G117" s="2">
        <f t="shared" si="15"/>
        <v>-1.6084499991848134E-2</v>
      </c>
      <c r="I117" s="1">
        <f>+G117</f>
        <v>-1.6084499991848134E-2</v>
      </c>
      <c r="O117" s="1">
        <f t="shared" ca="1" si="11"/>
        <v>7.9216347730075107E-3</v>
      </c>
      <c r="Q117" s="82">
        <f t="shared" si="12"/>
        <v>30057.870000000003</v>
      </c>
      <c r="S117" s="3">
        <v>0.1</v>
      </c>
    </row>
    <row r="118" spans="1:21" x14ac:dyDescent="0.2">
      <c r="A118" s="10" t="s">
        <v>62</v>
      </c>
      <c r="B118" s="89" t="s">
        <v>53</v>
      </c>
      <c r="C118" s="31">
        <v>45076.391000000003</v>
      </c>
      <c r="D118" s="31" t="s">
        <v>37</v>
      </c>
      <c r="E118" s="1">
        <f t="shared" si="9"/>
        <v>-553.99235121096979</v>
      </c>
      <c r="F118" s="1">
        <f t="shared" si="10"/>
        <v>-554</v>
      </c>
      <c r="G118" s="2">
        <f t="shared" si="15"/>
        <v>4.9155000087921508E-3</v>
      </c>
      <c r="I118" s="1">
        <f>+G118</f>
        <v>4.9155000087921508E-3</v>
      </c>
      <c r="O118" s="1">
        <f t="shared" ca="1" si="11"/>
        <v>7.9216347730075107E-3</v>
      </c>
      <c r="Q118" s="82">
        <f t="shared" si="12"/>
        <v>30057.891000000003</v>
      </c>
      <c r="S118" s="3">
        <v>0.1</v>
      </c>
    </row>
    <row r="119" spans="1:21" x14ac:dyDescent="0.2">
      <c r="A119" s="10" t="s">
        <v>62</v>
      </c>
      <c r="B119" s="89" t="s">
        <v>53</v>
      </c>
      <c r="C119" s="31">
        <v>45078.349000000002</v>
      </c>
      <c r="D119" s="31" t="s">
        <v>37</v>
      </c>
      <c r="E119" s="1">
        <f t="shared" si="9"/>
        <v>-550.94559525526802</v>
      </c>
      <c r="F119" s="1">
        <f t="shared" si="10"/>
        <v>-551</v>
      </c>
      <c r="G119" s="2">
        <f t="shared" si="15"/>
        <v>3.4963250007422175E-2</v>
      </c>
      <c r="I119" s="1">
        <f>+G119</f>
        <v>3.4963250007422175E-2</v>
      </c>
      <c r="O119" s="1">
        <f t="shared" ca="1" si="11"/>
        <v>7.9185952836037764E-3</v>
      </c>
      <c r="Q119" s="82">
        <f t="shared" si="12"/>
        <v>30059.849000000002</v>
      </c>
      <c r="S119" s="3">
        <v>0.1</v>
      </c>
    </row>
    <row r="120" spans="1:21" x14ac:dyDescent="0.2">
      <c r="A120" s="32" t="s">
        <v>63</v>
      </c>
      <c r="B120" s="38"/>
      <c r="C120" s="29">
        <v>45432.414599999996</v>
      </c>
      <c r="D120" s="29" t="s">
        <v>17</v>
      </c>
      <c r="E120" s="1">
        <f t="shared" si="9"/>
        <v>0</v>
      </c>
      <c r="F120" s="1">
        <f t="shared" si="10"/>
        <v>0</v>
      </c>
      <c r="G120" s="2">
        <f t="shared" si="15"/>
        <v>0</v>
      </c>
      <c r="H120" s="1">
        <f>+G120</f>
        <v>0</v>
      </c>
      <c r="O120" s="1">
        <f t="shared" ca="1" si="11"/>
        <v>7.3603423964510532E-3</v>
      </c>
      <c r="Q120" s="82">
        <f t="shared" si="12"/>
        <v>30413.914599999996</v>
      </c>
      <c r="S120" s="3">
        <v>0.1</v>
      </c>
      <c r="U120" s="20"/>
    </row>
    <row r="121" spans="1:21" x14ac:dyDescent="0.2">
      <c r="A121" s="10" t="s">
        <v>64</v>
      </c>
      <c r="B121" s="89" t="s">
        <v>50</v>
      </c>
      <c r="C121" s="31">
        <v>45433.3851</v>
      </c>
      <c r="D121" s="31" t="s">
        <v>38</v>
      </c>
      <c r="E121" s="1">
        <f t="shared" si="9"/>
        <v>1.5101515092032258</v>
      </c>
      <c r="F121" s="1">
        <f t="shared" si="10"/>
        <v>1.5</v>
      </c>
      <c r="G121" s="2">
        <f t="shared" si="15"/>
        <v>6.5238750030403025E-3</v>
      </c>
      <c r="J121" s="1">
        <f>+G121</f>
        <v>6.5238750030403025E-3</v>
      </c>
      <c r="O121" s="1">
        <f t="shared" ca="1" si="11"/>
        <v>7.3588226517491851E-3</v>
      </c>
      <c r="Q121" s="82">
        <f t="shared" si="12"/>
        <v>30414.8851</v>
      </c>
      <c r="S121" s="3">
        <v>1</v>
      </c>
      <c r="U121" s="20"/>
    </row>
    <row r="122" spans="1:21" x14ac:dyDescent="0.2">
      <c r="A122" s="33" t="s">
        <v>54</v>
      </c>
      <c r="B122" s="34" t="s">
        <v>50</v>
      </c>
      <c r="C122" s="33">
        <v>45741.207099999992</v>
      </c>
      <c r="D122" s="33" t="s">
        <v>55</v>
      </c>
      <c r="E122" s="1">
        <f t="shared" si="9"/>
        <v>480.49815549113714</v>
      </c>
      <c r="F122" s="1">
        <f t="shared" si="10"/>
        <v>480.5</v>
      </c>
      <c r="G122" s="2">
        <f t="shared" si="15"/>
        <v>-1.1853750038426369E-3</v>
      </c>
      <c r="J122" s="1">
        <f>+G122</f>
        <v>-1.1853750038426369E-3</v>
      </c>
      <c r="O122" s="1">
        <f t="shared" ca="1" si="11"/>
        <v>6.8735175102861102E-3</v>
      </c>
      <c r="Q122" s="82">
        <f t="shared" si="12"/>
        <v>30722.707099999992</v>
      </c>
      <c r="S122" s="3">
        <v>1</v>
      </c>
      <c r="U122" s="20"/>
    </row>
    <row r="123" spans="1:21" x14ac:dyDescent="0.2">
      <c r="A123" s="10" t="s">
        <v>65</v>
      </c>
      <c r="B123" s="89" t="s">
        <v>50</v>
      </c>
      <c r="C123" s="31">
        <v>45741.2071</v>
      </c>
      <c r="D123" s="31" t="s">
        <v>38</v>
      </c>
      <c r="E123" s="1">
        <f t="shared" si="9"/>
        <v>480.49815549114845</v>
      </c>
      <c r="F123" s="1">
        <f t="shared" si="10"/>
        <v>480.5</v>
      </c>
      <c r="G123" s="2">
        <f t="shared" si="15"/>
        <v>-1.1853749965666793E-3</v>
      </c>
      <c r="J123" s="1">
        <f>+G123</f>
        <v>-1.1853749965666793E-3</v>
      </c>
      <c r="O123" s="1">
        <f t="shared" ca="1" si="11"/>
        <v>6.8735175102861102E-3</v>
      </c>
      <c r="Q123" s="82">
        <f t="shared" si="12"/>
        <v>30722.7071</v>
      </c>
      <c r="S123" s="3">
        <v>1</v>
      </c>
      <c r="U123" s="20"/>
    </row>
    <row r="124" spans="1:21" x14ac:dyDescent="0.2">
      <c r="A124" s="10" t="s">
        <v>66</v>
      </c>
      <c r="B124" s="89" t="s">
        <v>53</v>
      </c>
      <c r="C124" s="31">
        <v>46113.63</v>
      </c>
      <c r="D124" s="31" t="s">
        <v>37</v>
      </c>
      <c r="E124" s="1">
        <f t="shared" si="9"/>
        <v>1060.008721689037</v>
      </c>
      <c r="F124" s="1">
        <f t="shared" si="10"/>
        <v>1060</v>
      </c>
      <c r="G124" s="2">
        <f t="shared" si="15"/>
        <v>5.6049999984679744E-3</v>
      </c>
      <c r="I124" s="1">
        <f>+G124</f>
        <v>5.6049999984679744E-3</v>
      </c>
      <c r="O124" s="1">
        <f t="shared" ca="1" si="11"/>
        <v>6.2863894737979018E-3</v>
      </c>
      <c r="Q124" s="82">
        <f t="shared" si="12"/>
        <v>31095.129999999997</v>
      </c>
      <c r="S124" s="3">
        <v>0.1</v>
      </c>
    </row>
    <row r="125" spans="1:21" x14ac:dyDescent="0.2">
      <c r="A125" s="32" t="s">
        <v>60</v>
      </c>
      <c r="B125" s="38"/>
      <c r="C125" s="35">
        <v>46165.684999999998</v>
      </c>
      <c r="D125" s="35" t="s">
        <v>17</v>
      </c>
      <c r="E125" s="1">
        <f t="shared" si="9"/>
        <v>1141.0091717779856</v>
      </c>
      <c r="F125" s="1">
        <f t="shared" si="10"/>
        <v>1141</v>
      </c>
      <c r="G125" s="2">
        <f t="shared" si="15"/>
        <v>5.8942500036209822E-3</v>
      </c>
      <c r="I125" s="1">
        <f>+G125</f>
        <v>5.8942500036209822E-3</v>
      </c>
      <c r="O125" s="1">
        <f t="shared" ca="1" si="11"/>
        <v>6.2043232598970478E-3</v>
      </c>
      <c r="Q125" s="82">
        <f t="shared" si="12"/>
        <v>31147.184999999998</v>
      </c>
      <c r="S125" s="3">
        <v>0.1</v>
      </c>
      <c r="U125" s="20"/>
    </row>
    <row r="126" spans="1:21" x14ac:dyDescent="0.2">
      <c r="A126" s="32" t="s">
        <v>60</v>
      </c>
      <c r="B126" s="38"/>
      <c r="C126" s="35">
        <v>46174.682000000001</v>
      </c>
      <c r="D126" s="35" t="s">
        <v>17</v>
      </c>
      <c r="E126" s="1">
        <f t="shared" si="9"/>
        <v>1155.0089998338976</v>
      </c>
      <c r="F126" s="1">
        <f t="shared" si="10"/>
        <v>1155</v>
      </c>
      <c r="G126" s="2">
        <f t="shared" si="15"/>
        <v>5.783750006230548E-3</v>
      </c>
      <c r="I126" s="1">
        <f>+G126</f>
        <v>5.783750006230548E-3</v>
      </c>
      <c r="O126" s="1">
        <f t="shared" ca="1" si="11"/>
        <v>6.1901389760129497E-3</v>
      </c>
      <c r="Q126" s="82">
        <f t="shared" si="12"/>
        <v>31156.182000000001</v>
      </c>
      <c r="S126" s="3">
        <v>0.1</v>
      </c>
      <c r="U126" s="20"/>
    </row>
    <row r="127" spans="1:21" x14ac:dyDescent="0.2">
      <c r="A127" s="32" t="s">
        <v>56</v>
      </c>
      <c r="B127" s="38"/>
      <c r="C127" s="29">
        <v>46180.409</v>
      </c>
      <c r="D127" s="29"/>
      <c r="E127" s="1">
        <f t="shared" si="9"/>
        <v>1163.9205275960592</v>
      </c>
      <c r="F127" s="1">
        <f t="shared" si="10"/>
        <v>1164</v>
      </c>
      <c r="O127" s="1">
        <f t="shared" ca="1" si="11"/>
        <v>6.181020507801744E-3</v>
      </c>
      <c r="Q127" s="82">
        <f t="shared" si="12"/>
        <v>31161.909</v>
      </c>
      <c r="U127" s="20">
        <v>-5.1072999995085411E-2</v>
      </c>
    </row>
    <row r="128" spans="1:21" x14ac:dyDescent="0.2">
      <c r="A128" s="32" t="s">
        <v>60</v>
      </c>
      <c r="B128" s="38"/>
      <c r="C128" s="35">
        <v>46181.747000000003</v>
      </c>
      <c r="D128" s="35" t="s">
        <v>17</v>
      </c>
      <c r="E128" s="1">
        <f t="shared" si="9"/>
        <v>1166.0025293676333</v>
      </c>
      <c r="F128" s="1">
        <f t="shared" si="10"/>
        <v>1166</v>
      </c>
      <c r="G128" s="2">
        <f t="shared" ref="G128:G165" si="16">+C128-(C$7+F128*C$8)</f>
        <v>1.6255000082310289E-3</v>
      </c>
      <c r="I128" s="1">
        <f>+G128</f>
        <v>1.6255000082310289E-3</v>
      </c>
      <c r="O128" s="1">
        <f t="shared" ca="1" si="11"/>
        <v>6.1789941815325869E-3</v>
      </c>
      <c r="Q128" s="82">
        <f t="shared" si="12"/>
        <v>31163.247000000003</v>
      </c>
      <c r="S128" s="3">
        <v>0.1</v>
      </c>
      <c r="U128" s="20"/>
    </row>
    <row r="129" spans="1:21" x14ac:dyDescent="0.2">
      <c r="A129" s="32" t="s">
        <v>60</v>
      </c>
      <c r="B129" s="38"/>
      <c r="C129" s="35">
        <v>46206.800999999999</v>
      </c>
      <c r="D129" s="35" t="s">
        <v>17</v>
      </c>
      <c r="E129" s="1">
        <f t="shared" si="9"/>
        <v>1204.9879347374963</v>
      </c>
      <c r="F129" s="1">
        <f t="shared" si="10"/>
        <v>1205</v>
      </c>
      <c r="G129" s="2">
        <f t="shared" si="16"/>
        <v>-7.753749996481929E-3</v>
      </c>
      <c r="I129" s="1">
        <f>+G129</f>
        <v>-7.753749996481929E-3</v>
      </c>
      <c r="O129" s="1">
        <f t="shared" ca="1" si="11"/>
        <v>6.139480819284027E-3</v>
      </c>
      <c r="Q129" s="82">
        <f t="shared" si="12"/>
        <v>31188.300999999999</v>
      </c>
      <c r="S129" s="3">
        <v>0.1</v>
      </c>
      <c r="U129" s="20"/>
    </row>
    <row r="130" spans="1:21" x14ac:dyDescent="0.2">
      <c r="A130" s="32" t="s">
        <v>67</v>
      </c>
      <c r="B130" s="38"/>
      <c r="C130" s="29">
        <v>46522.364999999998</v>
      </c>
      <c r="D130" s="29"/>
      <c r="E130" s="1">
        <f t="shared" si="9"/>
        <v>1696.0229175800409</v>
      </c>
      <c r="F130" s="1">
        <f t="shared" si="10"/>
        <v>1696</v>
      </c>
      <c r="G130" s="2">
        <f t="shared" si="16"/>
        <v>1.4728000001923647E-2</v>
      </c>
      <c r="I130" s="1">
        <f>+G130</f>
        <v>1.4728000001923647E-2</v>
      </c>
      <c r="O130" s="1">
        <f t="shared" ca="1" si="11"/>
        <v>5.6420177202060112E-3</v>
      </c>
      <c r="Q130" s="82">
        <f t="shared" si="12"/>
        <v>31503.864999999998</v>
      </c>
      <c r="S130" s="3">
        <v>0.1</v>
      </c>
      <c r="U130" s="20"/>
    </row>
    <row r="131" spans="1:21" x14ac:dyDescent="0.2">
      <c r="A131" s="32" t="s">
        <v>60</v>
      </c>
      <c r="B131" s="38"/>
      <c r="C131" s="35">
        <v>46530.71</v>
      </c>
      <c r="D131" s="35" t="s">
        <v>17</v>
      </c>
      <c r="E131" s="1">
        <f t="shared" si="9"/>
        <v>1709.0081976874728</v>
      </c>
      <c r="F131" s="1">
        <f t="shared" si="10"/>
        <v>1709</v>
      </c>
      <c r="G131" s="2">
        <f t="shared" si="16"/>
        <v>5.2682500027003698E-3</v>
      </c>
      <c r="I131" s="1">
        <f>+G131</f>
        <v>5.2682500027003698E-3</v>
      </c>
      <c r="O131" s="1">
        <f t="shared" ca="1" si="11"/>
        <v>5.6288465994564912E-3</v>
      </c>
      <c r="Q131" s="82">
        <f t="shared" si="12"/>
        <v>31512.21</v>
      </c>
      <c r="S131" s="3">
        <v>0.1</v>
      </c>
      <c r="U131" s="20"/>
    </row>
    <row r="132" spans="1:21" x14ac:dyDescent="0.2">
      <c r="A132" s="33" t="s">
        <v>54</v>
      </c>
      <c r="B132" s="34" t="s">
        <v>53</v>
      </c>
      <c r="C132" s="33">
        <v>46855.880900000004</v>
      </c>
      <c r="D132" s="33" t="s">
        <v>38</v>
      </c>
      <c r="E132" s="1">
        <f t="shared" si="9"/>
        <v>2214.9920466131989</v>
      </c>
      <c r="F132" s="1">
        <f t="shared" si="10"/>
        <v>2215</v>
      </c>
      <c r="G132" s="2">
        <f t="shared" si="16"/>
        <v>-5.1112499932060018E-3</v>
      </c>
      <c r="J132" s="1">
        <f t="shared" ref="J132:J144" si="17">+G132</f>
        <v>-5.1112499932060018E-3</v>
      </c>
      <c r="O132" s="1">
        <f t="shared" ca="1" si="11"/>
        <v>5.1161860533597992E-3</v>
      </c>
      <c r="Q132" s="82">
        <f t="shared" si="12"/>
        <v>31837.380900000004</v>
      </c>
      <c r="S132" s="3">
        <v>1</v>
      </c>
      <c r="U132" s="20"/>
    </row>
    <row r="133" spans="1:21" x14ac:dyDescent="0.2">
      <c r="A133" s="33" t="s">
        <v>54</v>
      </c>
      <c r="B133" s="34" t="s">
        <v>53</v>
      </c>
      <c r="C133" s="33">
        <v>46855.882100000003</v>
      </c>
      <c r="D133" s="33" t="s">
        <v>38</v>
      </c>
      <c r="E133" s="1">
        <f t="shared" si="9"/>
        <v>2214.9939138793598</v>
      </c>
      <c r="F133" s="1">
        <f t="shared" si="10"/>
        <v>2215</v>
      </c>
      <c r="G133" s="2">
        <f t="shared" si="16"/>
        <v>-3.9112499944167212E-3</v>
      </c>
      <c r="J133" s="1">
        <f t="shared" si="17"/>
        <v>-3.9112499944167212E-3</v>
      </c>
      <c r="O133" s="1">
        <f t="shared" ca="1" si="11"/>
        <v>5.1161860533597992E-3</v>
      </c>
      <c r="Q133" s="82">
        <f t="shared" si="12"/>
        <v>31837.382100000003</v>
      </c>
      <c r="S133" s="3">
        <v>1</v>
      </c>
      <c r="U133" s="20"/>
    </row>
    <row r="134" spans="1:21" x14ac:dyDescent="0.2">
      <c r="A134" s="33" t="s">
        <v>54</v>
      </c>
      <c r="B134" s="34" t="s">
        <v>53</v>
      </c>
      <c r="C134" s="33">
        <v>46855.883499999996</v>
      </c>
      <c r="D134" s="33" t="s">
        <v>38</v>
      </c>
      <c r="E134" s="1">
        <f t="shared" si="9"/>
        <v>2214.99609235654</v>
      </c>
      <c r="F134" s="1">
        <f t="shared" si="10"/>
        <v>2215</v>
      </c>
      <c r="G134" s="2">
        <f t="shared" si="16"/>
        <v>-2.5112500006798655E-3</v>
      </c>
      <c r="J134" s="1">
        <f t="shared" si="17"/>
        <v>-2.5112500006798655E-3</v>
      </c>
      <c r="O134" s="1">
        <f t="shared" ca="1" si="11"/>
        <v>5.1161860533597992E-3</v>
      </c>
      <c r="Q134" s="82">
        <f t="shared" si="12"/>
        <v>31837.383499999996</v>
      </c>
      <c r="S134" s="3">
        <v>1</v>
      </c>
      <c r="U134" s="20"/>
    </row>
    <row r="135" spans="1:21" x14ac:dyDescent="0.2">
      <c r="A135" s="33" t="s">
        <v>54</v>
      </c>
      <c r="B135" s="34" t="s">
        <v>53</v>
      </c>
      <c r="C135" s="33">
        <v>46859.736299999997</v>
      </c>
      <c r="D135" s="33" t="s">
        <v>38</v>
      </c>
      <c r="E135" s="1">
        <f t="shared" si="9"/>
        <v>2220.9912615833723</v>
      </c>
      <c r="F135" s="1">
        <f t="shared" si="10"/>
        <v>2221</v>
      </c>
      <c r="G135" s="2">
        <f t="shared" si="16"/>
        <v>-5.6157500002882443E-3</v>
      </c>
      <c r="J135" s="1">
        <f t="shared" si="17"/>
        <v>-5.6157500002882443E-3</v>
      </c>
      <c r="O135" s="1">
        <f t="shared" ca="1" si="11"/>
        <v>5.1101070745523279E-3</v>
      </c>
      <c r="Q135" s="82">
        <f t="shared" si="12"/>
        <v>31841.236299999997</v>
      </c>
      <c r="S135" s="3">
        <v>1</v>
      </c>
      <c r="U135" s="20"/>
    </row>
    <row r="136" spans="1:21" x14ac:dyDescent="0.2">
      <c r="A136" s="33" t="s">
        <v>54</v>
      </c>
      <c r="B136" s="34" t="s">
        <v>53</v>
      </c>
      <c r="C136" s="33">
        <v>46859.738100000002</v>
      </c>
      <c r="D136" s="33" t="s">
        <v>38</v>
      </c>
      <c r="E136" s="1">
        <f t="shared" si="9"/>
        <v>2220.9940624826249</v>
      </c>
      <c r="F136" s="1">
        <f t="shared" si="10"/>
        <v>2221</v>
      </c>
      <c r="G136" s="2">
        <f t="shared" si="16"/>
        <v>-3.8157499948283657E-3</v>
      </c>
      <c r="J136" s="1">
        <f t="shared" si="17"/>
        <v>-3.8157499948283657E-3</v>
      </c>
      <c r="O136" s="1">
        <f t="shared" ca="1" si="11"/>
        <v>5.1101070745523279E-3</v>
      </c>
      <c r="Q136" s="82">
        <f t="shared" si="12"/>
        <v>31841.238100000002</v>
      </c>
      <c r="S136" s="3">
        <v>1</v>
      </c>
      <c r="U136" s="20"/>
    </row>
    <row r="137" spans="1:21" x14ac:dyDescent="0.2">
      <c r="A137" s="33" t="s">
        <v>54</v>
      </c>
      <c r="B137" s="34" t="s">
        <v>53</v>
      </c>
      <c r="C137" s="33">
        <v>46859.738899999997</v>
      </c>
      <c r="D137" s="33" t="s">
        <v>38</v>
      </c>
      <c r="E137" s="1">
        <f t="shared" si="9"/>
        <v>2220.9953073267247</v>
      </c>
      <c r="F137" s="1">
        <f t="shared" si="10"/>
        <v>2221</v>
      </c>
      <c r="G137" s="2">
        <f t="shared" si="16"/>
        <v>-3.0157500004861504E-3</v>
      </c>
      <c r="J137" s="1">
        <f t="shared" si="17"/>
        <v>-3.0157500004861504E-3</v>
      </c>
      <c r="O137" s="1">
        <f t="shared" ca="1" si="11"/>
        <v>5.1101070745523279E-3</v>
      </c>
      <c r="Q137" s="82">
        <f t="shared" si="12"/>
        <v>31841.238899999997</v>
      </c>
      <c r="S137" s="3">
        <v>1</v>
      </c>
      <c r="U137" s="20"/>
    </row>
    <row r="138" spans="1:21" x14ac:dyDescent="0.2">
      <c r="A138" s="33" t="s">
        <v>54</v>
      </c>
      <c r="B138" s="34" t="s">
        <v>50</v>
      </c>
      <c r="C138" s="33">
        <v>46860.709600000002</v>
      </c>
      <c r="D138" s="33" t="s">
        <v>38</v>
      </c>
      <c r="E138" s="1">
        <f t="shared" si="9"/>
        <v>2222.5057700469583</v>
      </c>
      <c r="F138" s="1">
        <f t="shared" si="10"/>
        <v>2222.5</v>
      </c>
      <c r="G138" s="2">
        <f t="shared" si="16"/>
        <v>3.7081250047776848E-3</v>
      </c>
      <c r="J138" s="1">
        <f t="shared" si="17"/>
        <v>3.7081250047776848E-3</v>
      </c>
      <c r="O138" s="1">
        <f t="shared" ca="1" si="11"/>
        <v>5.1085873298504607E-3</v>
      </c>
      <c r="Q138" s="82">
        <f t="shared" si="12"/>
        <v>31842.209600000002</v>
      </c>
      <c r="S138" s="3">
        <v>1</v>
      </c>
      <c r="U138" s="20"/>
    </row>
    <row r="139" spans="1:21" x14ac:dyDescent="0.2">
      <c r="A139" s="33" t="s">
        <v>54</v>
      </c>
      <c r="B139" s="34" t="s">
        <v>50</v>
      </c>
      <c r="C139" s="33">
        <v>46860.710299999999</v>
      </c>
      <c r="D139" s="33" t="s">
        <v>38</v>
      </c>
      <c r="E139" s="1">
        <f t="shared" si="9"/>
        <v>2222.5068592855487</v>
      </c>
      <c r="F139" s="1">
        <f t="shared" si="10"/>
        <v>2222.5</v>
      </c>
      <c r="G139" s="2">
        <f t="shared" si="16"/>
        <v>4.4081250016461127E-3</v>
      </c>
      <c r="J139" s="1">
        <f t="shared" si="17"/>
        <v>4.4081250016461127E-3</v>
      </c>
      <c r="O139" s="1">
        <f t="shared" ca="1" si="11"/>
        <v>5.1085873298504607E-3</v>
      </c>
      <c r="Q139" s="82">
        <f t="shared" si="12"/>
        <v>31842.210299999999</v>
      </c>
      <c r="S139" s="3">
        <v>1</v>
      </c>
      <c r="U139" s="20"/>
    </row>
    <row r="140" spans="1:21" x14ac:dyDescent="0.2">
      <c r="A140" s="33" t="s">
        <v>54</v>
      </c>
      <c r="B140" s="34" t="s">
        <v>50</v>
      </c>
      <c r="C140" s="33">
        <v>46860.712</v>
      </c>
      <c r="D140" s="33" t="s">
        <v>38</v>
      </c>
      <c r="E140" s="1">
        <f t="shared" si="9"/>
        <v>2222.5095045792805</v>
      </c>
      <c r="F140" s="1">
        <f t="shared" si="10"/>
        <v>2222.5</v>
      </c>
      <c r="G140" s="2">
        <f t="shared" si="16"/>
        <v>6.1081250023562461E-3</v>
      </c>
      <c r="J140" s="1">
        <f t="shared" si="17"/>
        <v>6.1081250023562461E-3</v>
      </c>
      <c r="O140" s="1">
        <f t="shared" ca="1" si="11"/>
        <v>5.1085873298504607E-3</v>
      </c>
      <c r="Q140" s="82">
        <f t="shared" si="12"/>
        <v>31842.212</v>
      </c>
      <c r="S140" s="3">
        <v>1</v>
      </c>
      <c r="U140" s="20"/>
    </row>
    <row r="141" spans="1:21" x14ac:dyDescent="0.2">
      <c r="A141" s="33" t="s">
        <v>54</v>
      </c>
      <c r="B141" s="34" t="s">
        <v>53</v>
      </c>
      <c r="C141" s="33">
        <v>46875.804700000001</v>
      </c>
      <c r="D141" s="33" t="s">
        <v>38</v>
      </c>
      <c r="E141" s="1">
        <f t="shared" si="9"/>
        <v>2245.994577925886</v>
      </c>
      <c r="F141" s="1">
        <f t="shared" si="10"/>
        <v>2246</v>
      </c>
      <c r="G141" s="2">
        <f t="shared" si="16"/>
        <v>-3.484499997284729E-3</v>
      </c>
      <c r="J141" s="1">
        <f t="shared" si="17"/>
        <v>-3.484499997284729E-3</v>
      </c>
      <c r="O141" s="1">
        <f t="shared" ca="1" si="11"/>
        <v>5.084777996187867E-3</v>
      </c>
      <c r="Q141" s="82">
        <f t="shared" si="12"/>
        <v>31857.304700000001</v>
      </c>
      <c r="S141" s="3">
        <v>1</v>
      </c>
      <c r="U141" s="20"/>
    </row>
    <row r="142" spans="1:21" x14ac:dyDescent="0.2">
      <c r="A142" s="33" t="s">
        <v>54</v>
      </c>
      <c r="B142" s="34" t="s">
        <v>53</v>
      </c>
      <c r="C142" s="33">
        <v>46875.805099999998</v>
      </c>
      <c r="D142" s="33" t="s">
        <v>38</v>
      </c>
      <c r="E142" s="1">
        <f t="shared" si="9"/>
        <v>2245.9952003479357</v>
      </c>
      <c r="F142" s="1">
        <f t="shared" si="10"/>
        <v>2246</v>
      </c>
      <c r="G142" s="2">
        <f t="shared" si="16"/>
        <v>-3.0845000001136214E-3</v>
      </c>
      <c r="J142" s="1">
        <f t="shared" si="17"/>
        <v>-3.0845000001136214E-3</v>
      </c>
      <c r="O142" s="1">
        <f t="shared" ca="1" si="11"/>
        <v>5.084777996187867E-3</v>
      </c>
      <c r="Q142" s="82">
        <f t="shared" si="12"/>
        <v>31857.305099999998</v>
      </c>
      <c r="S142" s="3">
        <v>1</v>
      </c>
      <c r="U142" s="20"/>
    </row>
    <row r="143" spans="1:21" x14ac:dyDescent="0.2">
      <c r="A143" s="33" t="s">
        <v>54</v>
      </c>
      <c r="B143" s="34" t="s">
        <v>53</v>
      </c>
      <c r="C143" s="33">
        <v>46875.805899999999</v>
      </c>
      <c r="D143" s="33" t="s">
        <v>38</v>
      </c>
      <c r="E143" s="1">
        <f t="shared" si="9"/>
        <v>2245.9964451920468</v>
      </c>
      <c r="F143" s="1">
        <f t="shared" si="10"/>
        <v>2246</v>
      </c>
      <c r="G143" s="2">
        <f t="shared" si="16"/>
        <v>-2.2844999984954484E-3</v>
      </c>
      <c r="J143" s="1">
        <f t="shared" si="17"/>
        <v>-2.2844999984954484E-3</v>
      </c>
      <c r="O143" s="1">
        <f t="shared" ca="1" si="11"/>
        <v>5.084777996187867E-3</v>
      </c>
      <c r="Q143" s="82">
        <f t="shared" si="12"/>
        <v>31857.305899999999</v>
      </c>
      <c r="S143" s="3">
        <v>1</v>
      </c>
      <c r="U143" s="20"/>
    </row>
    <row r="144" spans="1:21" x14ac:dyDescent="0.2">
      <c r="A144" s="10" t="s">
        <v>68</v>
      </c>
      <c r="B144" s="89" t="s">
        <v>53</v>
      </c>
      <c r="C144" s="31">
        <v>46876.447099999998</v>
      </c>
      <c r="D144" s="31" t="s">
        <v>38</v>
      </c>
      <c r="E144" s="1">
        <f t="shared" si="9"/>
        <v>2246.994187745056</v>
      </c>
      <c r="F144" s="1">
        <f t="shared" si="10"/>
        <v>2247</v>
      </c>
      <c r="G144" s="2">
        <f t="shared" si="16"/>
        <v>-3.7352500003180467E-3</v>
      </c>
      <c r="J144" s="1">
        <f t="shared" si="17"/>
        <v>-3.7352500003180467E-3</v>
      </c>
      <c r="O144" s="1">
        <f t="shared" ca="1" si="11"/>
        <v>5.0837648330532888E-3</v>
      </c>
      <c r="Q144" s="82">
        <f t="shared" si="12"/>
        <v>31857.947099999998</v>
      </c>
      <c r="S144" s="3">
        <v>1</v>
      </c>
      <c r="U144" s="20"/>
    </row>
    <row r="145" spans="1:21" x14ac:dyDescent="0.2">
      <c r="A145" s="32" t="s">
        <v>56</v>
      </c>
      <c r="B145" s="38"/>
      <c r="C145" s="29">
        <v>46892.504999999997</v>
      </c>
      <c r="D145" s="29"/>
      <c r="E145" s="1">
        <f t="shared" si="9"/>
        <v>2271.9811655086387</v>
      </c>
      <c r="F145" s="1">
        <f t="shared" si="10"/>
        <v>2272</v>
      </c>
      <c r="G145" s="2">
        <f t="shared" si="16"/>
        <v>-1.2104000001272652E-2</v>
      </c>
      <c r="I145" s="1">
        <f>+G145</f>
        <v>-1.2104000001272652E-2</v>
      </c>
      <c r="O145" s="1">
        <f t="shared" ca="1" si="11"/>
        <v>5.0584357546888271E-3</v>
      </c>
      <c r="Q145" s="82">
        <f t="shared" si="12"/>
        <v>31874.004999999997</v>
      </c>
      <c r="S145" s="3">
        <v>0.1</v>
      </c>
      <c r="U145" s="20"/>
    </row>
    <row r="146" spans="1:21" x14ac:dyDescent="0.2">
      <c r="A146" s="32" t="s">
        <v>56</v>
      </c>
      <c r="B146" s="38"/>
      <c r="C146" s="29">
        <v>46903.42</v>
      </c>
      <c r="D146" s="29"/>
      <c r="E146" s="1">
        <f t="shared" si="9"/>
        <v>2288.9655073148233</v>
      </c>
      <c r="F146" s="1">
        <f t="shared" si="10"/>
        <v>2289</v>
      </c>
      <c r="G146" s="2">
        <f t="shared" si="16"/>
        <v>-2.2166750000906177E-2</v>
      </c>
      <c r="I146" s="1">
        <f>+G146</f>
        <v>-2.2166750000906177E-2</v>
      </c>
      <c r="O146" s="1">
        <f t="shared" ca="1" si="11"/>
        <v>5.0412119814009938E-3</v>
      </c>
      <c r="Q146" s="82">
        <f t="shared" si="12"/>
        <v>31884.92</v>
      </c>
      <c r="S146" s="3">
        <v>0.1</v>
      </c>
      <c r="U146" s="20"/>
    </row>
    <row r="147" spans="1:21" x14ac:dyDescent="0.2">
      <c r="A147" s="33" t="s">
        <v>54</v>
      </c>
      <c r="B147" s="34" t="s">
        <v>53</v>
      </c>
      <c r="C147" s="33">
        <v>46911.791400000002</v>
      </c>
      <c r="D147" s="33" t="s">
        <v>38</v>
      </c>
      <c r="E147" s="1">
        <f t="shared" si="9"/>
        <v>2301.9918672778417</v>
      </c>
      <c r="F147" s="1">
        <f t="shared" si="10"/>
        <v>2302</v>
      </c>
      <c r="G147" s="2">
        <f t="shared" si="16"/>
        <v>-5.226499997661449E-3</v>
      </c>
      <c r="J147" s="1">
        <f>+G147</f>
        <v>-5.226499997661449E-3</v>
      </c>
      <c r="O147" s="1">
        <f t="shared" ca="1" si="11"/>
        <v>5.0280408606514738E-3</v>
      </c>
      <c r="Q147" s="82">
        <f t="shared" si="12"/>
        <v>31893.291400000002</v>
      </c>
      <c r="S147" s="3">
        <v>1</v>
      </c>
      <c r="U147" s="20"/>
    </row>
    <row r="148" spans="1:21" x14ac:dyDescent="0.2">
      <c r="A148" s="33" t="s">
        <v>54</v>
      </c>
      <c r="B148" s="34" t="s">
        <v>53</v>
      </c>
      <c r="C148" s="33">
        <v>46911.792399999998</v>
      </c>
      <c r="D148" s="33" t="s">
        <v>38</v>
      </c>
      <c r="E148" s="1">
        <f t="shared" si="9"/>
        <v>2301.9934233329718</v>
      </c>
      <c r="F148" s="1">
        <f t="shared" si="10"/>
        <v>2302</v>
      </c>
      <c r="G148" s="2">
        <f t="shared" si="16"/>
        <v>-4.226500001095701E-3</v>
      </c>
      <c r="J148" s="1">
        <f>+G148</f>
        <v>-4.226500001095701E-3</v>
      </c>
      <c r="O148" s="1">
        <f t="shared" ca="1" si="11"/>
        <v>5.0280408606514738E-3</v>
      </c>
      <c r="Q148" s="82">
        <f t="shared" si="12"/>
        <v>31893.292399999998</v>
      </c>
      <c r="S148" s="3">
        <v>1</v>
      </c>
      <c r="U148" s="20"/>
    </row>
    <row r="149" spans="1:21" x14ac:dyDescent="0.2">
      <c r="A149" s="33" t="s">
        <v>54</v>
      </c>
      <c r="B149" s="34" t="s">
        <v>53</v>
      </c>
      <c r="C149" s="33">
        <v>46911.7935</v>
      </c>
      <c r="D149" s="33" t="s">
        <v>38</v>
      </c>
      <c r="E149" s="1">
        <f t="shared" ref="E149:E212" si="18">+(C149-C$7)/C$8</f>
        <v>2301.9951349936232</v>
      </c>
      <c r="F149" s="1">
        <f t="shared" ref="F149:F212" si="19">ROUND(2*E149,0)/2</f>
        <v>2302</v>
      </c>
      <c r="G149" s="2">
        <f t="shared" si="16"/>
        <v>-3.1264999997802079E-3</v>
      </c>
      <c r="J149" s="1">
        <f>+G149</f>
        <v>-3.1264999997802079E-3</v>
      </c>
      <c r="O149" s="1">
        <f t="shared" ref="O149:O212" ca="1" si="20">+C$11+C$12*$F149</f>
        <v>5.0280408606514738E-3</v>
      </c>
      <c r="Q149" s="82">
        <f t="shared" ref="Q149:Q212" si="21">+C149-15018.5</f>
        <v>31893.2935</v>
      </c>
      <c r="S149" s="3">
        <v>1</v>
      </c>
      <c r="U149" s="20"/>
    </row>
    <row r="150" spans="1:21" x14ac:dyDescent="0.2">
      <c r="A150" s="32" t="s">
        <v>60</v>
      </c>
      <c r="B150" s="38"/>
      <c r="C150" s="35">
        <v>46915.667999999998</v>
      </c>
      <c r="D150" s="35" t="s">
        <v>17</v>
      </c>
      <c r="E150" s="1">
        <f t="shared" si="18"/>
        <v>2308.0240706168961</v>
      </c>
      <c r="F150" s="1">
        <f t="shared" si="19"/>
        <v>2308</v>
      </c>
      <c r="G150" s="2">
        <f t="shared" si="16"/>
        <v>1.5468999998120125E-2</v>
      </c>
      <c r="I150" s="1">
        <f>+G150</f>
        <v>1.5468999998120125E-2</v>
      </c>
      <c r="O150" s="1">
        <f t="shared" ca="1" si="20"/>
        <v>5.0219618818440033E-3</v>
      </c>
      <c r="Q150" s="82">
        <f t="shared" si="21"/>
        <v>31897.167999999998</v>
      </c>
      <c r="S150" s="3">
        <v>0.1</v>
      </c>
      <c r="U150" s="20"/>
    </row>
    <row r="151" spans="1:21" x14ac:dyDescent="0.2">
      <c r="A151" s="32" t="s">
        <v>60</v>
      </c>
      <c r="B151" s="38"/>
      <c r="C151" s="35">
        <v>46940.722999999998</v>
      </c>
      <c r="D151" s="35" t="s">
        <v>17</v>
      </c>
      <c r="E151" s="1">
        <f t="shared" si="18"/>
        <v>2347.0110320419008</v>
      </c>
      <c r="F151" s="1">
        <f t="shared" si="19"/>
        <v>2347</v>
      </c>
      <c r="G151" s="2">
        <f t="shared" si="16"/>
        <v>7.0897500045248307E-3</v>
      </c>
      <c r="I151" s="1">
        <f>+G151</f>
        <v>7.0897500045248307E-3</v>
      </c>
      <c r="O151" s="1">
        <f t="shared" ca="1" si="20"/>
        <v>4.9824485195954435E-3</v>
      </c>
      <c r="Q151" s="82">
        <f t="shared" si="21"/>
        <v>31922.222999999998</v>
      </c>
      <c r="S151" s="3">
        <v>0.1</v>
      </c>
      <c r="U151" s="20"/>
    </row>
    <row r="152" spans="1:21" x14ac:dyDescent="0.2">
      <c r="A152" s="32" t="s">
        <v>69</v>
      </c>
      <c r="B152" s="38"/>
      <c r="C152" s="29">
        <v>47261.392999999996</v>
      </c>
      <c r="D152" s="29"/>
      <c r="E152" s="1">
        <f t="shared" si="18"/>
        <v>2845.9912324073375</v>
      </c>
      <c r="F152" s="1">
        <f t="shared" si="19"/>
        <v>2846</v>
      </c>
      <c r="G152" s="2">
        <f t="shared" si="16"/>
        <v>-5.6344999975408427E-3</v>
      </c>
      <c r="I152" s="1">
        <f>+G152</f>
        <v>-5.6344999975408427E-3</v>
      </c>
      <c r="O152" s="1">
        <f t="shared" ca="1" si="20"/>
        <v>4.4768801154408001E-3</v>
      </c>
      <c r="Q152" s="82">
        <f t="shared" si="21"/>
        <v>32242.892999999996</v>
      </c>
      <c r="S152" s="3">
        <v>0.1</v>
      </c>
      <c r="U152" s="20"/>
    </row>
    <row r="153" spans="1:21" x14ac:dyDescent="0.2">
      <c r="A153" s="36" t="s">
        <v>70</v>
      </c>
      <c r="B153" s="34" t="s">
        <v>50</v>
      </c>
      <c r="C153" s="29">
        <v>47262.365899999997</v>
      </c>
      <c r="D153" s="29"/>
      <c r="E153" s="1">
        <f t="shared" si="18"/>
        <v>2847.505118448863</v>
      </c>
      <c r="F153" s="1">
        <f t="shared" si="19"/>
        <v>2847.5</v>
      </c>
      <c r="G153" s="2">
        <f t="shared" si="16"/>
        <v>3.2893750030780211E-3</v>
      </c>
      <c r="J153" s="1">
        <f>+G153</f>
        <v>3.2893750030780211E-3</v>
      </c>
      <c r="O153" s="1">
        <f t="shared" ca="1" si="20"/>
        <v>4.475360370738932E-3</v>
      </c>
      <c r="Q153" s="82">
        <f t="shared" si="21"/>
        <v>32243.865899999997</v>
      </c>
      <c r="S153" s="3">
        <v>1</v>
      </c>
      <c r="U153" s="20"/>
    </row>
    <row r="154" spans="1:21" x14ac:dyDescent="0.2">
      <c r="A154" s="32" t="s">
        <v>56</v>
      </c>
      <c r="B154" s="38"/>
      <c r="C154" s="29">
        <v>47270.387600000002</v>
      </c>
      <c r="D154" s="29"/>
      <c r="E154" s="1">
        <f t="shared" si="18"/>
        <v>2859.9873259309279</v>
      </c>
      <c r="F154" s="1">
        <f t="shared" si="19"/>
        <v>2860</v>
      </c>
      <c r="G154" s="2">
        <f t="shared" si="16"/>
        <v>-8.1449999925098382E-3</v>
      </c>
      <c r="I154" s="1">
        <f>+G154</f>
        <v>-8.1449999925098382E-3</v>
      </c>
      <c r="O154" s="1">
        <f t="shared" ca="1" si="20"/>
        <v>4.462695831556702E-3</v>
      </c>
      <c r="Q154" s="82">
        <f t="shared" si="21"/>
        <v>32251.887600000002</v>
      </c>
      <c r="S154" s="3">
        <v>0.1</v>
      </c>
      <c r="U154" s="20"/>
    </row>
    <row r="155" spans="1:21" x14ac:dyDescent="0.2">
      <c r="A155" s="32" t="s">
        <v>56</v>
      </c>
      <c r="B155" s="38"/>
      <c r="C155" s="29">
        <v>47270.404000000002</v>
      </c>
      <c r="D155" s="29"/>
      <c r="E155" s="1">
        <f t="shared" si="18"/>
        <v>2860.0128452351541</v>
      </c>
      <c r="F155" s="1">
        <f t="shared" si="19"/>
        <v>2860</v>
      </c>
      <c r="G155" s="2">
        <f t="shared" si="16"/>
        <v>8.2550000079208985E-3</v>
      </c>
      <c r="I155" s="1">
        <f>+G155</f>
        <v>8.2550000079208985E-3</v>
      </c>
      <c r="O155" s="1">
        <f t="shared" ca="1" si="20"/>
        <v>4.462695831556702E-3</v>
      </c>
      <c r="Q155" s="82">
        <f t="shared" si="21"/>
        <v>32251.904000000002</v>
      </c>
      <c r="S155" s="3">
        <v>0.1</v>
      </c>
      <c r="U155" s="20"/>
    </row>
    <row r="156" spans="1:21" x14ac:dyDescent="0.2">
      <c r="A156" s="10" t="s">
        <v>71</v>
      </c>
      <c r="B156" s="89" t="s">
        <v>53</v>
      </c>
      <c r="C156" s="31">
        <v>47593.647299999997</v>
      </c>
      <c r="D156" s="31" t="s">
        <v>38</v>
      </c>
      <c r="E156" s="1">
        <f t="shared" si="18"/>
        <v>3362.9972422812862</v>
      </c>
      <c r="F156" s="1">
        <f t="shared" si="19"/>
        <v>3363</v>
      </c>
      <c r="G156" s="2">
        <f t="shared" si="16"/>
        <v>-1.7722499978845008E-3</v>
      </c>
      <c r="J156" s="1">
        <f>+G156</f>
        <v>-1.7722499978845008E-3</v>
      </c>
      <c r="O156" s="1">
        <f t="shared" ca="1" si="20"/>
        <v>3.9530747748637443E-3</v>
      </c>
      <c r="Q156" s="82">
        <f t="shared" si="21"/>
        <v>32575.147299999997</v>
      </c>
      <c r="S156" s="3">
        <v>1</v>
      </c>
      <c r="U156" s="20"/>
    </row>
    <row r="157" spans="1:21" x14ac:dyDescent="0.2">
      <c r="A157" s="10" t="s">
        <v>71</v>
      </c>
      <c r="B157" s="89" t="s">
        <v>50</v>
      </c>
      <c r="C157" s="31">
        <v>47596.544300000001</v>
      </c>
      <c r="D157" s="31" t="s">
        <v>38</v>
      </c>
      <c r="E157" s="1">
        <f t="shared" si="18"/>
        <v>3367.505134009421</v>
      </c>
      <c r="F157" s="1">
        <f t="shared" si="19"/>
        <v>3367.5</v>
      </c>
      <c r="G157" s="2">
        <f t="shared" si="16"/>
        <v>3.2993750064633787E-3</v>
      </c>
      <c r="J157" s="1">
        <f>+G157</f>
        <v>3.2993750064633787E-3</v>
      </c>
      <c r="O157" s="1">
        <f t="shared" ca="1" si="20"/>
        <v>3.9485155407581411E-3</v>
      </c>
      <c r="Q157" s="82">
        <f t="shared" si="21"/>
        <v>32578.044300000001</v>
      </c>
      <c r="S157" s="3">
        <v>1</v>
      </c>
      <c r="U157" s="20"/>
    </row>
    <row r="158" spans="1:21" x14ac:dyDescent="0.2">
      <c r="A158" s="32" t="s">
        <v>60</v>
      </c>
      <c r="B158" s="38"/>
      <c r="C158" s="35">
        <v>47629.644999999997</v>
      </c>
      <c r="D158" s="35" t="s">
        <v>17</v>
      </c>
      <c r="E158" s="1">
        <f t="shared" si="18"/>
        <v>3419.0116482397325</v>
      </c>
      <c r="F158" s="1">
        <f t="shared" si="19"/>
        <v>3419</v>
      </c>
      <c r="G158" s="2">
        <f t="shared" si="16"/>
        <v>7.4857500003417954E-3</v>
      </c>
      <c r="I158" s="1">
        <f t="shared" ref="I158:I165" si="22">+G158</f>
        <v>7.4857500003417954E-3</v>
      </c>
      <c r="O158" s="1">
        <f t="shared" ca="1" si="20"/>
        <v>3.8963376393273512E-3</v>
      </c>
      <c r="Q158" s="82">
        <f t="shared" si="21"/>
        <v>32611.144999999997</v>
      </c>
      <c r="S158" s="3">
        <v>0.1</v>
      </c>
      <c r="U158" s="20"/>
    </row>
    <row r="159" spans="1:21" x14ac:dyDescent="0.2">
      <c r="A159" s="32" t="s">
        <v>69</v>
      </c>
      <c r="B159" s="38"/>
      <c r="C159" s="29">
        <v>47653.408000000003</v>
      </c>
      <c r="D159" s="29"/>
      <c r="E159" s="1">
        <f t="shared" si="18"/>
        <v>3455.9881864294198</v>
      </c>
      <c r="F159" s="1">
        <f t="shared" si="19"/>
        <v>3456</v>
      </c>
      <c r="G159" s="2">
        <f t="shared" si="16"/>
        <v>-7.5919999944744632E-3</v>
      </c>
      <c r="I159" s="1">
        <f t="shared" si="22"/>
        <v>-7.5919999944744632E-3</v>
      </c>
      <c r="O159" s="1">
        <f t="shared" ca="1" si="20"/>
        <v>3.8588506033479489E-3</v>
      </c>
      <c r="Q159" s="82">
        <f t="shared" si="21"/>
        <v>32634.908000000003</v>
      </c>
      <c r="S159" s="3">
        <v>0.1</v>
      </c>
      <c r="U159" s="20"/>
    </row>
    <row r="160" spans="1:21" x14ac:dyDescent="0.2">
      <c r="A160" s="32" t="s">
        <v>69</v>
      </c>
      <c r="B160" s="38"/>
      <c r="C160" s="29">
        <v>47982.447999999997</v>
      </c>
      <c r="D160" s="29"/>
      <c r="E160" s="1">
        <f t="shared" si="18"/>
        <v>3967.992568280672</v>
      </c>
      <c r="F160" s="1">
        <f t="shared" si="19"/>
        <v>3968</v>
      </c>
      <c r="G160" s="2">
        <f t="shared" si="16"/>
        <v>-4.7760000015841797E-3</v>
      </c>
      <c r="I160" s="1">
        <f t="shared" si="22"/>
        <v>-4.7760000015841797E-3</v>
      </c>
      <c r="O160" s="1">
        <f t="shared" ca="1" si="20"/>
        <v>3.3401110784437851E-3</v>
      </c>
      <c r="Q160" s="82">
        <f t="shared" si="21"/>
        <v>32963.947999999997</v>
      </c>
      <c r="S160" s="3">
        <v>0.1</v>
      </c>
      <c r="U160" s="20"/>
    </row>
    <row r="161" spans="1:21" x14ac:dyDescent="0.2">
      <c r="A161" s="32" t="s">
        <v>60</v>
      </c>
      <c r="B161" s="38"/>
      <c r="C161" s="35">
        <v>48003.656000000003</v>
      </c>
      <c r="D161" s="35" t="s">
        <v>17</v>
      </c>
      <c r="E161" s="1">
        <f t="shared" si="18"/>
        <v>4000.9933855986415</v>
      </c>
      <c r="F161" s="1">
        <f t="shared" si="19"/>
        <v>4001</v>
      </c>
      <c r="G161" s="2">
        <f t="shared" si="16"/>
        <v>-4.2507499965722673E-3</v>
      </c>
      <c r="I161" s="1">
        <f t="shared" si="22"/>
        <v>-4.2507499965722673E-3</v>
      </c>
      <c r="O161" s="1">
        <f t="shared" ca="1" si="20"/>
        <v>3.3066766950026966E-3</v>
      </c>
      <c r="Q161" s="82">
        <f t="shared" si="21"/>
        <v>32985.156000000003</v>
      </c>
      <c r="S161" s="3">
        <v>0.1</v>
      </c>
      <c r="U161" s="20"/>
    </row>
    <row r="162" spans="1:21" x14ac:dyDescent="0.2">
      <c r="A162" s="32" t="s">
        <v>69</v>
      </c>
      <c r="B162" s="38"/>
      <c r="C162" s="29">
        <v>48036.425999999999</v>
      </c>
      <c r="D162" s="29"/>
      <c r="E162" s="1">
        <f t="shared" si="18"/>
        <v>4051.9853123955786</v>
      </c>
      <c r="F162" s="1">
        <f t="shared" si="19"/>
        <v>4052</v>
      </c>
      <c r="G162" s="2">
        <f t="shared" si="16"/>
        <v>-9.4389999940176494E-3</v>
      </c>
      <c r="I162" s="1">
        <f t="shared" si="22"/>
        <v>-9.4389999940176494E-3</v>
      </c>
      <c r="O162" s="1">
        <f t="shared" ca="1" si="20"/>
        <v>3.2550053751391958E-3</v>
      </c>
      <c r="Q162" s="82">
        <f t="shared" si="21"/>
        <v>33017.925999999999</v>
      </c>
      <c r="S162" s="3">
        <v>0.1</v>
      </c>
      <c r="U162" s="20"/>
    </row>
    <row r="163" spans="1:21" x14ac:dyDescent="0.2">
      <c r="A163" s="32" t="s">
        <v>69</v>
      </c>
      <c r="B163" s="38"/>
      <c r="C163" s="29">
        <v>48358.406000000003</v>
      </c>
      <c r="D163" s="29"/>
      <c r="E163" s="1">
        <f t="shared" si="18"/>
        <v>4553.0039449887918</v>
      </c>
      <c r="F163" s="1">
        <f t="shared" si="19"/>
        <v>4553</v>
      </c>
      <c r="G163" s="2">
        <f t="shared" si="16"/>
        <v>2.5352500088047236E-3</v>
      </c>
      <c r="I163" s="1">
        <f t="shared" si="22"/>
        <v>2.5352500088047236E-3</v>
      </c>
      <c r="O163" s="1">
        <f t="shared" ca="1" si="20"/>
        <v>2.7474106447153953E-3</v>
      </c>
      <c r="Q163" s="82">
        <f t="shared" si="21"/>
        <v>33339.906000000003</v>
      </c>
      <c r="S163" s="3">
        <v>0.1</v>
      </c>
      <c r="U163" s="20"/>
    </row>
    <row r="164" spans="1:21" x14ac:dyDescent="0.2">
      <c r="A164" s="32" t="s">
        <v>69</v>
      </c>
      <c r="B164" s="38"/>
      <c r="C164" s="29">
        <v>48359.353000000003</v>
      </c>
      <c r="D164" s="29"/>
      <c r="E164" s="1">
        <f t="shared" si="18"/>
        <v>4554.4775292023014</v>
      </c>
      <c r="F164" s="1">
        <f t="shared" si="19"/>
        <v>4554.5</v>
      </c>
      <c r="G164" s="2">
        <f t="shared" si="16"/>
        <v>-1.4440874991123565E-2</v>
      </c>
      <c r="I164" s="1">
        <f t="shared" si="22"/>
        <v>-1.4440874991123565E-2</v>
      </c>
      <c r="O164" s="1">
        <f t="shared" ca="1" si="20"/>
        <v>2.7458909000135281E-3</v>
      </c>
      <c r="Q164" s="82">
        <f t="shared" si="21"/>
        <v>33340.853000000003</v>
      </c>
      <c r="S164" s="3">
        <v>0.1</v>
      </c>
      <c r="U164" s="20"/>
    </row>
    <row r="165" spans="1:21" x14ac:dyDescent="0.2">
      <c r="A165" s="32" t="s">
        <v>56</v>
      </c>
      <c r="B165" s="38"/>
      <c r="C165" s="29">
        <v>48385.387999999999</v>
      </c>
      <c r="D165" s="29">
        <v>4.0000000000000001E-3</v>
      </c>
      <c r="E165" s="1">
        <f t="shared" si="18"/>
        <v>4594.989424660288</v>
      </c>
      <c r="F165" s="1">
        <f t="shared" si="19"/>
        <v>4595</v>
      </c>
      <c r="G165" s="2">
        <f t="shared" si="16"/>
        <v>-6.7962499961140566E-3</v>
      </c>
      <c r="I165" s="1">
        <f t="shared" si="22"/>
        <v>-6.7962499961140566E-3</v>
      </c>
      <c r="O165" s="1">
        <f t="shared" ca="1" si="20"/>
        <v>2.704857793063101E-3</v>
      </c>
      <c r="Q165" s="82">
        <f t="shared" si="21"/>
        <v>33366.887999999999</v>
      </c>
      <c r="S165" s="3">
        <v>0.1</v>
      </c>
      <c r="U165" s="20"/>
    </row>
    <row r="166" spans="1:21" x14ac:dyDescent="0.2">
      <c r="A166" s="32" t="s">
        <v>72</v>
      </c>
      <c r="B166" s="38"/>
      <c r="C166" s="29">
        <v>48385.440000000002</v>
      </c>
      <c r="D166" s="29"/>
      <c r="E166" s="1">
        <f t="shared" si="18"/>
        <v>4595.0703395273495</v>
      </c>
      <c r="F166" s="1">
        <f t="shared" si="19"/>
        <v>4595</v>
      </c>
      <c r="O166" s="1">
        <f t="shared" ca="1" si="20"/>
        <v>2.704857793063101E-3</v>
      </c>
      <c r="Q166" s="82">
        <f t="shared" si="21"/>
        <v>33366.94</v>
      </c>
      <c r="U166" s="20">
        <v>4.520375000720378E-2</v>
      </c>
    </row>
    <row r="167" spans="1:21" x14ac:dyDescent="0.2">
      <c r="A167" s="32" t="s">
        <v>56</v>
      </c>
      <c r="B167" s="38"/>
      <c r="C167" s="29">
        <v>48733.396399999998</v>
      </c>
      <c r="D167" s="29">
        <v>1.9E-3</v>
      </c>
      <c r="E167" s="1">
        <f t="shared" si="18"/>
        <v>5136.5096827475909</v>
      </c>
      <c r="F167" s="1">
        <f t="shared" si="19"/>
        <v>5136.5</v>
      </c>
      <c r="G167" s="2">
        <f t="shared" ref="G167:G200" si="23">+C167-(C$7+F167*C$8)</f>
        <v>6.2226250011008233E-3</v>
      </c>
      <c r="I167" s="1">
        <f t="shared" ref="I167:I182" si="24">+G167</f>
        <v>6.2226250011008233E-3</v>
      </c>
      <c r="O167" s="1">
        <f t="shared" ca="1" si="20"/>
        <v>2.1562299556888726E-3</v>
      </c>
      <c r="Q167" s="82">
        <f t="shared" si="21"/>
        <v>33714.896399999998</v>
      </c>
      <c r="S167" s="3">
        <v>0.1</v>
      </c>
      <c r="U167" s="20"/>
    </row>
    <row r="168" spans="1:21" x14ac:dyDescent="0.2">
      <c r="A168" s="32" t="s">
        <v>69</v>
      </c>
      <c r="B168" s="38"/>
      <c r="C168" s="29">
        <v>49059.529699999999</v>
      </c>
      <c r="D168" s="29"/>
      <c r="E168" s="1">
        <f t="shared" si="18"/>
        <v>5643.9910791359107</v>
      </c>
      <c r="F168" s="1">
        <f t="shared" si="19"/>
        <v>5644</v>
      </c>
      <c r="G168" s="2">
        <f t="shared" si="23"/>
        <v>-5.7329999981448054E-3</v>
      </c>
      <c r="I168" s="1">
        <f t="shared" si="24"/>
        <v>-5.7329999981448054E-3</v>
      </c>
      <c r="O168" s="1">
        <f t="shared" ca="1" si="20"/>
        <v>1.6420496648903125E-3</v>
      </c>
      <c r="Q168" s="82">
        <f t="shared" si="21"/>
        <v>34041.029699999999</v>
      </c>
      <c r="S168" s="3">
        <v>0.1</v>
      </c>
      <c r="U168" s="20"/>
    </row>
    <row r="169" spans="1:21" x14ac:dyDescent="0.2">
      <c r="A169" s="32" t="s">
        <v>69</v>
      </c>
      <c r="B169" s="38"/>
      <c r="C169" s="29">
        <v>49059.5308</v>
      </c>
      <c r="D169" s="29"/>
      <c r="E169" s="1">
        <f t="shared" si="18"/>
        <v>5643.9927907965621</v>
      </c>
      <c r="F169" s="1">
        <f t="shared" si="19"/>
        <v>5644</v>
      </c>
      <c r="G169" s="2">
        <f t="shared" si="23"/>
        <v>-4.6329999968293123E-3</v>
      </c>
      <c r="I169" s="1">
        <f t="shared" si="24"/>
        <v>-4.6329999968293123E-3</v>
      </c>
      <c r="O169" s="1">
        <f t="shared" ca="1" si="20"/>
        <v>1.6420496648903125E-3</v>
      </c>
      <c r="Q169" s="82">
        <f t="shared" si="21"/>
        <v>34041.0308</v>
      </c>
      <c r="S169" s="3">
        <v>0.1</v>
      </c>
      <c r="U169" s="20"/>
    </row>
    <row r="170" spans="1:21" x14ac:dyDescent="0.2">
      <c r="A170" s="32" t="s">
        <v>56</v>
      </c>
      <c r="B170" s="38"/>
      <c r="C170" s="29">
        <v>49420.387000000002</v>
      </c>
      <c r="D170" s="29">
        <v>5.0000000000000001E-3</v>
      </c>
      <c r="E170" s="1">
        <f t="shared" si="18"/>
        <v>6205.5049340563373</v>
      </c>
      <c r="F170" s="1">
        <f t="shared" si="19"/>
        <v>6205.5</v>
      </c>
      <c r="G170" s="2">
        <f t="shared" si="23"/>
        <v>3.1708750029793009E-3</v>
      </c>
      <c r="I170" s="1">
        <f t="shared" si="24"/>
        <v>3.1708750029793009E-3</v>
      </c>
      <c r="O170" s="1">
        <f t="shared" ca="1" si="20"/>
        <v>1.0731585648245156E-3</v>
      </c>
      <c r="Q170" s="82">
        <f t="shared" si="21"/>
        <v>34401.887000000002</v>
      </c>
      <c r="S170" s="3">
        <v>0.1</v>
      </c>
      <c r="U170" s="20"/>
    </row>
    <row r="171" spans="1:21" x14ac:dyDescent="0.2">
      <c r="A171" s="32" t="s">
        <v>56</v>
      </c>
      <c r="B171" s="38"/>
      <c r="C171" s="29">
        <v>49429.364000000001</v>
      </c>
      <c r="D171" s="29">
        <v>7.0000000000000001E-3</v>
      </c>
      <c r="E171" s="1">
        <f t="shared" si="18"/>
        <v>6219.4736410095293</v>
      </c>
      <c r="F171" s="1">
        <f t="shared" si="19"/>
        <v>6219.5</v>
      </c>
      <c r="G171" s="2">
        <f t="shared" si="23"/>
        <v>-1.6939624998485669E-2</v>
      </c>
      <c r="I171" s="1">
        <f t="shared" si="24"/>
        <v>-1.6939624998485669E-2</v>
      </c>
      <c r="O171" s="1">
        <f t="shared" ca="1" si="20"/>
        <v>1.0589742809404175E-3</v>
      </c>
      <c r="Q171" s="82">
        <f t="shared" si="21"/>
        <v>34410.864000000001</v>
      </c>
      <c r="S171" s="3">
        <v>0.1</v>
      </c>
      <c r="U171" s="20"/>
    </row>
    <row r="172" spans="1:21" x14ac:dyDescent="0.2">
      <c r="A172" s="32" t="s">
        <v>69</v>
      </c>
      <c r="B172" s="38"/>
      <c r="C172" s="29">
        <v>49471.477200000001</v>
      </c>
      <c r="D172" s="29"/>
      <c r="E172" s="1">
        <f t="shared" si="18"/>
        <v>6285.0041021503584</v>
      </c>
      <c r="F172" s="1">
        <f t="shared" si="19"/>
        <v>6285</v>
      </c>
      <c r="G172" s="2">
        <f t="shared" si="23"/>
        <v>2.6362500066170469E-3</v>
      </c>
      <c r="I172" s="1">
        <f t="shared" si="24"/>
        <v>2.6362500066170469E-3</v>
      </c>
      <c r="O172" s="1">
        <f t="shared" ca="1" si="20"/>
        <v>9.9261209562552955E-4</v>
      </c>
      <c r="Q172" s="82">
        <f t="shared" si="21"/>
        <v>34452.977200000001</v>
      </c>
      <c r="S172" s="3">
        <v>0.1</v>
      </c>
      <c r="U172" s="20"/>
    </row>
    <row r="173" spans="1:21" x14ac:dyDescent="0.2">
      <c r="A173" s="32" t="s">
        <v>69</v>
      </c>
      <c r="B173" s="38"/>
      <c r="C173" s="29">
        <v>49471.477899999998</v>
      </c>
      <c r="D173" s="29"/>
      <c r="E173" s="1">
        <f t="shared" si="18"/>
        <v>6285.0051913889483</v>
      </c>
      <c r="F173" s="1">
        <f t="shared" si="19"/>
        <v>6285</v>
      </c>
      <c r="G173" s="2">
        <f t="shared" si="23"/>
        <v>3.3362500034854747E-3</v>
      </c>
      <c r="I173" s="1">
        <f t="shared" si="24"/>
        <v>3.3362500034854747E-3</v>
      </c>
      <c r="O173" s="1">
        <f t="shared" ca="1" si="20"/>
        <v>9.9261209562552955E-4</v>
      </c>
      <c r="Q173" s="82">
        <f t="shared" si="21"/>
        <v>34452.977899999998</v>
      </c>
      <c r="S173" s="3">
        <v>0.1</v>
      </c>
      <c r="U173" s="20"/>
    </row>
    <row r="174" spans="1:21" x14ac:dyDescent="0.2">
      <c r="A174" s="32" t="s">
        <v>56</v>
      </c>
      <c r="B174" s="38"/>
      <c r="C174" s="29">
        <v>49776.42</v>
      </c>
      <c r="D174" s="29">
        <v>7.0000000000000001E-3</v>
      </c>
      <c r="E174" s="1">
        <f t="shared" si="18"/>
        <v>6759.5119121855869</v>
      </c>
      <c r="F174" s="1">
        <f t="shared" si="19"/>
        <v>6759.5</v>
      </c>
      <c r="G174" s="2">
        <f t="shared" si="23"/>
        <v>7.6553750041057356E-3</v>
      </c>
      <c r="I174" s="1">
        <f t="shared" si="24"/>
        <v>7.6553750041057356E-3</v>
      </c>
      <c r="O174" s="1">
        <f t="shared" ca="1" si="20"/>
        <v>5.118661882680571E-4</v>
      </c>
      <c r="Q174" s="82">
        <f t="shared" si="21"/>
        <v>34757.919999999998</v>
      </c>
      <c r="S174" s="3">
        <v>0.1</v>
      </c>
      <c r="U174" s="20"/>
    </row>
    <row r="175" spans="1:21" x14ac:dyDescent="0.2">
      <c r="A175" s="32" t="s">
        <v>56</v>
      </c>
      <c r="B175" s="38"/>
      <c r="C175" s="29">
        <v>49777.387000000002</v>
      </c>
      <c r="D175" s="29">
        <v>2E-3</v>
      </c>
      <c r="E175" s="1">
        <f t="shared" si="18"/>
        <v>6761.0166175018167</v>
      </c>
      <c r="F175" s="1">
        <f t="shared" si="19"/>
        <v>6761</v>
      </c>
      <c r="G175" s="2">
        <f t="shared" si="23"/>
        <v>1.0679250008251984E-2</v>
      </c>
      <c r="I175" s="1">
        <f t="shared" si="24"/>
        <v>1.0679250008251984E-2</v>
      </c>
      <c r="O175" s="1">
        <f t="shared" ca="1" si="20"/>
        <v>5.1034644356618992E-4</v>
      </c>
      <c r="Q175" s="82">
        <f t="shared" si="21"/>
        <v>34758.887000000002</v>
      </c>
      <c r="S175" s="3">
        <v>0.1</v>
      </c>
      <c r="U175" s="20"/>
    </row>
    <row r="176" spans="1:21" x14ac:dyDescent="0.2">
      <c r="A176" s="32" t="s">
        <v>56</v>
      </c>
      <c r="B176" s="38"/>
      <c r="C176" s="29">
        <v>49811.432000000001</v>
      </c>
      <c r="D176" s="29">
        <v>1E-3</v>
      </c>
      <c r="E176" s="1">
        <f t="shared" si="18"/>
        <v>6813.9925145967754</v>
      </c>
      <c r="F176" s="1">
        <f t="shared" si="19"/>
        <v>6814</v>
      </c>
      <c r="G176" s="2">
        <f t="shared" si="23"/>
        <v>-4.8104999950737692E-3</v>
      </c>
      <c r="I176" s="1">
        <f t="shared" si="24"/>
        <v>-4.8104999950737692E-3</v>
      </c>
      <c r="O176" s="1">
        <f t="shared" ca="1" si="20"/>
        <v>4.56648797433532E-4</v>
      </c>
      <c r="Q176" s="82">
        <f t="shared" si="21"/>
        <v>34792.932000000001</v>
      </c>
      <c r="S176" s="3">
        <v>0.1</v>
      </c>
      <c r="U176" s="20"/>
    </row>
    <row r="177" spans="1:25" x14ac:dyDescent="0.2">
      <c r="A177" s="32" t="s">
        <v>69</v>
      </c>
      <c r="B177" s="38"/>
      <c r="C177" s="29">
        <v>49865.421999999999</v>
      </c>
      <c r="D177" s="29"/>
      <c r="E177" s="1">
        <f t="shared" si="18"/>
        <v>6898.0039313733032</v>
      </c>
      <c r="F177" s="1">
        <f t="shared" si="19"/>
        <v>6898</v>
      </c>
      <c r="G177" s="2">
        <f t="shared" si="23"/>
        <v>2.5265000003855675E-3</v>
      </c>
      <c r="I177" s="1">
        <f t="shared" si="24"/>
        <v>2.5265000003855675E-3</v>
      </c>
      <c r="O177" s="1">
        <f t="shared" ca="1" si="20"/>
        <v>3.7154309412894271E-4</v>
      </c>
      <c r="Q177" s="82">
        <f t="shared" si="21"/>
        <v>34846.921999999999</v>
      </c>
      <c r="S177" s="3">
        <v>0.1</v>
      </c>
      <c r="U177" s="20"/>
    </row>
    <row r="178" spans="1:25" x14ac:dyDescent="0.2">
      <c r="A178" s="32" t="s">
        <v>60</v>
      </c>
      <c r="B178" s="38"/>
      <c r="C178" s="35">
        <v>50163.612999999998</v>
      </c>
      <c r="D178" s="35" t="s">
        <v>17</v>
      </c>
      <c r="E178" s="1">
        <f t="shared" si="18"/>
        <v>7362.0055683433047</v>
      </c>
      <c r="F178" s="1">
        <f t="shared" si="19"/>
        <v>7362</v>
      </c>
      <c r="G178" s="2">
        <f t="shared" si="23"/>
        <v>3.5785000000032596E-3</v>
      </c>
      <c r="I178" s="1">
        <f t="shared" si="24"/>
        <v>3.5785000000032596E-3</v>
      </c>
      <c r="O178" s="1">
        <f t="shared" ca="1" si="20"/>
        <v>-9.8564600315455102E-5</v>
      </c>
      <c r="Q178" s="82">
        <f t="shared" si="21"/>
        <v>35145.112999999998</v>
      </c>
      <c r="S178" s="3">
        <v>0.1</v>
      </c>
      <c r="U178" s="20"/>
    </row>
    <row r="179" spans="1:25" x14ac:dyDescent="0.2">
      <c r="A179" s="32" t="s">
        <v>69</v>
      </c>
      <c r="B179" s="38"/>
      <c r="C179" s="29">
        <v>50571.370999999999</v>
      </c>
      <c r="D179" s="29"/>
      <c r="E179" s="1">
        <f t="shared" si="18"/>
        <v>7996.4994983667293</v>
      </c>
      <c r="F179" s="1">
        <f t="shared" si="19"/>
        <v>7996.5</v>
      </c>
      <c r="G179" s="2">
        <f t="shared" si="23"/>
        <v>-3.2237499544862658E-4</v>
      </c>
      <c r="I179" s="1">
        <f t="shared" si="24"/>
        <v>-3.2237499544862658E-4</v>
      </c>
      <c r="O179" s="1">
        <f t="shared" ca="1" si="20"/>
        <v>-7.4141660920547768E-4</v>
      </c>
      <c r="Q179" s="82">
        <f t="shared" si="21"/>
        <v>35552.870999999999</v>
      </c>
      <c r="S179" s="3">
        <v>0.1</v>
      </c>
      <c r="U179" s="20"/>
    </row>
    <row r="180" spans="1:25" x14ac:dyDescent="0.2">
      <c r="A180" s="32" t="s">
        <v>56</v>
      </c>
      <c r="B180" s="38"/>
      <c r="C180" s="29">
        <v>50591.612000000001</v>
      </c>
      <c r="D180" s="29">
        <v>2E-3</v>
      </c>
      <c r="E180" s="1">
        <f t="shared" si="18"/>
        <v>8027.995610368469</v>
      </c>
      <c r="F180" s="1">
        <f t="shared" si="19"/>
        <v>8028</v>
      </c>
      <c r="G180" s="2">
        <f t="shared" si="23"/>
        <v>-2.8209999945829622E-3</v>
      </c>
      <c r="I180" s="1">
        <f t="shared" si="24"/>
        <v>-2.8209999945829622E-3</v>
      </c>
      <c r="O180" s="1">
        <f t="shared" ca="1" si="20"/>
        <v>-7.7333124794469986E-4</v>
      </c>
      <c r="Q180" s="82">
        <f t="shared" si="21"/>
        <v>35573.112000000001</v>
      </c>
      <c r="S180" s="3">
        <v>0.1</v>
      </c>
      <c r="U180" s="20"/>
    </row>
    <row r="181" spans="1:25" x14ac:dyDescent="0.2">
      <c r="A181" s="32" t="s">
        <v>56</v>
      </c>
      <c r="B181" s="38"/>
      <c r="C181" s="29">
        <v>50591.6126</v>
      </c>
      <c r="D181" s="29"/>
      <c r="E181" s="1">
        <f t="shared" si="18"/>
        <v>8027.9965440015494</v>
      </c>
      <c r="F181" s="1">
        <f t="shared" si="19"/>
        <v>8028</v>
      </c>
      <c r="G181" s="2">
        <f t="shared" si="23"/>
        <v>-2.2209999951883219E-3</v>
      </c>
      <c r="I181" s="1">
        <f t="shared" si="24"/>
        <v>-2.2209999951883219E-3</v>
      </c>
      <c r="O181" s="1">
        <f t="shared" ca="1" si="20"/>
        <v>-7.7333124794469986E-4</v>
      </c>
      <c r="Q181" s="82">
        <f t="shared" si="21"/>
        <v>35573.1126</v>
      </c>
      <c r="S181" s="3">
        <v>0.1</v>
      </c>
      <c r="U181" s="20"/>
    </row>
    <row r="182" spans="1:25" x14ac:dyDescent="0.2">
      <c r="A182" s="32" t="s">
        <v>69</v>
      </c>
      <c r="B182" s="38"/>
      <c r="C182" s="29">
        <v>50597.402000000002</v>
      </c>
      <c r="D182" s="29"/>
      <c r="E182" s="1">
        <f t="shared" si="18"/>
        <v>8037.0051696041828</v>
      </c>
      <c r="F182" s="1">
        <f t="shared" si="19"/>
        <v>8037</v>
      </c>
      <c r="G182" s="2">
        <f t="shared" si="23"/>
        <v>3.3222500060219318E-3</v>
      </c>
      <c r="I182" s="1">
        <f t="shared" si="24"/>
        <v>3.3222500060219318E-3</v>
      </c>
      <c r="O182" s="1">
        <f t="shared" ca="1" si="20"/>
        <v>-7.8244971615590471E-4</v>
      </c>
      <c r="Q182" s="82">
        <f t="shared" si="21"/>
        <v>35578.902000000002</v>
      </c>
      <c r="S182" s="3">
        <v>0.1</v>
      </c>
      <c r="U182" s="20"/>
    </row>
    <row r="183" spans="1:25" x14ac:dyDescent="0.2">
      <c r="A183" s="32" t="s">
        <v>73</v>
      </c>
      <c r="B183" s="38"/>
      <c r="C183" s="35">
        <v>50960.817000000003</v>
      </c>
      <c r="D183" s="35">
        <v>3.0000000000000001E-3</v>
      </c>
      <c r="E183" s="1">
        <f t="shared" si="18"/>
        <v>8602.4989467451887</v>
      </c>
      <c r="F183" s="1">
        <f t="shared" si="19"/>
        <v>8602.5</v>
      </c>
      <c r="G183" s="2">
        <f t="shared" si="23"/>
        <v>-6.768749954062514E-4</v>
      </c>
      <c r="K183" s="1">
        <f>+G183</f>
        <v>-6.768749954062514E-4</v>
      </c>
      <c r="O183" s="1">
        <f t="shared" ca="1" si="20"/>
        <v>-1.3553934687600151E-3</v>
      </c>
      <c r="Q183" s="82">
        <f t="shared" si="21"/>
        <v>35942.317000000003</v>
      </c>
      <c r="S183" s="3">
        <v>1</v>
      </c>
      <c r="U183" s="20"/>
    </row>
    <row r="184" spans="1:25" x14ac:dyDescent="0.2">
      <c r="A184" s="37" t="s">
        <v>74</v>
      </c>
      <c r="B184" s="38"/>
      <c r="C184" s="29">
        <v>51281.823199999999</v>
      </c>
      <c r="D184" s="29">
        <v>5.9999999999999995E-4</v>
      </c>
      <c r="E184" s="1">
        <f t="shared" si="18"/>
        <v>9102.0022928472463</v>
      </c>
      <c r="F184" s="1">
        <f t="shared" si="19"/>
        <v>9102</v>
      </c>
      <c r="G184" s="2">
        <f t="shared" si="23"/>
        <v>1.4735000004293397E-3</v>
      </c>
      <c r="K184" s="1">
        <f>+G184</f>
        <v>1.4735000004293397E-3</v>
      </c>
      <c r="O184" s="1">
        <f t="shared" ca="1" si="20"/>
        <v>-1.8614684544819484E-3</v>
      </c>
      <c r="Q184" s="82">
        <f t="shared" si="21"/>
        <v>36263.323199999999</v>
      </c>
      <c r="S184" s="3">
        <v>1</v>
      </c>
      <c r="X184" s="5" t="s">
        <v>75</v>
      </c>
      <c r="Y184" s="1" t="s">
        <v>890</v>
      </c>
    </row>
    <row r="185" spans="1:25" x14ac:dyDescent="0.2">
      <c r="A185" s="32" t="s">
        <v>76</v>
      </c>
      <c r="B185" s="38" t="s">
        <v>50</v>
      </c>
      <c r="C185" s="29">
        <v>51301.406999999999</v>
      </c>
      <c r="D185" s="29" t="s">
        <v>37</v>
      </c>
      <c r="E185" s="1">
        <f t="shared" si="18"/>
        <v>9132.4757654137993</v>
      </c>
      <c r="F185" s="1">
        <f t="shared" si="19"/>
        <v>9132.5</v>
      </c>
      <c r="G185" s="2">
        <f t="shared" si="23"/>
        <v>-1.5574375000142027E-2</v>
      </c>
      <c r="I185" s="1">
        <f>+G185</f>
        <v>-1.5574375000142027E-2</v>
      </c>
      <c r="O185" s="1">
        <f t="shared" ca="1" si="20"/>
        <v>-1.8923699300865907E-3</v>
      </c>
      <c r="Q185" s="82">
        <f t="shared" si="21"/>
        <v>36282.906999999999</v>
      </c>
      <c r="S185" s="3">
        <v>0.1</v>
      </c>
    </row>
    <row r="186" spans="1:25" x14ac:dyDescent="0.2">
      <c r="A186" s="33" t="s">
        <v>77</v>
      </c>
      <c r="B186" s="34" t="s">
        <v>50</v>
      </c>
      <c r="C186" s="29">
        <v>51301.431799999998</v>
      </c>
      <c r="D186" s="29">
        <v>8.0000000000000004E-4</v>
      </c>
      <c r="E186" s="1">
        <f t="shared" si="18"/>
        <v>9132.5143555811646</v>
      </c>
      <c r="F186" s="1">
        <f t="shared" si="19"/>
        <v>9132.5</v>
      </c>
      <c r="G186" s="2">
        <f t="shared" si="23"/>
        <v>9.2256249990896322E-3</v>
      </c>
      <c r="K186" s="1">
        <f>+G186</f>
        <v>9.2256249990896322E-3</v>
      </c>
      <c r="O186" s="1">
        <f t="shared" ca="1" si="20"/>
        <v>-1.8923699300865907E-3</v>
      </c>
      <c r="Q186" s="82">
        <f t="shared" si="21"/>
        <v>36282.931799999998</v>
      </c>
      <c r="S186" s="3">
        <v>1</v>
      </c>
      <c r="U186" s="20"/>
    </row>
    <row r="187" spans="1:25" x14ac:dyDescent="0.2">
      <c r="A187" s="37" t="s">
        <v>74</v>
      </c>
      <c r="B187" s="38"/>
      <c r="C187" s="29">
        <v>51307.859700000001</v>
      </c>
      <c r="D187" s="29">
        <v>5.0000000000000001E-4</v>
      </c>
      <c r="E187" s="1">
        <f t="shared" si="18"/>
        <v>9142.5165223879449</v>
      </c>
      <c r="F187" s="1">
        <f t="shared" si="19"/>
        <v>9142.5</v>
      </c>
      <c r="G187" s="2">
        <f t="shared" si="23"/>
        <v>1.0618125001201406E-2</v>
      </c>
      <c r="K187" s="1">
        <f>+G187</f>
        <v>1.0618125001201406E-2</v>
      </c>
      <c r="O187" s="1">
        <f t="shared" ca="1" si="20"/>
        <v>-1.9025015614323754E-3</v>
      </c>
      <c r="Q187" s="82">
        <f t="shared" si="21"/>
        <v>36289.359700000001</v>
      </c>
      <c r="S187" s="3">
        <v>1</v>
      </c>
      <c r="U187" s="20"/>
      <c r="Y187" s="1" t="s">
        <v>890</v>
      </c>
    </row>
    <row r="188" spans="1:25" x14ac:dyDescent="0.2">
      <c r="A188" s="37" t="s">
        <v>78</v>
      </c>
      <c r="B188" s="38"/>
      <c r="C188" s="29">
        <v>51573.911999999997</v>
      </c>
      <c r="D188" s="29">
        <v>1E-4</v>
      </c>
      <c r="E188" s="1">
        <f t="shared" si="18"/>
        <v>9556.5085701681655</v>
      </c>
      <c r="F188" s="1">
        <f t="shared" si="19"/>
        <v>9556.5</v>
      </c>
      <c r="G188" s="2">
        <f t="shared" si="23"/>
        <v>5.5076249991543591E-3</v>
      </c>
      <c r="K188" s="1">
        <f>+G188</f>
        <v>5.5076249991543591E-3</v>
      </c>
      <c r="O188" s="1">
        <f t="shared" ca="1" si="20"/>
        <v>-2.3219510991478523E-3</v>
      </c>
      <c r="Q188" s="82">
        <f t="shared" si="21"/>
        <v>36555.411999999997</v>
      </c>
      <c r="S188" s="3">
        <v>1</v>
      </c>
      <c r="U188" s="20"/>
      <c r="Y188" s="1" t="s">
        <v>890</v>
      </c>
    </row>
    <row r="189" spans="1:25" x14ac:dyDescent="0.2">
      <c r="A189" s="32" t="s">
        <v>79</v>
      </c>
      <c r="B189" s="38" t="s">
        <v>53</v>
      </c>
      <c r="C189" s="29">
        <v>51607.644999999997</v>
      </c>
      <c r="D189" s="29" t="s">
        <v>37</v>
      </c>
      <c r="E189" s="1">
        <f t="shared" si="18"/>
        <v>9608.9989780607903</v>
      </c>
      <c r="F189" s="1">
        <f t="shared" si="19"/>
        <v>9609</v>
      </c>
      <c r="G189" s="2">
        <f t="shared" si="23"/>
        <v>-6.5675000223563984E-4</v>
      </c>
      <c r="I189" s="1">
        <f>+G189</f>
        <v>-6.5675000223563984E-4</v>
      </c>
      <c r="O189" s="1">
        <f t="shared" ca="1" si="20"/>
        <v>-2.3751421637132203E-3</v>
      </c>
      <c r="Q189" s="82">
        <f t="shared" si="21"/>
        <v>36589.144999999997</v>
      </c>
      <c r="S189" s="3">
        <v>0.1</v>
      </c>
    </row>
    <row r="190" spans="1:25" x14ac:dyDescent="0.2">
      <c r="A190" s="32" t="s">
        <v>80</v>
      </c>
      <c r="B190" s="38" t="s">
        <v>50</v>
      </c>
      <c r="C190" s="29">
        <v>51641.383999999998</v>
      </c>
      <c r="D190" s="29" t="s">
        <v>37</v>
      </c>
      <c r="E190" s="1">
        <f t="shared" si="18"/>
        <v>9661.4987222842283</v>
      </c>
      <c r="F190" s="1">
        <f t="shared" si="19"/>
        <v>9661.5</v>
      </c>
      <c r="G190" s="2">
        <f t="shared" si="23"/>
        <v>-8.211250024032779E-4</v>
      </c>
      <c r="I190" s="1">
        <f>+G190</f>
        <v>-8.211250024032779E-4</v>
      </c>
      <c r="O190" s="1">
        <f t="shared" ca="1" si="20"/>
        <v>-2.4283332282785883E-3</v>
      </c>
      <c r="Q190" s="82">
        <f t="shared" si="21"/>
        <v>36622.883999999998</v>
      </c>
      <c r="S190" s="3">
        <v>0.1</v>
      </c>
    </row>
    <row r="191" spans="1:25" x14ac:dyDescent="0.2">
      <c r="A191" s="32" t="s">
        <v>79</v>
      </c>
      <c r="B191" s="38" t="s">
        <v>53</v>
      </c>
      <c r="C191" s="29">
        <v>51992.589</v>
      </c>
      <c r="D191" s="29" t="s">
        <v>37</v>
      </c>
      <c r="E191" s="1">
        <f t="shared" si="18"/>
        <v>10207.99306621832</v>
      </c>
      <c r="F191" s="1">
        <f t="shared" si="19"/>
        <v>10208</v>
      </c>
      <c r="G191" s="2">
        <f t="shared" si="23"/>
        <v>-4.4559999951161444E-3</v>
      </c>
      <c r="I191" s="1">
        <f>+G191</f>
        <v>-4.4559999951161444E-3</v>
      </c>
      <c r="O191" s="1">
        <f t="shared" ca="1" si="20"/>
        <v>-2.9820268813257091E-3</v>
      </c>
      <c r="Q191" s="82">
        <f t="shared" si="21"/>
        <v>36974.089</v>
      </c>
      <c r="S191" s="3">
        <v>0.1</v>
      </c>
    </row>
    <row r="192" spans="1:25" x14ac:dyDescent="0.2">
      <c r="A192" s="32" t="s">
        <v>81</v>
      </c>
      <c r="B192" s="38" t="s">
        <v>53</v>
      </c>
      <c r="C192" s="29">
        <v>52050.425000000003</v>
      </c>
      <c r="D192" s="29" t="s">
        <v>37</v>
      </c>
      <c r="E192" s="1">
        <f t="shared" si="18"/>
        <v>10297.989071046764</v>
      </c>
      <c r="F192" s="1">
        <f t="shared" si="19"/>
        <v>10298</v>
      </c>
      <c r="G192" s="2">
        <f t="shared" si="23"/>
        <v>-7.0234999948297627E-3</v>
      </c>
      <c r="I192" s="1">
        <f>+G192</f>
        <v>-7.0234999948297627E-3</v>
      </c>
      <c r="O192" s="1">
        <f t="shared" ca="1" si="20"/>
        <v>-3.073211563437768E-3</v>
      </c>
      <c r="Q192" s="82">
        <f t="shared" si="21"/>
        <v>37031.925000000003</v>
      </c>
      <c r="S192" s="3">
        <v>0.1</v>
      </c>
    </row>
    <row r="193" spans="1:21" x14ac:dyDescent="0.2">
      <c r="A193" s="32" t="s">
        <v>82</v>
      </c>
      <c r="B193" s="38" t="s">
        <v>50</v>
      </c>
      <c r="C193" s="29">
        <v>52344.46</v>
      </c>
      <c r="D193" s="29" t="s">
        <v>37</v>
      </c>
      <c r="E193" s="1">
        <f t="shared" si="18"/>
        <v>10755.523742872785</v>
      </c>
      <c r="F193" s="1">
        <f t="shared" si="19"/>
        <v>10755.5</v>
      </c>
      <c r="G193" s="2">
        <f t="shared" si="23"/>
        <v>1.5258375002304092E-2</v>
      </c>
      <c r="I193" s="1">
        <f>+G193</f>
        <v>1.5258375002304092E-2</v>
      </c>
      <c r="O193" s="1">
        <f t="shared" ca="1" si="20"/>
        <v>-3.5367336975074062E-3</v>
      </c>
      <c r="Q193" s="82">
        <f t="shared" si="21"/>
        <v>37325.96</v>
      </c>
      <c r="S193" s="3">
        <v>0.1</v>
      </c>
    </row>
    <row r="194" spans="1:21" x14ac:dyDescent="0.2">
      <c r="A194" s="32" t="s">
        <v>83</v>
      </c>
      <c r="B194" s="38" t="s">
        <v>53</v>
      </c>
      <c r="C194" s="29">
        <v>52415.450299999997</v>
      </c>
      <c r="D194" s="29">
        <v>5.9999999999999995E-4</v>
      </c>
      <c r="E194" s="1">
        <f t="shared" si="18"/>
        <v>10865.98856377278</v>
      </c>
      <c r="F194" s="1">
        <f t="shared" si="19"/>
        <v>10866</v>
      </c>
      <c r="G194" s="2">
        <f t="shared" si="23"/>
        <v>-7.3495000033290125E-3</v>
      </c>
      <c r="K194" s="1">
        <f>+G194</f>
        <v>-7.3495000033290125E-3</v>
      </c>
      <c r="O194" s="1">
        <f t="shared" ca="1" si="20"/>
        <v>-3.6486882238783245E-3</v>
      </c>
      <c r="Q194" s="82">
        <f t="shared" si="21"/>
        <v>37396.950299999997</v>
      </c>
      <c r="S194" s="3">
        <v>1</v>
      </c>
      <c r="U194" s="20"/>
    </row>
    <row r="195" spans="1:21" x14ac:dyDescent="0.2">
      <c r="A195" s="32" t="s">
        <v>83</v>
      </c>
      <c r="B195" s="38" t="s">
        <v>53</v>
      </c>
      <c r="C195" s="29">
        <v>52417.378400000001</v>
      </c>
      <c r="D195" s="29">
        <v>5.0000000000000001E-4</v>
      </c>
      <c r="E195" s="1">
        <f t="shared" si="18"/>
        <v>10868.988793679933</v>
      </c>
      <c r="F195" s="1">
        <f t="shared" si="19"/>
        <v>10869</v>
      </c>
      <c r="G195" s="2">
        <f t="shared" si="23"/>
        <v>-7.2017499915091321E-3</v>
      </c>
      <c r="K195" s="1">
        <f>+G195</f>
        <v>-7.2017499915091321E-3</v>
      </c>
      <c r="O195" s="1">
        <f t="shared" ca="1" si="20"/>
        <v>-3.6517277132820606E-3</v>
      </c>
      <c r="Q195" s="82">
        <f t="shared" si="21"/>
        <v>37398.878400000001</v>
      </c>
      <c r="S195" s="3">
        <v>1</v>
      </c>
      <c r="U195" s="20"/>
    </row>
    <row r="196" spans="1:21" x14ac:dyDescent="0.2">
      <c r="A196" s="32" t="s">
        <v>84</v>
      </c>
      <c r="B196" s="38" t="s">
        <v>53</v>
      </c>
      <c r="C196" s="29">
        <v>52721.370999999999</v>
      </c>
      <c r="D196" s="29" t="s">
        <v>37</v>
      </c>
      <c r="E196" s="1">
        <f t="shared" si="18"/>
        <v>11342.01804012522</v>
      </c>
      <c r="F196" s="1">
        <f t="shared" si="19"/>
        <v>11342</v>
      </c>
      <c r="G196" s="2">
        <f t="shared" si="23"/>
        <v>1.1593499999435153E-2</v>
      </c>
      <c r="I196" s="1">
        <f>+G196</f>
        <v>1.1593499999435153E-2</v>
      </c>
      <c r="O196" s="1">
        <f t="shared" ca="1" si="20"/>
        <v>-4.1309538759376641E-3</v>
      </c>
      <c r="Q196" s="82">
        <f t="shared" si="21"/>
        <v>37702.870999999999</v>
      </c>
      <c r="S196" s="3">
        <v>0.1</v>
      </c>
    </row>
    <row r="197" spans="1:21" x14ac:dyDescent="0.2">
      <c r="A197" s="33" t="s">
        <v>85</v>
      </c>
      <c r="B197" s="39" t="s">
        <v>53</v>
      </c>
      <c r="C197" s="29">
        <v>52747.7</v>
      </c>
      <c r="D197" s="29">
        <v>1E-3</v>
      </c>
      <c r="E197" s="1">
        <f t="shared" si="18"/>
        <v>11382.987415793104</v>
      </c>
      <c r="F197" s="1">
        <f t="shared" si="19"/>
        <v>11383</v>
      </c>
      <c r="G197" s="2">
        <f t="shared" si="23"/>
        <v>-8.0872499966062605E-3</v>
      </c>
      <c r="K197" s="1">
        <f>+G197</f>
        <v>-8.0872499966062605E-3</v>
      </c>
      <c r="O197" s="1">
        <f t="shared" ca="1" si="20"/>
        <v>-4.1724935644553811E-3</v>
      </c>
      <c r="Q197" s="82">
        <f t="shared" si="21"/>
        <v>37729.199999999997</v>
      </c>
      <c r="S197" s="3">
        <v>1</v>
      </c>
      <c r="U197" s="20"/>
    </row>
    <row r="198" spans="1:21" x14ac:dyDescent="0.2">
      <c r="A198" s="32" t="s">
        <v>86</v>
      </c>
      <c r="B198" s="38" t="s">
        <v>53</v>
      </c>
      <c r="C198" s="29">
        <v>52783.0501</v>
      </c>
      <c r="D198" s="29" t="s">
        <v>38</v>
      </c>
      <c r="E198" s="1">
        <f t="shared" si="18"/>
        <v>11437.994120445675</v>
      </c>
      <c r="F198" s="1">
        <f t="shared" si="19"/>
        <v>11438</v>
      </c>
      <c r="G198" s="2">
        <f t="shared" si="23"/>
        <v>-3.7784999949508347E-3</v>
      </c>
      <c r="K198" s="1">
        <f>+G198</f>
        <v>-3.7784999949508347E-3</v>
      </c>
      <c r="O198" s="1">
        <f t="shared" ca="1" si="20"/>
        <v>-4.2282175368571952E-3</v>
      </c>
      <c r="Q198" s="82">
        <f t="shared" si="21"/>
        <v>37764.5501</v>
      </c>
      <c r="S198" s="3">
        <v>1</v>
      </c>
      <c r="U198" s="20"/>
    </row>
    <row r="199" spans="1:21" x14ac:dyDescent="0.2">
      <c r="A199" s="32" t="s">
        <v>87</v>
      </c>
      <c r="B199" s="38" t="s">
        <v>53</v>
      </c>
      <c r="C199" s="29">
        <v>53036.243000000002</v>
      </c>
      <c r="D199" s="29" t="s">
        <v>37</v>
      </c>
      <c r="E199" s="1">
        <f t="shared" si="18"/>
        <v>11831.976232813866</v>
      </c>
      <c r="F199" s="1">
        <f t="shared" si="19"/>
        <v>11832</v>
      </c>
      <c r="G199" s="2">
        <f t="shared" si="23"/>
        <v>-1.5273999997589272E-2</v>
      </c>
      <c r="I199" s="1">
        <f>+G199</f>
        <v>-1.5273999997589272E-2</v>
      </c>
      <c r="O199" s="1">
        <f t="shared" ca="1" si="20"/>
        <v>-4.6274038118811027E-3</v>
      </c>
      <c r="Q199" s="82">
        <f t="shared" si="21"/>
        <v>38017.743000000002</v>
      </c>
      <c r="S199" s="3">
        <v>0.1</v>
      </c>
    </row>
    <row r="200" spans="1:21" x14ac:dyDescent="0.2">
      <c r="A200" s="40" t="s">
        <v>88</v>
      </c>
      <c r="B200" s="42"/>
      <c r="C200" s="29">
        <v>53111.448400000001</v>
      </c>
      <c r="D200" s="29">
        <v>4.1000000000000003E-3</v>
      </c>
      <c r="E200" s="1">
        <f t="shared" si="18"/>
        <v>11948.999981716359</v>
      </c>
      <c r="F200" s="1">
        <f t="shared" si="19"/>
        <v>11949</v>
      </c>
      <c r="G200" s="2">
        <f t="shared" si="23"/>
        <v>-1.1749994882848114E-5</v>
      </c>
      <c r="K200" s="1">
        <f>+G200</f>
        <v>-1.1749994882848114E-5</v>
      </c>
      <c r="O200" s="1">
        <f t="shared" ca="1" si="20"/>
        <v>-4.7459438986267796E-3</v>
      </c>
      <c r="Q200" s="82">
        <f t="shared" si="21"/>
        <v>38092.948400000001</v>
      </c>
      <c r="S200" s="3">
        <v>1</v>
      </c>
      <c r="U200" s="20"/>
    </row>
    <row r="201" spans="1:21" x14ac:dyDescent="0.2">
      <c r="A201" s="40" t="s">
        <v>89</v>
      </c>
      <c r="B201" s="42" t="s">
        <v>53</v>
      </c>
      <c r="C201" s="29">
        <v>53241.847999999998</v>
      </c>
      <c r="D201" s="29">
        <v>1E-3</v>
      </c>
      <c r="E201" s="1">
        <f t="shared" si="18"/>
        <v>12151.908948989791</v>
      </c>
      <c r="F201" s="1">
        <f t="shared" si="19"/>
        <v>12152</v>
      </c>
      <c r="O201" s="1">
        <f t="shared" ca="1" si="20"/>
        <v>-4.9516160149462047E-3</v>
      </c>
      <c r="Q201" s="82">
        <f t="shared" si="21"/>
        <v>38223.347999999998</v>
      </c>
      <c r="U201" s="20">
        <v>-5.8513999996648636E-2</v>
      </c>
    </row>
    <row r="202" spans="1:21" x14ac:dyDescent="0.2">
      <c r="A202" s="33" t="s">
        <v>90</v>
      </c>
      <c r="B202" s="39" t="s">
        <v>50</v>
      </c>
      <c r="C202" s="36">
        <v>53285.3871</v>
      </c>
      <c r="D202" s="36">
        <v>1E-4</v>
      </c>
      <c r="E202" s="1">
        <f t="shared" si="18"/>
        <v>12219.65818914862</v>
      </c>
      <c r="F202" s="1">
        <f t="shared" si="19"/>
        <v>12219.5</v>
      </c>
      <c r="O202" s="1">
        <f t="shared" ca="1" si="20"/>
        <v>-5.0200045265302497E-3</v>
      </c>
      <c r="Q202" s="82">
        <f t="shared" si="21"/>
        <v>38266.8871</v>
      </c>
      <c r="U202" s="20">
        <v>0.10166037500312086</v>
      </c>
    </row>
    <row r="203" spans="1:21" x14ac:dyDescent="0.2">
      <c r="A203" s="32" t="s">
        <v>91</v>
      </c>
      <c r="B203" s="38" t="s">
        <v>53</v>
      </c>
      <c r="C203" s="29">
        <v>53376.218699999998</v>
      </c>
      <c r="D203" s="29" t="s">
        <v>38</v>
      </c>
      <c r="E203" s="1">
        <f t="shared" si="18"/>
        <v>12360.997166812613</v>
      </c>
      <c r="F203" s="1">
        <f t="shared" si="19"/>
        <v>12361</v>
      </c>
      <c r="G203" s="2">
        <f t="shared" ref="G203:G234" si="25">+C203-(C$7+F203*C$8)</f>
        <v>-1.8207499961135909E-3</v>
      </c>
      <c r="K203" s="1">
        <f t="shared" ref="K203:K208" si="26">+G203</f>
        <v>-1.8207499961135909E-3</v>
      </c>
      <c r="O203" s="1">
        <f t="shared" ca="1" si="20"/>
        <v>-5.1633671100730985E-3</v>
      </c>
      <c r="Q203" s="82">
        <f t="shared" si="21"/>
        <v>38357.718699999998</v>
      </c>
      <c r="S203" s="3">
        <v>1</v>
      </c>
      <c r="U203" s="20"/>
    </row>
    <row r="204" spans="1:21" x14ac:dyDescent="0.2">
      <c r="A204" s="32" t="s">
        <v>91</v>
      </c>
      <c r="B204" s="38" t="s">
        <v>53</v>
      </c>
      <c r="C204" s="29">
        <v>53407.071000000004</v>
      </c>
      <c r="D204" s="29" t="s">
        <v>37</v>
      </c>
      <c r="E204" s="1">
        <f t="shared" si="18"/>
        <v>12409.005046675829</v>
      </c>
      <c r="F204" s="1">
        <f t="shared" si="19"/>
        <v>12409</v>
      </c>
      <c r="G204" s="2">
        <f t="shared" si="25"/>
        <v>3.2432500083814375E-3</v>
      </c>
      <c r="K204" s="1">
        <f t="shared" si="26"/>
        <v>3.2432500083814375E-3</v>
      </c>
      <c r="O204" s="1">
        <f t="shared" ca="1" si="20"/>
        <v>-5.2119989405328641E-3</v>
      </c>
      <c r="Q204" s="82">
        <f t="shared" si="21"/>
        <v>38388.571000000004</v>
      </c>
      <c r="S204" s="3">
        <v>1</v>
      </c>
    </row>
    <row r="205" spans="1:21" x14ac:dyDescent="0.2">
      <c r="A205" s="40" t="s">
        <v>92</v>
      </c>
      <c r="B205" s="42" t="s">
        <v>53</v>
      </c>
      <c r="C205" s="29">
        <v>53410.606599999999</v>
      </c>
      <c r="D205" s="29">
        <v>1E-4</v>
      </c>
      <c r="E205" s="1">
        <f t="shared" si="18"/>
        <v>12414.506635213609</v>
      </c>
      <c r="F205" s="1">
        <f t="shared" si="19"/>
        <v>12414.5</v>
      </c>
      <c r="G205" s="2">
        <f t="shared" si="25"/>
        <v>4.2641250038286671E-3</v>
      </c>
      <c r="K205" s="1">
        <f t="shared" si="26"/>
        <v>4.2641250038286671E-3</v>
      </c>
      <c r="O205" s="1">
        <f t="shared" ca="1" si="20"/>
        <v>-5.2175713377730464E-3</v>
      </c>
      <c r="Q205" s="82">
        <f t="shared" si="21"/>
        <v>38392.106599999999</v>
      </c>
      <c r="S205" s="3">
        <v>1</v>
      </c>
      <c r="U205" s="20"/>
    </row>
    <row r="206" spans="1:21" x14ac:dyDescent="0.2">
      <c r="A206" s="43" t="s">
        <v>92</v>
      </c>
      <c r="B206" s="42" t="s">
        <v>53</v>
      </c>
      <c r="C206" s="43">
        <v>53410.606599999999</v>
      </c>
      <c r="D206" s="43">
        <v>1E-4</v>
      </c>
      <c r="E206" s="1">
        <f t="shared" si="18"/>
        <v>12414.506635213609</v>
      </c>
      <c r="F206" s="1">
        <f t="shared" si="19"/>
        <v>12414.5</v>
      </c>
      <c r="G206" s="2">
        <f t="shared" si="25"/>
        <v>4.2641250038286671E-3</v>
      </c>
      <c r="K206" s="1">
        <f t="shared" si="26"/>
        <v>4.2641250038286671E-3</v>
      </c>
      <c r="O206" s="1">
        <f t="shared" ca="1" si="20"/>
        <v>-5.2175713377730464E-3</v>
      </c>
      <c r="Q206" s="82">
        <f t="shared" si="21"/>
        <v>38392.106599999999</v>
      </c>
      <c r="S206" s="3">
        <v>1</v>
      </c>
      <c r="U206" s="20"/>
    </row>
    <row r="207" spans="1:21" x14ac:dyDescent="0.2">
      <c r="A207" s="40" t="s">
        <v>92</v>
      </c>
      <c r="B207" s="42" t="s">
        <v>53</v>
      </c>
      <c r="C207" s="29">
        <v>53411.564700000003</v>
      </c>
      <c r="D207" s="29">
        <v>2.0000000000000001E-4</v>
      </c>
      <c r="E207" s="1">
        <f t="shared" si="18"/>
        <v>12415.997491639129</v>
      </c>
      <c r="F207" s="1">
        <f t="shared" si="19"/>
        <v>12416</v>
      </c>
      <c r="G207" s="2">
        <f t="shared" si="25"/>
        <v>-1.6119999927468598E-3</v>
      </c>
      <c r="K207" s="1">
        <f t="shared" si="26"/>
        <v>-1.6119999927468598E-3</v>
      </c>
      <c r="O207" s="1">
        <f t="shared" ca="1" si="20"/>
        <v>-5.2190910824749144E-3</v>
      </c>
      <c r="Q207" s="82">
        <f t="shared" si="21"/>
        <v>38393.064700000003</v>
      </c>
      <c r="S207" s="3">
        <v>1</v>
      </c>
      <c r="U207" s="20"/>
    </row>
    <row r="208" spans="1:21" x14ac:dyDescent="0.2">
      <c r="A208" s="43" t="s">
        <v>92</v>
      </c>
      <c r="B208" s="42" t="s">
        <v>53</v>
      </c>
      <c r="C208" s="43">
        <v>53411.564700000003</v>
      </c>
      <c r="D208" s="43">
        <v>2.0000000000000001E-4</v>
      </c>
      <c r="E208" s="1">
        <f t="shared" si="18"/>
        <v>12415.997491639129</v>
      </c>
      <c r="F208" s="1">
        <f t="shared" si="19"/>
        <v>12416</v>
      </c>
      <c r="G208" s="2">
        <f t="shared" si="25"/>
        <v>-1.6119999927468598E-3</v>
      </c>
      <c r="K208" s="1">
        <f t="shared" si="26"/>
        <v>-1.6119999927468598E-3</v>
      </c>
      <c r="O208" s="1">
        <f t="shared" ca="1" si="20"/>
        <v>-5.2190910824749144E-3</v>
      </c>
      <c r="Q208" s="82">
        <f t="shared" si="21"/>
        <v>38393.064700000003</v>
      </c>
      <c r="S208" s="3">
        <v>1</v>
      </c>
      <c r="U208" s="20"/>
    </row>
    <row r="209" spans="1:21" x14ac:dyDescent="0.2">
      <c r="A209" s="32" t="s">
        <v>91</v>
      </c>
      <c r="B209" s="38" t="s">
        <v>53</v>
      </c>
      <c r="C209" s="29">
        <v>53432.131699999998</v>
      </c>
      <c r="D209" s="29" t="s">
        <v>38</v>
      </c>
      <c r="E209" s="1">
        <f t="shared" si="18"/>
        <v>12448.000877615099</v>
      </c>
      <c r="F209" s="1">
        <f t="shared" si="19"/>
        <v>12448</v>
      </c>
      <c r="G209" s="2">
        <f t="shared" si="25"/>
        <v>5.6400000175926834E-4</v>
      </c>
      <c r="J209" s="1">
        <f>+G209</f>
        <v>5.6400000175926834E-4</v>
      </c>
      <c r="O209" s="1">
        <f t="shared" ca="1" si="20"/>
        <v>-5.2515123027814248E-3</v>
      </c>
      <c r="Q209" s="82">
        <f t="shared" si="21"/>
        <v>38413.631699999998</v>
      </c>
      <c r="S209" s="3">
        <v>1</v>
      </c>
      <c r="U209" s="20"/>
    </row>
    <row r="210" spans="1:21" x14ac:dyDescent="0.2">
      <c r="A210" s="44" t="s">
        <v>93</v>
      </c>
      <c r="B210" s="38" t="s">
        <v>53</v>
      </c>
      <c r="C210" s="29">
        <v>53432.771000000001</v>
      </c>
      <c r="D210" s="29">
        <v>5.0000000000000001E-4</v>
      </c>
      <c r="E210" s="1">
        <f t="shared" si="18"/>
        <v>12448.995663663356</v>
      </c>
      <c r="F210" s="1">
        <f t="shared" si="19"/>
        <v>12449</v>
      </c>
      <c r="G210" s="2">
        <f t="shared" si="25"/>
        <v>-2.7867499957210384E-3</v>
      </c>
      <c r="K210" s="1">
        <f t="shared" ref="K210:K216" si="27">+G210</f>
        <v>-2.7867499957210384E-3</v>
      </c>
      <c r="O210" s="1">
        <f t="shared" ca="1" si="20"/>
        <v>-5.2525254659160029E-3</v>
      </c>
      <c r="Q210" s="82">
        <f t="shared" si="21"/>
        <v>38414.271000000001</v>
      </c>
      <c r="S210" s="3">
        <v>1</v>
      </c>
      <c r="U210" s="20"/>
    </row>
    <row r="211" spans="1:21" x14ac:dyDescent="0.2">
      <c r="A211" s="33" t="s">
        <v>90</v>
      </c>
      <c r="B211" s="39" t="s">
        <v>50</v>
      </c>
      <c r="C211" s="36">
        <v>53450.4496</v>
      </c>
      <c r="D211" s="36">
        <v>2.0000000000000001E-4</v>
      </c>
      <c r="E211" s="1">
        <f t="shared" si="18"/>
        <v>12476.50453998537</v>
      </c>
      <c r="F211" s="1">
        <f t="shared" si="19"/>
        <v>12476.5</v>
      </c>
      <c r="G211" s="2">
        <f t="shared" si="25"/>
        <v>2.9176250027376227E-3</v>
      </c>
      <c r="K211" s="1">
        <f t="shared" si="27"/>
        <v>2.9176250027376227E-3</v>
      </c>
      <c r="O211" s="1">
        <f t="shared" ca="1" si="20"/>
        <v>-5.2803874521169091E-3</v>
      </c>
      <c r="Q211" s="82">
        <f t="shared" si="21"/>
        <v>38431.9496</v>
      </c>
      <c r="S211" s="3">
        <v>1</v>
      </c>
      <c r="U211" s="20"/>
    </row>
    <row r="212" spans="1:21" x14ac:dyDescent="0.2">
      <c r="A212" s="33" t="s">
        <v>90</v>
      </c>
      <c r="B212" s="39" t="s">
        <v>53</v>
      </c>
      <c r="C212" s="36">
        <v>53451.408900000002</v>
      </c>
      <c r="D212" s="36">
        <v>2.0000000000000001E-4</v>
      </c>
      <c r="E212" s="1">
        <f t="shared" si="18"/>
        <v>12477.997263677053</v>
      </c>
      <c r="F212" s="1">
        <f t="shared" si="19"/>
        <v>12478</v>
      </c>
      <c r="G212" s="2">
        <f t="shared" si="25"/>
        <v>-1.7584999950486235E-3</v>
      </c>
      <c r="K212" s="1">
        <f t="shared" si="27"/>
        <v>-1.7584999950486235E-3</v>
      </c>
      <c r="O212" s="1">
        <f t="shared" ca="1" si="20"/>
        <v>-5.2819071968187772E-3</v>
      </c>
      <c r="Q212" s="82">
        <f t="shared" si="21"/>
        <v>38432.908900000002</v>
      </c>
      <c r="S212" s="3">
        <v>1</v>
      </c>
      <c r="U212" s="20"/>
    </row>
    <row r="213" spans="1:21" x14ac:dyDescent="0.2">
      <c r="A213" s="44" t="s">
        <v>93</v>
      </c>
      <c r="B213" s="38" t="s">
        <v>53</v>
      </c>
      <c r="C213" s="29">
        <v>53459.760999999999</v>
      </c>
      <c r="D213" s="29">
        <v>5.9999999999999995E-4</v>
      </c>
      <c r="E213" s="1">
        <f t="shared" ref="E213:E271" si="28">+(C213-C$7)/C$8</f>
        <v>12490.993591775939</v>
      </c>
      <c r="F213" s="1">
        <f t="shared" ref="F213:F271" si="29">ROUND(2*E213,0)/2</f>
        <v>12491</v>
      </c>
      <c r="G213" s="2">
        <f t="shared" si="25"/>
        <v>-4.1182499990100041E-3</v>
      </c>
      <c r="K213" s="1">
        <f t="shared" si="27"/>
        <v>-4.1182499990100041E-3</v>
      </c>
      <c r="O213" s="1">
        <f t="shared" ref="O213:O271" ca="1" si="30">+C$11+C$12*$F213</f>
        <v>-5.295078317568298E-3</v>
      </c>
      <c r="Q213" s="82">
        <f t="shared" ref="Q213:Q271" si="31">+C213-15018.5</f>
        <v>38441.260999999999</v>
      </c>
      <c r="S213" s="3">
        <v>1</v>
      </c>
      <c r="U213" s="20"/>
    </row>
    <row r="214" spans="1:21" x14ac:dyDescent="0.2">
      <c r="A214" s="44" t="s">
        <v>93</v>
      </c>
      <c r="B214" s="38" t="s">
        <v>53</v>
      </c>
      <c r="C214" s="29">
        <v>53461.692600000002</v>
      </c>
      <c r="D214" s="29">
        <v>5.0000000000000001E-4</v>
      </c>
      <c r="E214" s="1">
        <f t="shared" si="28"/>
        <v>12493.999267876066</v>
      </c>
      <c r="F214" s="1">
        <f t="shared" si="29"/>
        <v>12494</v>
      </c>
      <c r="G214" s="2">
        <f t="shared" si="25"/>
        <v>-4.7049999557202682E-4</v>
      </c>
      <c r="K214" s="1">
        <f t="shared" si="27"/>
        <v>-4.7049999557202682E-4</v>
      </c>
      <c r="O214" s="1">
        <f t="shared" ca="1" si="30"/>
        <v>-5.2981178069720324E-3</v>
      </c>
      <c r="Q214" s="82">
        <f t="shared" si="31"/>
        <v>38443.192600000002</v>
      </c>
      <c r="S214" s="3">
        <v>1</v>
      </c>
      <c r="U214" s="20"/>
    </row>
    <row r="215" spans="1:21" x14ac:dyDescent="0.2">
      <c r="A215" s="44" t="s">
        <v>93</v>
      </c>
      <c r="B215" s="38" t="s">
        <v>50</v>
      </c>
      <c r="C215" s="29">
        <v>53462.658499999998</v>
      </c>
      <c r="D215" s="29">
        <v>5.0000000000000001E-4</v>
      </c>
      <c r="E215" s="1">
        <f t="shared" si="28"/>
        <v>12495.502261531634</v>
      </c>
      <c r="F215" s="1">
        <f t="shared" si="29"/>
        <v>12495.5</v>
      </c>
      <c r="G215" s="2">
        <f t="shared" si="25"/>
        <v>1.4533749999827705E-3</v>
      </c>
      <c r="K215" s="1">
        <f t="shared" si="27"/>
        <v>1.4533749999827705E-3</v>
      </c>
      <c r="O215" s="1">
        <f t="shared" ca="1" si="30"/>
        <v>-5.2996375516739004E-3</v>
      </c>
      <c r="Q215" s="82">
        <f t="shared" si="31"/>
        <v>38444.158499999998</v>
      </c>
      <c r="S215" s="3">
        <v>1</v>
      </c>
      <c r="U215" s="20"/>
    </row>
    <row r="216" spans="1:21" x14ac:dyDescent="0.2">
      <c r="A216" s="44" t="s">
        <v>93</v>
      </c>
      <c r="B216" s="38" t="s">
        <v>53</v>
      </c>
      <c r="C216" s="29">
        <v>53463.618399999999</v>
      </c>
      <c r="D216" s="29">
        <v>1E-3</v>
      </c>
      <c r="E216" s="1">
        <f t="shared" si="28"/>
        <v>12496.995918856397</v>
      </c>
      <c r="F216" s="1">
        <f t="shared" si="29"/>
        <v>12497</v>
      </c>
      <c r="G216" s="2">
        <f t="shared" si="25"/>
        <v>-2.6227499984088354E-3</v>
      </c>
      <c r="K216" s="1">
        <f t="shared" si="27"/>
        <v>-2.6227499984088354E-3</v>
      </c>
      <c r="O216" s="1">
        <f t="shared" ca="1" si="30"/>
        <v>-5.3011572963757685E-3</v>
      </c>
      <c r="Q216" s="82">
        <f t="shared" si="31"/>
        <v>38445.118399999999</v>
      </c>
      <c r="S216" s="3">
        <v>1</v>
      </c>
      <c r="U216" s="20"/>
    </row>
    <row r="217" spans="1:21" x14ac:dyDescent="0.2">
      <c r="A217" s="32" t="s">
        <v>79</v>
      </c>
      <c r="B217" s="38" t="s">
        <v>53</v>
      </c>
      <c r="C217" s="29">
        <v>53463.63</v>
      </c>
      <c r="D217" s="29" t="s">
        <v>37</v>
      </c>
      <c r="E217" s="1">
        <f t="shared" si="28"/>
        <v>12497.013969095968</v>
      </c>
      <c r="F217" s="1">
        <f t="shared" si="29"/>
        <v>12497</v>
      </c>
      <c r="G217" s="2">
        <f t="shared" si="25"/>
        <v>8.9772499995888211E-3</v>
      </c>
      <c r="I217" s="1">
        <f>+G217</f>
        <v>8.9772499995888211E-3</v>
      </c>
      <c r="O217" s="1">
        <f t="shared" ca="1" si="30"/>
        <v>-5.3011572963757685E-3</v>
      </c>
      <c r="Q217" s="82">
        <f t="shared" si="31"/>
        <v>38445.129999999997</v>
      </c>
      <c r="S217" s="3">
        <v>0.1</v>
      </c>
    </row>
    <row r="218" spans="1:21" x14ac:dyDescent="0.2">
      <c r="A218" s="32" t="s">
        <v>79</v>
      </c>
      <c r="B218" s="38" t="s">
        <v>53</v>
      </c>
      <c r="C218" s="29">
        <v>53479.684999999998</v>
      </c>
      <c r="D218" s="29" t="s">
        <v>37</v>
      </c>
      <c r="E218" s="1">
        <f t="shared" si="28"/>
        <v>12521.996434299657</v>
      </c>
      <c r="F218" s="1">
        <f t="shared" si="29"/>
        <v>12522</v>
      </c>
      <c r="G218" s="2">
        <f t="shared" si="25"/>
        <v>-2.2915000008651987E-3</v>
      </c>
      <c r="I218" s="1">
        <f>+G218</f>
        <v>-2.2915000008651987E-3</v>
      </c>
      <c r="O218" s="1">
        <f t="shared" ca="1" si="30"/>
        <v>-5.3264863747402285E-3</v>
      </c>
      <c r="Q218" s="82">
        <f t="shared" si="31"/>
        <v>38461.184999999998</v>
      </c>
      <c r="S218" s="3">
        <v>0.1</v>
      </c>
    </row>
    <row r="219" spans="1:21" x14ac:dyDescent="0.2">
      <c r="A219" s="44" t="s">
        <v>79</v>
      </c>
      <c r="B219" s="38" t="s">
        <v>53</v>
      </c>
      <c r="C219" s="29">
        <v>53488.686000000002</v>
      </c>
      <c r="D219" s="29" t="s">
        <v>39</v>
      </c>
      <c r="E219" s="1">
        <f t="shared" si="28"/>
        <v>12536.002486576113</v>
      </c>
      <c r="F219" s="1">
        <f t="shared" si="29"/>
        <v>12536</v>
      </c>
      <c r="G219" s="2">
        <f t="shared" si="25"/>
        <v>1.5980000025592744E-3</v>
      </c>
      <c r="K219" s="1">
        <f>+G219</f>
        <v>1.5980000025592744E-3</v>
      </c>
      <c r="O219" s="1">
        <f t="shared" ca="1" si="30"/>
        <v>-5.3406706586243274E-3</v>
      </c>
      <c r="Q219" s="82">
        <f t="shared" si="31"/>
        <v>38470.186000000002</v>
      </c>
      <c r="S219" s="3">
        <v>1</v>
      </c>
      <c r="U219" s="20"/>
    </row>
    <row r="220" spans="1:21" x14ac:dyDescent="0.2">
      <c r="A220" s="32" t="s">
        <v>79</v>
      </c>
      <c r="B220" s="38" t="s">
        <v>53</v>
      </c>
      <c r="C220" s="29">
        <v>53497.68</v>
      </c>
      <c r="D220" s="29" t="s">
        <v>37</v>
      </c>
      <c r="E220" s="1">
        <f t="shared" si="28"/>
        <v>12549.997646466612</v>
      </c>
      <c r="F220" s="1">
        <f t="shared" si="29"/>
        <v>12550</v>
      </c>
      <c r="G220" s="2">
        <f t="shared" si="25"/>
        <v>-1.512499999080319E-3</v>
      </c>
      <c r="I220" s="1">
        <f>+G220</f>
        <v>-1.512499999080319E-3</v>
      </c>
      <c r="O220" s="1">
        <f t="shared" ca="1" si="30"/>
        <v>-5.3548549425084246E-3</v>
      </c>
      <c r="Q220" s="82">
        <f t="shared" si="31"/>
        <v>38479.18</v>
      </c>
      <c r="S220" s="3">
        <v>0.1</v>
      </c>
    </row>
    <row r="221" spans="1:21" x14ac:dyDescent="0.2">
      <c r="A221" s="44" t="s">
        <v>93</v>
      </c>
      <c r="B221" s="38" t="s">
        <v>53</v>
      </c>
      <c r="C221" s="29">
        <v>53501.5363</v>
      </c>
      <c r="D221" s="29">
        <v>1.1999999999999999E-3</v>
      </c>
      <c r="E221" s="1">
        <f t="shared" si="28"/>
        <v>12555.998261886418</v>
      </c>
      <c r="F221" s="1">
        <f t="shared" si="29"/>
        <v>12556</v>
      </c>
      <c r="G221" s="2">
        <f t="shared" si="25"/>
        <v>-1.1169999997946434E-3</v>
      </c>
      <c r="K221" s="1">
        <f>+G221</f>
        <v>-1.1169999997946434E-3</v>
      </c>
      <c r="O221" s="1">
        <f t="shared" ca="1" si="30"/>
        <v>-5.3609339213158969E-3</v>
      </c>
      <c r="Q221" s="82">
        <f t="shared" si="31"/>
        <v>38483.0363</v>
      </c>
      <c r="S221" s="3">
        <v>1</v>
      </c>
      <c r="U221" s="20"/>
    </row>
    <row r="222" spans="1:21" x14ac:dyDescent="0.2">
      <c r="A222" s="33" t="s">
        <v>94</v>
      </c>
      <c r="B222" s="34" t="s">
        <v>53</v>
      </c>
      <c r="C222" s="33">
        <v>53506.678</v>
      </c>
      <c r="D222" s="33">
        <v>2.9999999999999997E-4</v>
      </c>
      <c r="E222" s="1">
        <f t="shared" si="28"/>
        <v>12563.999030577656</v>
      </c>
      <c r="F222" s="1">
        <f t="shared" si="29"/>
        <v>12564</v>
      </c>
      <c r="G222" s="2">
        <f t="shared" si="25"/>
        <v>-6.229999999050051E-4</v>
      </c>
      <c r="K222" s="1">
        <f>+G222</f>
        <v>-6.229999999050051E-4</v>
      </c>
      <c r="O222" s="1">
        <f t="shared" ca="1" si="30"/>
        <v>-5.3690392263925236E-3</v>
      </c>
      <c r="Q222" s="82">
        <f t="shared" si="31"/>
        <v>38488.178</v>
      </c>
      <c r="S222" s="3">
        <v>1</v>
      </c>
      <c r="U222" s="20"/>
    </row>
    <row r="223" spans="1:21" x14ac:dyDescent="0.2">
      <c r="A223" s="32" t="s">
        <v>95</v>
      </c>
      <c r="B223" s="38" t="s">
        <v>53</v>
      </c>
      <c r="C223" s="29">
        <v>53815.148999999998</v>
      </c>
      <c r="D223" s="29" t="s">
        <v>38</v>
      </c>
      <c r="E223" s="1">
        <f t="shared" si="28"/>
        <v>13043.996914342666</v>
      </c>
      <c r="F223" s="1">
        <f t="shared" si="29"/>
        <v>13044</v>
      </c>
      <c r="G223" s="2">
        <f t="shared" si="25"/>
        <v>-1.9830000019283034E-3</v>
      </c>
      <c r="J223" s="1">
        <f>+G223</f>
        <v>-1.9830000019283034E-3</v>
      </c>
      <c r="O223" s="1">
        <f t="shared" ca="1" si="30"/>
        <v>-5.8553575309901774E-3</v>
      </c>
      <c r="Q223" s="82">
        <f t="shared" si="31"/>
        <v>38796.648999999998</v>
      </c>
      <c r="S223" s="3">
        <v>1</v>
      </c>
      <c r="U223" s="20"/>
    </row>
    <row r="224" spans="1:21" x14ac:dyDescent="0.2">
      <c r="A224" s="32" t="s">
        <v>79</v>
      </c>
      <c r="B224" s="38" t="s">
        <v>53</v>
      </c>
      <c r="C224" s="29">
        <v>53826.706899999997</v>
      </c>
      <c r="D224" s="29" t="s">
        <v>39</v>
      </c>
      <c r="E224" s="1">
        <f t="shared" si="28"/>
        <v>13061.981643995592</v>
      </c>
      <c r="F224" s="1">
        <f t="shared" si="29"/>
        <v>13062</v>
      </c>
      <c r="G224" s="2">
        <f t="shared" si="25"/>
        <v>-1.1796500002674293E-2</v>
      </c>
      <c r="K224" s="1">
        <f t="shared" ref="K224:K237" si="32">+G224</f>
        <v>-1.1796500002674293E-2</v>
      </c>
      <c r="O224" s="1">
        <f t="shared" ca="1" si="30"/>
        <v>-5.8735944674125889E-3</v>
      </c>
      <c r="Q224" s="82">
        <f t="shared" si="31"/>
        <v>38808.206899999997</v>
      </c>
      <c r="S224" s="3">
        <v>1</v>
      </c>
      <c r="U224" s="20"/>
    </row>
    <row r="225" spans="1:21" x14ac:dyDescent="0.2">
      <c r="A225" s="32" t="s">
        <v>96</v>
      </c>
      <c r="B225" s="38" t="s">
        <v>50</v>
      </c>
      <c r="C225" s="29">
        <v>54141.297200000001</v>
      </c>
      <c r="D225" s="29" t="s">
        <v>39</v>
      </c>
      <c r="E225" s="1">
        <f t="shared" si="28"/>
        <v>13551.501495952512</v>
      </c>
      <c r="F225" s="1">
        <f t="shared" si="29"/>
        <v>13551.5</v>
      </c>
      <c r="G225" s="2">
        <f t="shared" si="25"/>
        <v>9.6137500077020377E-4</v>
      </c>
      <c r="K225" s="1">
        <f t="shared" si="32"/>
        <v>9.6137500077020377E-4</v>
      </c>
      <c r="O225" s="1">
        <f t="shared" ca="1" si="30"/>
        <v>-6.3695378217887375E-3</v>
      </c>
      <c r="Q225" s="82">
        <f t="shared" si="31"/>
        <v>39122.797200000001</v>
      </c>
      <c r="S225" s="3">
        <v>1</v>
      </c>
      <c r="U225" s="20"/>
    </row>
    <row r="226" spans="1:21" x14ac:dyDescent="0.2">
      <c r="A226" s="32" t="s">
        <v>79</v>
      </c>
      <c r="B226" s="38" t="s">
        <v>53</v>
      </c>
      <c r="C226" s="29">
        <v>54189.804300000003</v>
      </c>
      <c r="D226" s="29" t="s">
        <v>39</v>
      </c>
      <c r="E226" s="1">
        <f t="shared" si="28"/>
        <v>13626.981218025508</v>
      </c>
      <c r="F226" s="1">
        <f t="shared" si="29"/>
        <v>13627</v>
      </c>
      <c r="G226" s="2">
        <f t="shared" si="25"/>
        <v>-1.207024999166606E-2</v>
      </c>
      <c r="K226" s="1">
        <f t="shared" si="32"/>
        <v>-1.207024999166606E-2</v>
      </c>
      <c r="O226" s="1">
        <f t="shared" ca="1" si="30"/>
        <v>-6.4460316384494093E-3</v>
      </c>
      <c r="Q226" s="82">
        <f t="shared" si="31"/>
        <v>39171.304300000003</v>
      </c>
      <c r="S226" s="3">
        <v>1</v>
      </c>
      <c r="U226" s="20"/>
    </row>
    <row r="227" spans="1:21" x14ac:dyDescent="0.2">
      <c r="A227" s="43" t="s">
        <v>97</v>
      </c>
      <c r="B227" s="42" t="s">
        <v>53</v>
      </c>
      <c r="C227" s="43">
        <v>54479.643900000003</v>
      </c>
      <c r="D227" s="43">
        <v>2.9999999999999997E-4</v>
      </c>
      <c r="E227" s="1">
        <f t="shared" si="28"/>
        <v>14077.987616135211</v>
      </c>
      <c r="F227" s="1">
        <f t="shared" si="29"/>
        <v>14078</v>
      </c>
      <c r="G227" s="2">
        <f t="shared" si="25"/>
        <v>-7.9584999984945171E-3</v>
      </c>
      <c r="K227" s="1">
        <f t="shared" si="32"/>
        <v>-7.9584999984945171E-3</v>
      </c>
      <c r="O227" s="1">
        <f t="shared" ca="1" si="30"/>
        <v>-6.9029682121442889E-3</v>
      </c>
      <c r="Q227" s="82">
        <f t="shared" si="31"/>
        <v>39461.143900000003</v>
      </c>
      <c r="S227" s="3">
        <v>1</v>
      </c>
      <c r="U227" s="20"/>
    </row>
    <row r="228" spans="1:21" x14ac:dyDescent="0.2">
      <c r="A228" s="29" t="s">
        <v>98</v>
      </c>
      <c r="B228" s="38" t="s">
        <v>53</v>
      </c>
      <c r="C228" s="29">
        <v>54555.4764</v>
      </c>
      <c r="D228" s="29">
        <v>8.0000000000000004E-4</v>
      </c>
      <c r="E228" s="1">
        <f t="shared" si="28"/>
        <v>14195.987167213299</v>
      </c>
      <c r="F228" s="1">
        <f t="shared" si="29"/>
        <v>14196</v>
      </c>
      <c r="G228" s="2">
        <f t="shared" si="25"/>
        <v>-8.2469999979366548E-3</v>
      </c>
      <c r="K228" s="1">
        <f t="shared" si="32"/>
        <v>-8.2469999979366548E-3</v>
      </c>
      <c r="O228" s="1">
        <f t="shared" ca="1" si="30"/>
        <v>-7.0225214620245457E-3</v>
      </c>
      <c r="Q228" s="82">
        <f t="shared" si="31"/>
        <v>39536.9764</v>
      </c>
      <c r="S228" s="3">
        <v>1</v>
      </c>
      <c r="U228" s="20"/>
    </row>
    <row r="229" spans="1:21" x14ac:dyDescent="0.2">
      <c r="A229" s="44" t="s">
        <v>99</v>
      </c>
      <c r="B229" s="38" t="s">
        <v>53</v>
      </c>
      <c r="C229" s="29">
        <v>54592.749900000003</v>
      </c>
      <c r="D229" s="29">
        <v>8.9999999999999998E-4</v>
      </c>
      <c r="E229" s="1">
        <f t="shared" si="28"/>
        <v>14253.98678831388</v>
      </c>
      <c r="F229" s="1">
        <f t="shared" si="29"/>
        <v>14254</v>
      </c>
      <c r="G229" s="2">
        <f t="shared" si="25"/>
        <v>-8.4904999966965988E-3</v>
      </c>
      <c r="K229" s="1">
        <f t="shared" si="32"/>
        <v>-8.4904999966965988E-3</v>
      </c>
      <c r="O229" s="1">
        <f t="shared" ca="1" si="30"/>
        <v>-7.0812849238300942E-3</v>
      </c>
      <c r="Q229" s="82">
        <f t="shared" si="31"/>
        <v>39574.249900000003</v>
      </c>
      <c r="S229" s="3">
        <v>1</v>
      </c>
      <c r="U229" s="20"/>
    </row>
    <row r="230" spans="1:21" x14ac:dyDescent="0.2">
      <c r="A230" s="29" t="s">
        <v>98</v>
      </c>
      <c r="B230" s="38" t="s">
        <v>53</v>
      </c>
      <c r="C230" s="29">
        <v>54593.3845</v>
      </c>
      <c r="D230" s="29">
        <v>1.9E-3</v>
      </c>
      <c r="E230" s="1">
        <f t="shared" si="28"/>
        <v>14254.974260902991</v>
      </c>
      <c r="F230" s="1">
        <f t="shared" si="29"/>
        <v>14255</v>
      </c>
      <c r="G230" s="2">
        <f t="shared" si="25"/>
        <v>-1.6541249999136198E-2</v>
      </c>
      <c r="K230" s="1">
        <f t="shared" si="32"/>
        <v>-1.6541249999136198E-2</v>
      </c>
      <c r="O230" s="1">
        <f t="shared" ca="1" si="30"/>
        <v>-7.0822980869646741E-3</v>
      </c>
      <c r="Q230" s="82">
        <f t="shared" si="31"/>
        <v>39574.8845</v>
      </c>
      <c r="S230" s="3">
        <v>1</v>
      </c>
      <c r="U230" s="20"/>
    </row>
    <row r="231" spans="1:21" x14ac:dyDescent="0.2">
      <c r="A231" s="44" t="s">
        <v>100</v>
      </c>
      <c r="B231" s="38" t="s">
        <v>53</v>
      </c>
      <c r="C231" s="29">
        <v>54620.385499999997</v>
      </c>
      <c r="D231" s="29">
        <v>4.0000000000000002E-4</v>
      </c>
      <c r="E231" s="1">
        <f t="shared" si="28"/>
        <v>14296.989305622066</v>
      </c>
      <c r="F231" s="1">
        <f t="shared" si="29"/>
        <v>14297</v>
      </c>
      <c r="G231" s="2">
        <f t="shared" si="25"/>
        <v>-6.8727499965461902E-3</v>
      </c>
      <c r="K231" s="1">
        <f t="shared" si="32"/>
        <v>-6.8727499965461902E-3</v>
      </c>
      <c r="O231" s="1">
        <f t="shared" ca="1" si="30"/>
        <v>-7.1248509386169674E-3</v>
      </c>
      <c r="Q231" s="82">
        <f t="shared" si="31"/>
        <v>39601.885499999997</v>
      </c>
      <c r="S231" s="3">
        <v>1</v>
      </c>
      <c r="U231" s="20"/>
    </row>
    <row r="232" spans="1:21" x14ac:dyDescent="0.2">
      <c r="A232" s="33" t="s">
        <v>101</v>
      </c>
      <c r="B232" s="34" t="s">
        <v>53</v>
      </c>
      <c r="C232" s="33">
        <v>54620.385999999999</v>
      </c>
      <c r="D232" s="33">
        <v>4.0000000000000001E-3</v>
      </c>
      <c r="E232" s="1">
        <f t="shared" si="28"/>
        <v>14296.990083649636</v>
      </c>
      <c r="F232" s="1">
        <f t="shared" si="29"/>
        <v>14297</v>
      </c>
      <c r="G232" s="2">
        <f t="shared" si="25"/>
        <v>-6.3727499946253374E-3</v>
      </c>
      <c r="K232" s="1">
        <f t="shared" si="32"/>
        <v>-6.3727499946253374E-3</v>
      </c>
      <c r="O232" s="1">
        <f t="shared" ca="1" si="30"/>
        <v>-7.1248509386169674E-3</v>
      </c>
      <c r="Q232" s="82">
        <f t="shared" si="31"/>
        <v>39601.885999999999</v>
      </c>
      <c r="S232" s="3">
        <v>1</v>
      </c>
      <c r="U232" s="20"/>
    </row>
    <row r="233" spans="1:21" x14ac:dyDescent="0.2">
      <c r="A233" s="29" t="s">
        <v>102</v>
      </c>
      <c r="B233" s="38" t="s">
        <v>53</v>
      </c>
      <c r="C233" s="29">
        <v>54874.868799999997</v>
      </c>
      <c r="D233" s="29">
        <v>1.1999999999999999E-3</v>
      </c>
      <c r="E233" s="1">
        <f t="shared" si="28"/>
        <v>14692.979351537362</v>
      </c>
      <c r="F233" s="1">
        <f t="shared" si="29"/>
        <v>14693</v>
      </c>
      <c r="G233" s="2">
        <f t="shared" si="25"/>
        <v>-1.3269750001200009E-2</v>
      </c>
      <c r="K233" s="1">
        <f t="shared" si="32"/>
        <v>-1.3269750001200009E-2</v>
      </c>
      <c r="O233" s="1">
        <f t="shared" ca="1" si="30"/>
        <v>-7.5260635399100311E-3</v>
      </c>
      <c r="Q233" s="82">
        <f t="shared" si="31"/>
        <v>39856.368799999997</v>
      </c>
      <c r="S233" s="3">
        <v>1</v>
      </c>
      <c r="U233" s="20"/>
    </row>
    <row r="234" spans="1:21" x14ac:dyDescent="0.2">
      <c r="A234" s="44" t="s">
        <v>103</v>
      </c>
      <c r="B234" s="38" t="s">
        <v>53</v>
      </c>
      <c r="C234" s="29">
        <v>54914.726699999999</v>
      </c>
      <c r="D234" s="29">
        <v>2.0000000000000001E-4</v>
      </c>
      <c r="E234" s="1">
        <f t="shared" si="28"/>
        <v>14755.000441530648</v>
      </c>
      <c r="F234" s="1">
        <f t="shared" si="29"/>
        <v>14755</v>
      </c>
      <c r="G234" s="2">
        <f t="shared" si="25"/>
        <v>2.8374999965308234E-4</v>
      </c>
      <c r="K234" s="1">
        <f t="shared" si="32"/>
        <v>2.8374999965308234E-4</v>
      </c>
      <c r="O234" s="1">
        <f t="shared" ca="1" si="30"/>
        <v>-7.5888796542538956E-3</v>
      </c>
      <c r="Q234" s="82">
        <f t="shared" si="31"/>
        <v>39896.226699999999</v>
      </c>
      <c r="S234" s="3">
        <v>1</v>
      </c>
      <c r="U234" s="20"/>
    </row>
    <row r="235" spans="1:21" x14ac:dyDescent="0.2">
      <c r="A235" s="44" t="s">
        <v>103</v>
      </c>
      <c r="B235" s="38" t="s">
        <v>53</v>
      </c>
      <c r="C235" s="29">
        <v>54934.650199999996</v>
      </c>
      <c r="D235" s="29">
        <v>2.9999999999999997E-4</v>
      </c>
      <c r="E235" s="1">
        <f t="shared" si="28"/>
        <v>14786.002506026794</v>
      </c>
      <c r="F235" s="1">
        <f t="shared" si="29"/>
        <v>14786</v>
      </c>
      <c r="G235" s="2">
        <f t="shared" ref="G235:G266" si="33">+C235-(C$7+F235*C$8)</f>
        <v>1.6105000031529926E-3</v>
      </c>
      <c r="K235" s="1">
        <f t="shared" si="32"/>
        <v>1.6105000031529926E-3</v>
      </c>
      <c r="O235" s="1">
        <f t="shared" ca="1" si="30"/>
        <v>-7.6202877114258279E-3</v>
      </c>
      <c r="Q235" s="82">
        <f t="shared" si="31"/>
        <v>39916.150199999996</v>
      </c>
      <c r="S235" s="3">
        <v>1</v>
      </c>
      <c r="U235" s="20"/>
    </row>
    <row r="236" spans="1:21" x14ac:dyDescent="0.2">
      <c r="A236" s="45" t="s">
        <v>104</v>
      </c>
      <c r="B236" s="46" t="s">
        <v>50</v>
      </c>
      <c r="C236" s="45">
        <v>55308.348700000002</v>
      </c>
      <c r="D236" s="45">
        <v>1E-4</v>
      </c>
      <c r="E236" s="1">
        <f t="shared" si="28"/>
        <v>15367.497976155797</v>
      </c>
      <c r="F236" s="1">
        <f t="shared" si="29"/>
        <v>15367.5</v>
      </c>
      <c r="G236" s="2">
        <f t="shared" si="33"/>
        <v>-1.3006249937461689E-3</v>
      </c>
      <c r="K236" s="1">
        <f t="shared" si="32"/>
        <v>-1.3006249937461689E-3</v>
      </c>
      <c r="O236" s="1">
        <f t="shared" ca="1" si="30"/>
        <v>-8.2094420741831934E-3</v>
      </c>
      <c r="Q236" s="82">
        <f t="shared" si="31"/>
        <v>40289.848700000002</v>
      </c>
      <c r="S236" s="3">
        <v>1</v>
      </c>
    </row>
    <row r="237" spans="1:21" x14ac:dyDescent="0.2">
      <c r="A237" s="45" t="s">
        <v>104</v>
      </c>
      <c r="B237" s="46" t="s">
        <v>53</v>
      </c>
      <c r="C237" s="45">
        <v>55309.309699999998</v>
      </c>
      <c r="D237" s="45">
        <v>2.9999999999999997E-4</v>
      </c>
      <c r="E237" s="1">
        <f t="shared" si="28"/>
        <v>15368.9933451412</v>
      </c>
      <c r="F237" s="1">
        <f t="shared" si="29"/>
        <v>15369</v>
      </c>
      <c r="G237" s="2">
        <f t="shared" si="33"/>
        <v>-4.2767499980982393E-3</v>
      </c>
      <c r="K237" s="1">
        <f t="shared" si="32"/>
        <v>-4.2767499980982393E-3</v>
      </c>
      <c r="O237" s="1">
        <f t="shared" ca="1" si="30"/>
        <v>-8.2109618188850597E-3</v>
      </c>
      <c r="Q237" s="82">
        <f t="shared" si="31"/>
        <v>40290.809699999998</v>
      </c>
      <c r="S237" s="3">
        <v>1</v>
      </c>
    </row>
    <row r="238" spans="1:21" x14ac:dyDescent="0.2">
      <c r="A238" s="32" t="s">
        <v>105</v>
      </c>
      <c r="B238" s="38" t="s">
        <v>53</v>
      </c>
      <c r="C238" s="29">
        <v>55578.5769</v>
      </c>
      <c r="D238" s="29" t="s">
        <v>39</v>
      </c>
      <c r="E238" s="1">
        <f t="shared" si="28"/>
        <v>15787.987954577198</v>
      </c>
      <c r="F238" s="1">
        <f t="shared" si="29"/>
        <v>15788</v>
      </c>
      <c r="G238" s="2">
        <f t="shared" si="33"/>
        <v>-7.7409999939845875E-3</v>
      </c>
      <c r="I238" s="1">
        <f>+G238</f>
        <v>-7.7409999939845875E-3</v>
      </c>
      <c r="O238" s="1">
        <f t="shared" ca="1" si="30"/>
        <v>-8.6354771722734289E-3</v>
      </c>
      <c r="Q238" s="82">
        <f t="shared" si="31"/>
        <v>40560.0769</v>
      </c>
      <c r="S238" s="3">
        <v>0.1</v>
      </c>
      <c r="U238" s="20"/>
    </row>
    <row r="239" spans="1:21" x14ac:dyDescent="0.2">
      <c r="A239" s="47" t="s">
        <v>106</v>
      </c>
      <c r="B239" s="90"/>
      <c r="C239" s="31">
        <v>55578.5769</v>
      </c>
      <c r="D239" s="31">
        <v>1.5E-3</v>
      </c>
      <c r="E239" s="1">
        <f t="shared" si="28"/>
        <v>15787.987954577198</v>
      </c>
      <c r="F239" s="1">
        <f t="shared" si="29"/>
        <v>15788</v>
      </c>
      <c r="G239" s="2">
        <f t="shared" si="33"/>
        <v>-7.7409999939845875E-3</v>
      </c>
      <c r="K239" s="1">
        <f>+G239</f>
        <v>-7.7409999939845875E-3</v>
      </c>
      <c r="O239" s="1">
        <f t="shared" ca="1" si="30"/>
        <v>-8.6354771722734289E-3</v>
      </c>
      <c r="Q239" s="82">
        <f t="shared" si="31"/>
        <v>40560.0769</v>
      </c>
      <c r="S239" s="3">
        <v>0.8</v>
      </c>
      <c r="U239" s="20"/>
    </row>
    <row r="240" spans="1:21" x14ac:dyDescent="0.2">
      <c r="A240" s="41" t="s">
        <v>107</v>
      </c>
      <c r="B240" s="42" t="s">
        <v>53</v>
      </c>
      <c r="C240" s="43">
        <v>55607.495300000002</v>
      </c>
      <c r="D240" s="43">
        <v>6.9999999999999999E-4</v>
      </c>
      <c r="E240" s="1">
        <f t="shared" si="28"/>
        <v>15832.986579413477</v>
      </c>
      <c r="F240" s="1">
        <f t="shared" si="29"/>
        <v>15833</v>
      </c>
      <c r="G240" s="2">
        <f t="shared" si="33"/>
        <v>-8.6247499930323102E-3</v>
      </c>
      <c r="K240" s="1">
        <f>+G240</f>
        <v>-8.6247499930323102E-3</v>
      </c>
      <c r="O240" s="1">
        <f t="shared" ca="1" si="30"/>
        <v>-8.6810695133294601E-3</v>
      </c>
      <c r="Q240" s="82">
        <f t="shared" si="31"/>
        <v>40588.995300000002</v>
      </c>
      <c r="S240" s="3">
        <v>1</v>
      </c>
      <c r="U240" s="20"/>
    </row>
    <row r="241" spans="1:21" x14ac:dyDescent="0.2">
      <c r="A241" s="33" t="s">
        <v>108</v>
      </c>
      <c r="B241" s="34" t="s">
        <v>50</v>
      </c>
      <c r="C241" s="33">
        <v>55607.826000000001</v>
      </c>
      <c r="D241" s="33">
        <v>5.0000000000000001E-3</v>
      </c>
      <c r="E241" s="1">
        <f t="shared" si="28"/>
        <v>15833.501166846851</v>
      </c>
      <c r="F241" s="1">
        <f t="shared" si="29"/>
        <v>15833.5</v>
      </c>
      <c r="G241" s="2">
        <f t="shared" si="33"/>
        <v>7.4987500556744635E-4</v>
      </c>
      <c r="K241" s="1">
        <f>+G241</f>
        <v>7.4987500556744635E-4</v>
      </c>
      <c r="O241" s="1">
        <f t="shared" ca="1" si="30"/>
        <v>-8.6815760948967483E-3</v>
      </c>
      <c r="Q241" s="82">
        <f t="shared" si="31"/>
        <v>40589.326000000001</v>
      </c>
      <c r="S241" s="3">
        <v>1</v>
      </c>
      <c r="U241" s="20"/>
    </row>
    <row r="242" spans="1:21" x14ac:dyDescent="0.2">
      <c r="A242" s="33" t="s">
        <v>109</v>
      </c>
      <c r="B242" s="34" t="s">
        <v>53</v>
      </c>
      <c r="C242" s="33">
        <v>55672.404399999999</v>
      </c>
      <c r="D242" s="33">
        <v>8.0000000000000004E-4</v>
      </c>
      <c r="E242" s="1">
        <f t="shared" si="28"/>
        <v>15933.988717822242</v>
      </c>
      <c r="F242" s="1">
        <f t="shared" si="29"/>
        <v>15934</v>
      </c>
      <c r="G242" s="2">
        <f t="shared" si="33"/>
        <v>-7.2504999989178032E-3</v>
      </c>
      <c r="K242" s="1">
        <f>+G242</f>
        <v>-7.2504999989178032E-3</v>
      </c>
      <c r="O242" s="1">
        <f t="shared" ca="1" si="30"/>
        <v>-8.7833989899218801E-3</v>
      </c>
      <c r="Q242" s="82">
        <f t="shared" si="31"/>
        <v>40653.904399999999</v>
      </c>
      <c r="S242" s="3">
        <v>1</v>
      </c>
      <c r="U242" s="20"/>
    </row>
    <row r="243" spans="1:21" x14ac:dyDescent="0.2">
      <c r="A243" s="32" t="s">
        <v>110</v>
      </c>
      <c r="B243" s="38" t="s">
        <v>53</v>
      </c>
      <c r="C243" s="29">
        <v>55674.327400000002</v>
      </c>
      <c r="D243" s="29" t="s">
        <v>39</v>
      </c>
      <c r="E243" s="1">
        <f t="shared" si="28"/>
        <v>15936.9810118482</v>
      </c>
      <c r="F243" s="1">
        <f t="shared" si="29"/>
        <v>15937</v>
      </c>
      <c r="G243" s="2">
        <f t="shared" si="33"/>
        <v>-1.2202749996504281E-2</v>
      </c>
      <c r="I243" s="1">
        <f>+G243</f>
        <v>-1.2202749996504281E-2</v>
      </c>
      <c r="O243" s="1">
        <f t="shared" ca="1" si="30"/>
        <v>-8.7864384793256162E-3</v>
      </c>
      <c r="Q243" s="82">
        <f t="shared" si="31"/>
        <v>40655.827400000002</v>
      </c>
      <c r="S243" s="3">
        <v>0.1</v>
      </c>
      <c r="U243" s="20"/>
    </row>
    <row r="244" spans="1:21" x14ac:dyDescent="0.2">
      <c r="A244" s="29" t="s">
        <v>111</v>
      </c>
      <c r="B244" s="38" t="s">
        <v>50</v>
      </c>
      <c r="C244" s="29">
        <v>55979.918899999997</v>
      </c>
      <c r="D244" s="29">
        <v>8.9999999999999998E-4</v>
      </c>
      <c r="E244" s="1">
        <f t="shared" si="28"/>
        <v>16412.498234849954</v>
      </c>
      <c r="F244" s="1">
        <f t="shared" si="29"/>
        <v>16412.5</v>
      </c>
      <c r="G244" s="2">
        <f t="shared" si="33"/>
        <v>-1.1343750011292286E-3</v>
      </c>
      <c r="K244" s="1">
        <f>+G244</f>
        <v>-1.1343750011292286E-3</v>
      </c>
      <c r="O244" s="1">
        <f t="shared" ca="1" si="30"/>
        <v>-9.2681975498176677E-3</v>
      </c>
      <c r="Q244" s="82">
        <f t="shared" si="31"/>
        <v>40961.418899999997</v>
      </c>
      <c r="S244" s="3">
        <v>1</v>
      </c>
      <c r="U244" s="20"/>
    </row>
    <row r="245" spans="1:21" x14ac:dyDescent="0.2">
      <c r="A245" s="32" t="s">
        <v>112</v>
      </c>
      <c r="B245" s="38" t="s">
        <v>50</v>
      </c>
      <c r="C245" s="29">
        <v>56002.422299999998</v>
      </c>
      <c r="D245" s="29" t="s">
        <v>39</v>
      </c>
      <c r="E245" s="1">
        <f t="shared" si="28"/>
        <v>16447.514765990705</v>
      </c>
      <c r="F245" s="1">
        <f t="shared" si="29"/>
        <v>16447.5</v>
      </c>
      <c r="G245" s="2">
        <f t="shared" si="33"/>
        <v>9.489374999247957E-3</v>
      </c>
      <c r="I245" s="1">
        <f>+G245</f>
        <v>9.489374999247957E-3</v>
      </c>
      <c r="O245" s="1">
        <f t="shared" ca="1" si="30"/>
        <v>-9.3036582595279142E-3</v>
      </c>
      <c r="Q245" s="82">
        <f t="shared" si="31"/>
        <v>40983.922299999998</v>
      </c>
      <c r="S245" s="3">
        <v>0.1</v>
      </c>
      <c r="U245" s="20"/>
    </row>
    <row r="246" spans="1:21" x14ac:dyDescent="0.2">
      <c r="A246" s="29" t="s">
        <v>111</v>
      </c>
      <c r="B246" s="38" t="s">
        <v>50</v>
      </c>
      <c r="C246" s="29">
        <v>56039.656999999999</v>
      </c>
      <c r="D246" s="29">
        <v>3.0000000000000001E-3</v>
      </c>
      <c r="E246" s="1">
        <f t="shared" si="28"/>
        <v>16505.454012152015</v>
      </c>
      <c r="F246" s="1">
        <f t="shared" si="29"/>
        <v>16505.5</v>
      </c>
      <c r="G246" s="2">
        <f t="shared" si="33"/>
        <v>-2.9554125001595821E-2</v>
      </c>
      <c r="K246" s="1">
        <f>+G246</f>
        <v>-2.9554125001595821E-2</v>
      </c>
      <c r="O246" s="1">
        <f t="shared" ca="1" si="30"/>
        <v>-9.3624217213334627E-3</v>
      </c>
      <c r="Q246" s="82">
        <f t="shared" si="31"/>
        <v>41021.156999999999</v>
      </c>
      <c r="S246" s="3">
        <v>1</v>
      </c>
      <c r="U246" s="20"/>
    </row>
    <row r="247" spans="1:21" x14ac:dyDescent="0.2">
      <c r="A247" s="32" t="s">
        <v>113</v>
      </c>
      <c r="B247" s="38" t="s">
        <v>53</v>
      </c>
      <c r="C247" s="29">
        <v>56362.616999999998</v>
      </c>
      <c r="D247" s="29" t="s">
        <v>37</v>
      </c>
      <c r="E247" s="1">
        <f t="shared" si="28"/>
        <v>17007.99757877821</v>
      </c>
      <c r="F247" s="1">
        <f t="shared" si="29"/>
        <v>17008</v>
      </c>
      <c r="G247" s="2">
        <f t="shared" si="33"/>
        <v>-1.5560000028926879E-3</v>
      </c>
      <c r="I247" s="1">
        <f>+G247</f>
        <v>-1.5560000028926879E-3</v>
      </c>
      <c r="O247" s="1">
        <f t="shared" ca="1" si="30"/>
        <v>-9.8715361964591321E-3</v>
      </c>
      <c r="Q247" s="82">
        <f t="shared" si="31"/>
        <v>41344.116999999998</v>
      </c>
      <c r="S247" s="3">
        <v>0.1</v>
      </c>
    </row>
    <row r="248" spans="1:21" x14ac:dyDescent="0.2">
      <c r="A248" s="48" t="s">
        <v>114</v>
      </c>
      <c r="B248" s="49" t="s">
        <v>53</v>
      </c>
      <c r="C248" s="48">
        <v>56737.841</v>
      </c>
      <c r="D248" s="48">
        <v>1E-4</v>
      </c>
      <c r="E248" s="1">
        <f t="shared" si="28"/>
        <v>17591.86681101672</v>
      </c>
      <c r="F248" s="1">
        <f t="shared" si="29"/>
        <v>17592</v>
      </c>
      <c r="G248" s="2">
        <f t="shared" si="33"/>
        <v>-8.5593999996490311E-2</v>
      </c>
      <c r="K248" s="1">
        <f t="shared" ref="K248:K271" si="34">+G248</f>
        <v>-8.5593999996490311E-2</v>
      </c>
      <c r="O248" s="1">
        <f t="shared" ca="1" si="30"/>
        <v>-1.0463223467052944E-2</v>
      </c>
      <c r="Q248" s="82">
        <f t="shared" si="31"/>
        <v>41719.341</v>
      </c>
      <c r="S248" s="3">
        <v>1</v>
      </c>
    </row>
    <row r="249" spans="1:21" x14ac:dyDescent="0.2">
      <c r="A249" s="50" t="s">
        <v>115</v>
      </c>
      <c r="B249" s="51" t="s">
        <v>53</v>
      </c>
      <c r="C249" s="52">
        <v>56798.331899999997</v>
      </c>
      <c r="D249" s="52">
        <v>5.0000000000000001E-4</v>
      </c>
      <c r="E249" s="1">
        <f t="shared" si="28"/>
        <v>17685.99398662493</v>
      </c>
      <c r="F249" s="1">
        <f t="shared" si="29"/>
        <v>17686</v>
      </c>
      <c r="G249" s="2">
        <f t="shared" si="33"/>
        <v>-3.8645000022370368E-3</v>
      </c>
      <c r="K249" s="1">
        <f t="shared" si="34"/>
        <v>-3.8645000022370368E-3</v>
      </c>
      <c r="O249" s="1">
        <f t="shared" ca="1" si="30"/>
        <v>-1.0558460801703315E-2</v>
      </c>
      <c r="Q249" s="82">
        <f t="shared" si="31"/>
        <v>41779.831899999997</v>
      </c>
      <c r="S249" s="3">
        <v>0.4</v>
      </c>
      <c r="U249" s="20"/>
    </row>
    <row r="250" spans="1:21" x14ac:dyDescent="0.2">
      <c r="A250" s="50" t="s">
        <v>115</v>
      </c>
      <c r="B250" s="51" t="s">
        <v>53</v>
      </c>
      <c r="C250" s="52">
        <v>56825.322800000002</v>
      </c>
      <c r="D250" s="52">
        <v>4.0000000000000002E-4</v>
      </c>
      <c r="E250" s="1">
        <f t="shared" si="28"/>
        <v>17727.993315187145</v>
      </c>
      <c r="F250" s="1">
        <f t="shared" si="29"/>
        <v>17728</v>
      </c>
      <c r="G250" s="2">
        <f t="shared" si="33"/>
        <v>-4.2959999918821268E-3</v>
      </c>
      <c r="K250" s="1">
        <f t="shared" si="34"/>
        <v>-4.2959999918821268E-3</v>
      </c>
      <c r="O250" s="1">
        <f t="shared" ca="1" si="30"/>
        <v>-1.060101365335561E-2</v>
      </c>
      <c r="Q250" s="82">
        <f t="shared" si="31"/>
        <v>41806.822800000002</v>
      </c>
      <c r="S250" s="3">
        <v>1</v>
      </c>
      <c r="U250" s="20"/>
    </row>
    <row r="251" spans="1:21" x14ac:dyDescent="0.2">
      <c r="A251" s="53" t="s">
        <v>116</v>
      </c>
      <c r="B251" s="54" t="s">
        <v>50</v>
      </c>
      <c r="C251" s="55">
        <v>57021.652679999999</v>
      </c>
      <c r="D251" s="55">
        <v>2.3E-3</v>
      </c>
      <c r="E251" s="1">
        <f t="shared" si="28"/>
        <v>18033.493433252825</v>
      </c>
      <c r="F251" s="1">
        <f t="shared" si="29"/>
        <v>18033.5</v>
      </c>
      <c r="G251" s="2">
        <f t="shared" si="33"/>
        <v>-4.2201249962090515E-3</v>
      </c>
      <c r="K251" s="1">
        <f t="shared" si="34"/>
        <v>-4.2201249962090515E-3</v>
      </c>
      <c r="O251" s="1">
        <f t="shared" ca="1" si="30"/>
        <v>-1.0910534990969325E-2</v>
      </c>
      <c r="Q251" s="82">
        <f t="shared" si="31"/>
        <v>42003.152679999999</v>
      </c>
      <c r="S251" s="3">
        <v>0.4</v>
      </c>
      <c r="U251" s="20"/>
    </row>
    <row r="252" spans="1:21" x14ac:dyDescent="0.2">
      <c r="A252" s="56" t="s">
        <v>117</v>
      </c>
      <c r="B252" s="57" t="s">
        <v>53</v>
      </c>
      <c r="C252" s="56">
        <v>57095.875200000002</v>
      </c>
      <c r="D252" s="56">
        <v>2.9999999999999997E-4</v>
      </c>
      <c r="E252" s="1">
        <f t="shared" si="28"/>
        <v>18148.987766683545</v>
      </c>
      <c r="F252" s="1">
        <f t="shared" si="29"/>
        <v>18149</v>
      </c>
      <c r="G252" s="2">
        <f t="shared" si="33"/>
        <v>-7.8617499966640025E-3</v>
      </c>
      <c r="K252" s="1">
        <f t="shared" si="34"/>
        <v>-7.8617499966640025E-3</v>
      </c>
      <c r="O252" s="1">
        <f t="shared" ca="1" si="30"/>
        <v>-1.1027555333013138E-2</v>
      </c>
      <c r="Q252" s="82">
        <f t="shared" si="31"/>
        <v>42077.375200000002</v>
      </c>
      <c r="S252" s="3">
        <v>1</v>
      </c>
    </row>
    <row r="253" spans="1:21" x14ac:dyDescent="0.2">
      <c r="A253" s="56" t="s">
        <v>118</v>
      </c>
      <c r="B253" s="57" t="s">
        <v>53</v>
      </c>
      <c r="C253" s="56">
        <v>57108.727599999998</v>
      </c>
      <c r="D253" s="56">
        <v>2.0000000000000001E-4</v>
      </c>
      <c r="E253" s="1">
        <f t="shared" si="28"/>
        <v>18168.98680970963</v>
      </c>
      <c r="F253" s="1">
        <f t="shared" si="29"/>
        <v>18169</v>
      </c>
      <c r="G253" s="2">
        <f t="shared" si="33"/>
        <v>-8.4767500011366792E-3</v>
      </c>
      <c r="K253" s="1">
        <f t="shared" si="34"/>
        <v>-8.4767500011366792E-3</v>
      </c>
      <c r="O253" s="1">
        <f t="shared" ca="1" si="30"/>
        <v>-1.1047818595704703E-2</v>
      </c>
      <c r="Q253" s="82">
        <f t="shared" si="31"/>
        <v>42090.227599999998</v>
      </c>
      <c r="S253" s="3">
        <v>1</v>
      </c>
    </row>
    <row r="254" spans="1:21" x14ac:dyDescent="0.2">
      <c r="A254" s="56" t="s">
        <v>119</v>
      </c>
      <c r="B254" s="57" t="s">
        <v>53</v>
      </c>
      <c r="C254" s="56">
        <v>57152.4274</v>
      </c>
      <c r="D254" s="56">
        <v>4.0000000000000002E-4</v>
      </c>
      <c r="E254" s="1">
        <f t="shared" si="28"/>
        <v>18236.986107928766</v>
      </c>
      <c r="F254" s="1">
        <f t="shared" si="29"/>
        <v>18237</v>
      </c>
      <c r="G254" s="2">
        <f t="shared" si="33"/>
        <v>-8.9277499937452376E-3</v>
      </c>
      <c r="K254" s="1">
        <f t="shared" si="34"/>
        <v>-8.9277499937452376E-3</v>
      </c>
      <c r="O254" s="1">
        <f t="shared" ca="1" si="30"/>
        <v>-1.111671368885604E-2</v>
      </c>
      <c r="Q254" s="82">
        <f t="shared" si="31"/>
        <v>42133.9274</v>
      </c>
      <c r="S254" s="3">
        <v>1</v>
      </c>
    </row>
    <row r="255" spans="1:21" x14ac:dyDescent="0.2">
      <c r="A255" s="50" t="s">
        <v>120</v>
      </c>
      <c r="B255" s="51" t="s">
        <v>53</v>
      </c>
      <c r="C255" s="52">
        <v>57489.499100000001</v>
      </c>
      <c r="D255" s="52">
        <v>4.0000000000000001E-3</v>
      </c>
      <c r="E255" s="1">
        <f t="shared" si="28"/>
        <v>18761.488257813446</v>
      </c>
      <c r="F255" s="1">
        <f t="shared" si="29"/>
        <v>18761.5</v>
      </c>
      <c r="G255" s="2">
        <f t="shared" si="33"/>
        <v>-7.5461249944055453E-3</v>
      </c>
      <c r="K255" s="1">
        <f t="shared" si="34"/>
        <v>-7.5461249944055453E-3</v>
      </c>
      <c r="O255" s="1">
        <f t="shared" ca="1" si="30"/>
        <v>-1.1648117752942432E-2</v>
      </c>
      <c r="Q255" s="82">
        <f t="shared" si="31"/>
        <v>42470.999100000001</v>
      </c>
      <c r="S255" s="3">
        <v>0.4</v>
      </c>
      <c r="U255" s="20"/>
    </row>
    <row r="256" spans="1:21" x14ac:dyDescent="0.2">
      <c r="A256" s="56" t="s">
        <v>121</v>
      </c>
      <c r="B256" s="57" t="s">
        <v>53</v>
      </c>
      <c r="C256" s="56">
        <v>57491.743600000002</v>
      </c>
      <c r="D256" s="56">
        <v>1E-4</v>
      </c>
      <c r="E256" s="1">
        <f t="shared" si="28"/>
        <v>18764.980823565529</v>
      </c>
      <c r="F256" s="1">
        <f t="shared" si="29"/>
        <v>18765</v>
      </c>
      <c r="G256" s="2">
        <f t="shared" si="33"/>
        <v>-1.2323749993811361E-2</v>
      </c>
      <c r="K256" s="1">
        <f t="shared" si="34"/>
        <v>-1.2323749993811361E-2</v>
      </c>
      <c r="O256" s="1">
        <f t="shared" ca="1" si="30"/>
        <v>-1.165166382391346E-2</v>
      </c>
      <c r="Q256" s="82">
        <f t="shared" si="31"/>
        <v>42473.243600000002</v>
      </c>
      <c r="S256" s="3">
        <v>1</v>
      </c>
    </row>
    <row r="257" spans="1:21" x14ac:dyDescent="0.2">
      <c r="A257" s="56" t="s">
        <v>122</v>
      </c>
      <c r="B257" s="57" t="s">
        <v>53</v>
      </c>
      <c r="C257" s="56">
        <v>57493.671799999996</v>
      </c>
      <c r="D257" s="56">
        <v>1E-4</v>
      </c>
      <c r="E257" s="1">
        <f t="shared" si="28"/>
        <v>18767.981209078182</v>
      </c>
      <c r="F257" s="1">
        <f t="shared" si="29"/>
        <v>18768</v>
      </c>
      <c r="G257" s="2">
        <f t="shared" si="33"/>
        <v>-1.2075999999069609E-2</v>
      </c>
      <c r="K257" s="1">
        <f t="shared" si="34"/>
        <v>-1.2075999999069609E-2</v>
      </c>
      <c r="O257" s="1">
        <f t="shared" ca="1" si="30"/>
        <v>-1.1654703313317192E-2</v>
      </c>
      <c r="Q257" s="82">
        <f t="shared" si="31"/>
        <v>42475.171799999996</v>
      </c>
      <c r="S257" s="3">
        <v>1</v>
      </c>
    </row>
    <row r="258" spans="1:21" x14ac:dyDescent="0.2">
      <c r="A258" s="50" t="s">
        <v>120</v>
      </c>
      <c r="B258" s="51" t="s">
        <v>53</v>
      </c>
      <c r="C258" s="52">
        <v>57499.453999999998</v>
      </c>
      <c r="D258" s="52">
        <v>2E-3</v>
      </c>
      <c r="E258" s="1">
        <f t="shared" si="28"/>
        <v>18776.978631083835</v>
      </c>
      <c r="F258" s="1">
        <f t="shared" si="29"/>
        <v>18777</v>
      </c>
      <c r="G258" s="2">
        <f t="shared" si="33"/>
        <v>-1.3732749997870997E-2</v>
      </c>
      <c r="K258" s="1">
        <f t="shared" si="34"/>
        <v>-1.3732749997870997E-2</v>
      </c>
      <c r="O258" s="1">
        <f t="shared" ca="1" si="30"/>
        <v>-1.1663821781528401E-2</v>
      </c>
      <c r="Q258" s="82">
        <f t="shared" si="31"/>
        <v>42480.953999999998</v>
      </c>
      <c r="S258" s="3">
        <v>0.8</v>
      </c>
      <c r="U258" s="20"/>
    </row>
    <row r="259" spans="1:21" x14ac:dyDescent="0.2">
      <c r="A259" s="58" t="s">
        <v>123</v>
      </c>
      <c r="B259" s="59" t="s">
        <v>53</v>
      </c>
      <c r="C259" s="58">
        <v>57798.929900000003</v>
      </c>
      <c r="D259" s="58">
        <v>2.9999999999999997E-4</v>
      </c>
      <c r="E259" s="1">
        <f t="shared" si="28"/>
        <v>19242.979643297709</v>
      </c>
      <c r="F259" s="1">
        <f t="shared" si="29"/>
        <v>19243</v>
      </c>
      <c r="G259" s="2">
        <f t="shared" si="33"/>
        <v>-1.3082249992294237E-2</v>
      </c>
      <c r="K259" s="1">
        <f t="shared" si="34"/>
        <v>-1.3082249992294237E-2</v>
      </c>
      <c r="O259" s="1">
        <f t="shared" ca="1" si="30"/>
        <v>-1.2135955802241956E-2</v>
      </c>
      <c r="Q259" s="82">
        <f t="shared" si="31"/>
        <v>42780.429900000003</v>
      </c>
      <c r="S259" s="3">
        <v>1</v>
      </c>
    </row>
    <row r="260" spans="1:21" x14ac:dyDescent="0.2">
      <c r="A260" s="62" t="s">
        <v>125</v>
      </c>
      <c r="B260" s="63" t="s">
        <v>53</v>
      </c>
      <c r="C260" s="64">
        <v>57858.693800000001</v>
      </c>
      <c r="D260" s="64">
        <v>2.0000000000000001E-4</v>
      </c>
      <c r="E260" s="1">
        <f t="shared" si="28"/>
        <v>19335.975566822264</v>
      </c>
      <c r="F260" s="1">
        <f t="shared" si="29"/>
        <v>19336</v>
      </c>
      <c r="G260" s="2">
        <f t="shared" si="33"/>
        <v>-1.5701999996963423E-2</v>
      </c>
      <c r="K260" s="1">
        <f t="shared" si="34"/>
        <v>-1.5701999996963423E-2</v>
      </c>
      <c r="O260" s="1">
        <f t="shared" ca="1" si="30"/>
        <v>-1.2230179973757751E-2</v>
      </c>
      <c r="Q260" s="82">
        <f t="shared" si="31"/>
        <v>42840.193800000001</v>
      </c>
      <c r="S260" s="3">
        <v>1</v>
      </c>
    </row>
    <row r="261" spans="1:21" x14ac:dyDescent="0.2">
      <c r="A261" s="58" t="s">
        <v>123</v>
      </c>
      <c r="B261" s="59" t="s">
        <v>53</v>
      </c>
      <c r="C261" s="58">
        <v>57878.615700000002</v>
      </c>
      <c r="D261" s="58">
        <v>1E-4</v>
      </c>
      <c r="E261" s="1">
        <f t="shared" si="28"/>
        <v>19366.975141630202</v>
      </c>
      <c r="F261" s="1">
        <f t="shared" si="29"/>
        <v>19367</v>
      </c>
      <c r="G261" s="2">
        <f t="shared" si="33"/>
        <v>-1.5975249996699858E-2</v>
      </c>
      <c r="K261" s="1">
        <f t="shared" si="34"/>
        <v>-1.5975249996699858E-2</v>
      </c>
      <c r="O261" s="1">
        <f t="shared" ca="1" si="30"/>
        <v>-1.2261588030929681E-2</v>
      </c>
      <c r="Q261" s="82">
        <f t="shared" si="31"/>
        <v>42860.115700000002</v>
      </c>
      <c r="S261" s="3">
        <v>1</v>
      </c>
    </row>
    <row r="262" spans="1:21" x14ac:dyDescent="0.2">
      <c r="A262" s="58" t="s">
        <v>123</v>
      </c>
      <c r="B262" s="59" t="s">
        <v>53</v>
      </c>
      <c r="C262" s="58">
        <v>57885.685299999997</v>
      </c>
      <c r="D262" s="58">
        <v>4.0000000000000002E-4</v>
      </c>
      <c r="E262" s="1">
        <f t="shared" si="28"/>
        <v>19377.975829017549</v>
      </c>
      <c r="F262" s="1">
        <f t="shared" si="29"/>
        <v>19378</v>
      </c>
      <c r="G262" s="2">
        <f t="shared" si="33"/>
        <v>-1.5533500001765788E-2</v>
      </c>
      <c r="K262" s="1">
        <f t="shared" si="34"/>
        <v>-1.5533500001765788E-2</v>
      </c>
      <c r="O262" s="1">
        <f t="shared" ca="1" si="30"/>
        <v>-1.2272732825410046E-2</v>
      </c>
      <c r="Q262" s="82">
        <f t="shared" si="31"/>
        <v>42867.185299999997</v>
      </c>
      <c r="S262" s="3">
        <v>1</v>
      </c>
    </row>
    <row r="263" spans="1:21" x14ac:dyDescent="0.2">
      <c r="A263" s="60" t="s">
        <v>124</v>
      </c>
      <c r="B263" s="61" t="s">
        <v>53</v>
      </c>
      <c r="C263" s="60">
        <v>58223.718099999998</v>
      </c>
      <c r="D263" s="60">
        <v>2.0000000000000001E-4</v>
      </c>
      <c r="E263" s="1">
        <f t="shared" si="28"/>
        <v>19903.973503493151</v>
      </c>
      <c r="F263" s="1">
        <f t="shared" si="29"/>
        <v>19904</v>
      </c>
      <c r="G263" s="2">
        <f t="shared" si="33"/>
        <v>-1.7028000002028421E-2</v>
      </c>
      <c r="K263" s="1">
        <f t="shared" si="34"/>
        <v>-1.7028000002028421E-2</v>
      </c>
      <c r="O263" s="1">
        <f t="shared" ca="1" si="30"/>
        <v>-1.2805656634198305E-2</v>
      </c>
      <c r="Q263" s="82">
        <f t="shared" si="31"/>
        <v>43205.218099999998</v>
      </c>
      <c r="S263" s="3">
        <v>1</v>
      </c>
    </row>
    <row r="264" spans="1:21" x14ac:dyDescent="0.2">
      <c r="A264" s="62" t="s">
        <v>125</v>
      </c>
      <c r="B264" s="63" t="s">
        <v>53</v>
      </c>
      <c r="C264" s="64">
        <v>58243.641100000001</v>
      </c>
      <c r="D264" s="64">
        <v>2.0000000000000001E-4</v>
      </c>
      <c r="E264" s="1">
        <f t="shared" si="28"/>
        <v>19934.97478996174</v>
      </c>
      <c r="F264" s="1">
        <f t="shared" si="29"/>
        <v>19935</v>
      </c>
      <c r="G264" s="2">
        <f t="shared" si="33"/>
        <v>-1.6201250000449363E-2</v>
      </c>
      <c r="K264" s="1">
        <f t="shared" si="34"/>
        <v>-1.6201250000449363E-2</v>
      </c>
      <c r="O264" s="1">
        <f t="shared" ca="1" si="30"/>
        <v>-1.2837064691370239E-2</v>
      </c>
      <c r="Q264" s="82">
        <f t="shared" si="31"/>
        <v>43225.141100000001</v>
      </c>
      <c r="S264" s="3">
        <v>1</v>
      </c>
    </row>
    <row r="265" spans="1:21" x14ac:dyDescent="0.2">
      <c r="A265" s="62" t="s">
        <v>126</v>
      </c>
      <c r="B265" s="63" t="s">
        <v>53</v>
      </c>
      <c r="C265" s="64">
        <v>58608.670899999997</v>
      </c>
      <c r="D265" s="64">
        <v>2.0000000000000001E-4</v>
      </c>
      <c r="E265" s="1">
        <f t="shared" si="28"/>
        <v>20502.981284935868</v>
      </c>
      <c r="F265" s="1">
        <f t="shared" si="29"/>
        <v>20503</v>
      </c>
      <c r="G265" s="2">
        <f t="shared" si="33"/>
        <v>-1.2027249998936895E-2</v>
      </c>
      <c r="K265" s="1">
        <f t="shared" si="34"/>
        <v>-1.2027249998936895E-2</v>
      </c>
      <c r="O265" s="1">
        <f t="shared" ca="1" si="30"/>
        <v>-1.3412541351810794E-2</v>
      </c>
      <c r="Q265" s="82">
        <f t="shared" si="31"/>
        <v>43590.170899999997</v>
      </c>
      <c r="S265" s="3">
        <v>1</v>
      </c>
    </row>
    <row r="266" spans="1:21" x14ac:dyDescent="0.2">
      <c r="A266" s="65" t="s">
        <v>127</v>
      </c>
      <c r="B266" s="66" t="s">
        <v>53</v>
      </c>
      <c r="C266" s="67">
        <v>58953.769399999997</v>
      </c>
      <c r="D266" s="67">
        <v>2.0000000000000001E-4</v>
      </c>
      <c r="E266" s="1">
        <f t="shared" si="28"/>
        <v>21039.973578183795</v>
      </c>
      <c r="F266" s="1">
        <f t="shared" si="29"/>
        <v>21040</v>
      </c>
      <c r="G266" s="2">
        <f t="shared" si="33"/>
        <v>-1.698000000033062E-2</v>
      </c>
      <c r="K266" s="1">
        <f t="shared" si="34"/>
        <v>-1.698000000033062E-2</v>
      </c>
      <c r="O266" s="1">
        <f t="shared" ca="1" si="30"/>
        <v>-1.3956609955079418E-2</v>
      </c>
      <c r="Q266" s="82">
        <f t="shared" si="31"/>
        <v>43935.269399999997</v>
      </c>
      <c r="S266" s="3">
        <v>1</v>
      </c>
    </row>
    <row r="267" spans="1:21" ht="12" customHeight="1" x14ac:dyDescent="0.2">
      <c r="A267" s="83" t="s">
        <v>888</v>
      </c>
      <c r="B267" s="84" t="s">
        <v>53</v>
      </c>
      <c r="C267" s="88">
        <v>58968.550749999937</v>
      </c>
      <c r="D267" s="88">
        <v>7.6999999999999996E-4</v>
      </c>
      <c r="E267" s="1">
        <f t="shared" si="28"/>
        <v>21062.974173763803</v>
      </c>
      <c r="F267" s="1">
        <f t="shared" si="29"/>
        <v>21063</v>
      </c>
      <c r="G267" s="2">
        <f t="shared" ref="G267:G271" si="35">+C267-(C$7+F267*C$8)</f>
        <v>-1.6597250061749946E-2</v>
      </c>
      <c r="K267" s="1">
        <f t="shared" si="34"/>
        <v>-1.6597250061749946E-2</v>
      </c>
      <c r="O267" s="1">
        <f t="shared" ca="1" si="30"/>
        <v>-1.3979912707174724E-2</v>
      </c>
      <c r="Q267" s="82">
        <f t="shared" si="31"/>
        <v>43950.050749999937</v>
      </c>
    </row>
    <row r="268" spans="1:21" ht="12" customHeight="1" x14ac:dyDescent="0.2">
      <c r="A268" s="62" t="s">
        <v>885</v>
      </c>
      <c r="B268" s="63" t="s">
        <v>53</v>
      </c>
      <c r="C268" s="64">
        <v>59244.886700000003</v>
      </c>
      <c r="D268" s="64">
        <v>2.9999999999999997E-4</v>
      </c>
      <c r="E268" s="1">
        <f t="shared" si="28"/>
        <v>21492.968147940395</v>
      </c>
      <c r="F268" s="1">
        <f t="shared" si="29"/>
        <v>21493</v>
      </c>
      <c r="G268" s="2">
        <f t="shared" si="35"/>
        <v>-2.0469749993935693E-2</v>
      </c>
      <c r="K268" s="1">
        <f t="shared" si="34"/>
        <v>-2.0469749993935693E-2</v>
      </c>
      <c r="O268" s="1">
        <f t="shared" ca="1" si="30"/>
        <v>-1.4415572855043456E-2</v>
      </c>
      <c r="Q268" s="82">
        <f t="shared" si="31"/>
        <v>44226.386700000003</v>
      </c>
      <c r="S268" s="3">
        <v>1</v>
      </c>
    </row>
    <row r="269" spans="1:21" ht="12" customHeight="1" x14ac:dyDescent="0.2">
      <c r="A269" s="83" t="s">
        <v>887</v>
      </c>
      <c r="B269" s="84" t="s">
        <v>53</v>
      </c>
      <c r="C269" s="88">
        <v>59310.436840000097</v>
      </c>
      <c r="D269" s="88">
        <v>1.7000000000000001E-4</v>
      </c>
      <c r="E269" s="1">
        <f t="shared" si="28"/>
        <v>21594.9677799335</v>
      </c>
      <c r="F269" s="1">
        <f t="shared" si="29"/>
        <v>21595</v>
      </c>
      <c r="G269" s="2">
        <f t="shared" si="35"/>
        <v>-2.0706249903014395E-2</v>
      </c>
      <c r="K269" s="1">
        <f t="shared" si="34"/>
        <v>-2.0706249903014395E-2</v>
      </c>
      <c r="O269" s="1">
        <f t="shared" ca="1" si="30"/>
        <v>-1.4518915494770456E-2</v>
      </c>
      <c r="Q269" s="82">
        <f t="shared" si="31"/>
        <v>44291.936840000097</v>
      </c>
    </row>
    <row r="270" spans="1:21" ht="12" customHeight="1" x14ac:dyDescent="0.2">
      <c r="A270" s="62" t="s">
        <v>885</v>
      </c>
      <c r="B270" s="63" t="s">
        <v>50</v>
      </c>
      <c r="C270" s="64">
        <v>59320.402399999999</v>
      </c>
      <c r="D270" s="64">
        <v>2.9999999999999997E-4</v>
      </c>
      <c r="E270" s="1">
        <f t="shared" si="28"/>
        <v>21610.474740751491</v>
      </c>
      <c r="F270" s="1">
        <f t="shared" si="29"/>
        <v>21610.5</v>
      </c>
      <c r="G270" s="2">
        <f t="shared" si="35"/>
        <v>-1.6232875001151115E-2</v>
      </c>
      <c r="K270" s="1">
        <f t="shared" si="34"/>
        <v>-1.6232875001151115E-2</v>
      </c>
      <c r="O270" s="1">
        <f t="shared" ca="1" si="30"/>
        <v>-1.4534619523356421E-2</v>
      </c>
      <c r="Q270" s="82">
        <f t="shared" si="31"/>
        <v>44301.902399999999</v>
      </c>
      <c r="S270" s="3">
        <v>1</v>
      </c>
    </row>
    <row r="271" spans="1:21" ht="12" customHeight="1" x14ac:dyDescent="0.2">
      <c r="A271" s="83" t="s">
        <v>886</v>
      </c>
      <c r="B271" s="84" t="s">
        <v>53</v>
      </c>
      <c r="C271" s="88">
        <v>59704.375899999999</v>
      </c>
      <c r="D271" s="87">
        <v>6.9999999999999999E-4</v>
      </c>
      <c r="E271" s="1">
        <f t="shared" si="28"/>
        <v>22207.95867739982</v>
      </c>
      <c r="F271" s="1">
        <f t="shared" si="29"/>
        <v>22208</v>
      </c>
      <c r="G271" s="2">
        <f t="shared" si="35"/>
        <v>-2.6555999997071922E-2</v>
      </c>
      <c r="K271" s="1">
        <f t="shared" si="34"/>
        <v>-2.6555999997071922E-2</v>
      </c>
      <c r="O271" s="1">
        <f t="shared" ca="1" si="30"/>
        <v>-1.5139984496267042E-2</v>
      </c>
      <c r="Q271" s="82">
        <f t="shared" si="31"/>
        <v>44685.875899999999</v>
      </c>
    </row>
    <row r="272" spans="1:21" x14ac:dyDescent="0.2">
      <c r="A272" s="85" t="s">
        <v>889</v>
      </c>
      <c r="B272" s="86" t="s">
        <v>53</v>
      </c>
      <c r="C272" s="87">
        <v>60036.629800000002</v>
      </c>
      <c r="D272" s="87">
        <v>2.9999999999999997E-4</v>
      </c>
      <c r="E272" s="1">
        <f t="shared" ref="E272" si="36">+(C272-C$7)/C$8</f>
        <v>22724.964064851716</v>
      </c>
      <c r="F272" s="1">
        <f t="shared" ref="F272" si="37">ROUND(2*E272,0)/2</f>
        <v>22725</v>
      </c>
      <c r="G272" s="2">
        <f t="shared" ref="G272" si="38">+C272-(C$7+F272*C$8)</f>
        <v>-2.3093749994586688E-2</v>
      </c>
      <c r="K272" s="1">
        <f t="shared" ref="K272" si="39">+G272</f>
        <v>-2.3093749994586688E-2</v>
      </c>
      <c r="O272" s="1">
        <f t="shared" ref="O272" ca="1" si="40">+C$11+C$12*$F272</f>
        <v>-1.5663789836844098E-2</v>
      </c>
      <c r="Q272" s="82">
        <f t="shared" ref="Q272" si="41">+C272-15018.5</f>
        <v>45018.129800000002</v>
      </c>
    </row>
    <row r="273" spans="2:4" x14ac:dyDescent="0.2">
      <c r="B273" s="3"/>
      <c r="C273" s="2"/>
      <c r="D273" s="2"/>
    </row>
    <row r="274" spans="2:4" x14ac:dyDescent="0.2">
      <c r="B274" s="3"/>
      <c r="C274" s="2"/>
      <c r="D274" s="2"/>
    </row>
    <row r="275" spans="2:4" x14ac:dyDescent="0.2">
      <c r="B275" s="3"/>
      <c r="C275" s="2"/>
      <c r="D275" s="2"/>
    </row>
    <row r="276" spans="2:4" x14ac:dyDescent="0.2">
      <c r="B276" s="3"/>
      <c r="C276" s="2"/>
      <c r="D276" s="2"/>
    </row>
    <row r="277" spans="2:4" x14ac:dyDescent="0.2">
      <c r="B277" s="3"/>
      <c r="C277" s="2"/>
      <c r="D277" s="2"/>
    </row>
    <row r="278" spans="2:4" x14ac:dyDescent="0.2">
      <c r="B278" s="3"/>
      <c r="C278" s="2"/>
      <c r="D278" s="2"/>
    </row>
    <row r="279" spans="2:4" x14ac:dyDescent="0.2">
      <c r="B279" s="3"/>
      <c r="C279" s="2"/>
      <c r="D279" s="2"/>
    </row>
    <row r="280" spans="2:4" x14ac:dyDescent="0.2">
      <c r="B280" s="3"/>
      <c r="C280" s="2"/>
      <c r="D280" s="2"/>
    </row>
    <row r="281" spans="2:4" x14ac:dyDescent="0.2">
      <c r="B281" s="3"/>
      <c r="C281" s="2"/>
      <c r="D281" s="2"/>
    </row>
    <row r="282" spans="2:4" x14ac:dyDescent="0.2">
      <c r="B282" s="3"/>
      <c r="C282" s="2"/>
      <c r="D282" s="2"/>
    </row>
    <row r="283" spans="2:4" x14ac:dyDescent="0.2">
      <c r="B283" s="3"/>
      <c r="C283" s="2"/>
      <c r="D283" s="2"/>
    </row>
    <row r="284" spans="2:4" x14ac:dyDescent="0.2">
      <c r="B284" s="3"/>
      <c r="C284" s="2"/>
      <c r="D284" s="2"/>
    </row>
    <row r="285" spans="2:4" x14ac:dyDescent="0.2">
      <c r="B285" s="3"/>
      <c r="C285" s="2"/>
      <c r="D285" s="2"/>
    </row>
    <row r="286" spans="2:4" x14ac:dyDescent="0.2">
      <c r="B286" s="3"/>
      <c r="C286" s="2"/>
      <c r="D286" s="2"/>
    </row>
    <row r="287" spans="2:4" x14ac:dyDescent="0.2">
      <c r="B287" s="3"/>
      <c r="C287" s="2"/>
      <c r="D287" s="2"/>
    </row>
    <row r="288" spans="2:4" x14ac:dyDescent="0.2">
      <c r="B288" s="3"/>
      <c r="C288" s="2"/>
      <c r="D288" s="2"/>
    </row>
    <row r="289" spans="2:4" x14ac:dyDescent="0.2">
      <c r="B289" s="3"/>
      <c r="C289" s="2"/>
      <c r="D289" s="2"/>
    </row>
    <row r="290" spans="2:4" x14ac:dyDescent="0.2">
      <c r="B290" s="3"/>
      <c r="C290" s="2"/>
      <c r="D290" s="2"/>
    </row>
    <row r="291" spans="2:4" x14ac:dyDescent="0.2">
      <c r="B291" s="3"/>
      <c r="C291" s="2"/>
      <c r="D291" s="2"/>
    </row>
    <row r="292" spans="2:4" x14ac:dyDescent="0.2">
      <c r="B292" s="3"/>
      <c r="C292" s="2"/>
      <c r="D292" s="2"/>
    </row>
    <row r="293" spans="2:4" x14ac:dyDescent="0.2">
      <c r="B293" s="3"/>
      <c r="C293" s="2"/>
      <c r="D293" s="2"/>
    </row>
    <row r="294" spans="2:4" x14ac:dyDescent="0.2">
      <c r="B294" s="3"/>
      <c r="C294" s="2"/>
      <c r="D294" s="2"/>
    </row>
    <row r="295" spans="2:4" x14ac:dyDescent="0.2">
      <c r="B295" s="3"/>
      <c r="C295" s="2"/>
      <c r="D295" s="2"/>
    </row>
    <row r="296" spans="2:4" x14ac:dyDescent="0.2">
      <c r="B296" s="3"/>
      <c r="C296" s="2"/>
      <c r="D296" s="2"/>
    </row>
    <row r="297" spans="2:4" x14ac:dyDescent="0.2">
      <c r="B297" s="3"/>
      <c r="C297" s="2"/>
      <c r="D297" s="2"/>
    </row>
    <row r="298" spans="2:4" x14ac:dyDescent="0.2">
      <c r="B298" s="3"/>
      <c r="C298" s="2"/>
      <c r="D298" s="2"/>
    </row>
    <row r="299" spans="2:4" x14ac:dyDescent="0.2">
      <c r="B299" s="3"/>
      <c r="C299" s="2"/>
      <c r="D299" s="2"/>
    </row>
    <row r="300" spans="2:4" x14ac:dyDescent="0.2">
      <c r="B300" s="3"/>
      <c r="C300" s="2"/>
      <c r="D300" s="2"/>
    </row>
    <row r="301" spans="2:4" x14ac:dyDescent="0.2">
      <c r="B301" s="3"/>
      <c r="C301" s="2"/>
      <c r="D301" s="2"/>
    </row>
    <row r="302" spans="2:4" x14ac:dyDescent="0.2">
      <c r="B302" s="3"/>
      <c r="C302" s="2"/>
      <c r="D302" s="2"/>
    </row>
    <row r="303" spans="2:4" x14ac:dyDescent="0.2">
      <c r="B303" s="3"/>
      <c r="C303" s="2"/>
      <c r="D303" s="2"/>
    </row>
    <row r="304" spans="2:4" x14ac:dyDescent="0.2">
      <c r="B304" s="3"/>
      <c r="C304" s="2"/>
      <c r="D304" s="2"/>
    </row>
    <row r="305" spans="2:4" x14ac:dyDescent="0.2">
      <c r="B305" s="3"/>
      <c r="C305" s="2"/>
      <c r="D305" s="2"/>
    </row>
    <row r="306" spans="2:4" x14ac:dyDescent="0.2">
      <c r="B306" s="3"/>
      <c r="C306" s="2"/>
      <c r="D306" s="2"/>
    </row>
    <row r="307" spans="2:4" x14ac:dyDescent="0.2">
      <c r="B307" s="3"/>
      <c r="C307" s="2"/>
      <c r="D307" s="2"/>
    </row>
    <row r="308" spans="2:4" x14ac:dyDescent="0.2">
      <c r="B308" s="3"/>
      <c r="C308" s="2"/>
      <c r="D308" s="2"/>
    </row>
    <row r="309" spans="2:4" x14ac:dyDescent="0.2">
      <c r="B309" s="3"/>
      <c r="C309" s="2"/>
      <c r="D309" s="2"/>
    </row>
    <row r="310" spans="2:4" x14ac:dyDescent="0.2">
      <c r="B310" s="3"/>
      <c r="C310" s="2"/>
      <c r="D310" s="2"/>
    </row>
    <row r="311" spans="2:4" x14ac:dyDescent="0.2">
      <c r="B311" s="3"/>
      <c r="C311" s="2"/>
      <c r="D311" s="2"/>
    </row>
    <row r="312" spans="2:4" x14ac:dyDescent="0.2">
      <c r="B312" s="3"/>
      <c r="C312" s="2"/>
      <c r="D312" s="2"/>
    </row>
    <row r="313" spans="2:4" x14ac:dyDescent="0.2">
      <c r="B313" s="3"/>
      <c r="C313" s="2"/>
      <c r="D313" s="2"/>
    </row>
    <row r="314" spans="2:4" x14ac:dyDescent="0.2">
      <c r="B314" s="3"/>
      <c r="C314" s="2"/>
      <c r="D314" s="2"/>
    </row>
    <row r="315" spans="2:4" x14ac:dyDescent="0.2">
      <c r="B315" s="3"/>
      <c r="C315" s="2"/>
      <c r="D315" s="2"/>
    </row>
    <row r="316" spans="2:4" x14ac:dyDescent="0.2">
      <c r="B316" s="3"/>
      <c r="C316" s="2"/>
      <c r="D316" s="2"/>
    </row>
    <row r="317" spans="2:4" x14ac:dyDescent="0.2">
      <c r="B317" s="3"/>
      <c r="C317" s="2"/>
      <c r="D317" s="2"/>
    </row>
    <row r="318" spans="2:4" x14ac:dyDescent="0.2">
      <c r="B318" s="3"/>
      <c r="C318" s="2"/>
      <c r="D318" s="2"/>
    </row>
    <row r="319" spans="2:4" x14ac:dyDescent="0.2">
      <c r="B319" s="3"/>
      <c r="C319" s="2"/>
      <c r="D319" s="2"/>
    </row>
    <row r="320" spans="2:4" x14ac:dyDescent="0.2">
      <c r="B320" s="3"/>
      <c r="C320" s="2"/>
      <c r="D320" s="2"/>
    </row>
    <row r="321" spans="2:4" x14ac:dyDescent="0.2">
      <c r="B321" s="3"/>
      <c r="C321" s="2"/>
      <c r="D321" s="2"/>
    </row>
    <row r="322" spans="2:4" x14ac:dyDescent="0.2">
      <c r="B322" s="3"/>
      <c r="C322" s="2"/>
      <c r="D322" s="2"/>
    </row>
    <row r="323" spans="2:4" x14ac:dyDescent="0.2">
      <c r="B323" s="3"/>
      <c r="C323" s="2"/>
      <c r="D323" s="2"/>
    </row>
    <row r="324" spans="2:4" x14ac:dyDescent="0.2">
      <c r="B324" s="3"/>
      <c r="C324" s="2"/>
      <c r="D324" s="2"/>
    </row>
    <row r="325" spans="2:4" x14ac:dyDescent="0.2">
      <c r="B325" s="3"/>
      <c r="C325" s="2"/>
      <c r="D325" s="2"/>
    </row>
    <row r="326" spans="2:4" x14ac:dyDescent="0.2">
      <c r="B326" s="3"/>
      <c r="C326" s="2"/>
      <c r="D326" s="2"/>
    </row>
    <row r="327" spans="2:4" x14ac:dyDescent="0.2">
      <c r="B327" s="3"/>
      <c r="C327" s="2"/>
      <c r="D327" s="2"/>
    </row>
    <row r="328" spans="2:4" x14ac:dyDescent="0.2">
      <c r="B328" s="3"/>
      <c r="C328" s="2"/>
      <c r="D328" s="2"/>
    </row>
    <row r="329" spans="2:4" x14ac:dyDescent="0.2">
      <c r="B329" s="3"/>
      <c r="C329" s="2"/>
      <c r="D329" s="2"/>
    </row>
    <row r="330" spans="2:4" x14ac:dyDescent="0.2">
      <c r="B330" s="3"/>
      <c r="C330" s="2"/>
      <c r="D330" s="2"/>
    </row>
    <row r="331" spans="2:4" x14ac:dyDescent="0.2">
      <c r="B331" s="3"/>
      <c r="C331" s="2"/>
      <c r="D331" s="2"/>
    </row>
    <row r="332" spans="2:4" x14ac:dyDescent="0.2">
      <c r="B332" s="3"/>
      <c r="C332" s="2"/>
      <c r="D332" s="2"/>
    </row>
    <row r="333" spans="2:4" x14ac:dyDescent="0.2">
      <c r="B333" s="3"/>
      <c r="C333" s="2"/>
      <c r="D333" s="2"/>
    </row>
    <row r="334" spans="2:4" x14ac:dyDescent="0.2">
      <c r="B334" s="3"/>
      <c r="C334" s="2"/>
      <c r="D334" s="2"/>
    </row>
    <row r="335" spans="2:4" x14ac:dyDescent="0.2">
      <c r="B335" s="3"/>
      <c r="C335" s="2"/>
      <c r="D335" s="2"/>
    </row>
    <row r="336" spans="2:4" x14ac:dyDescent="0.2">
      <c r="B336" s="3"/>
      <c r="C336" s="2"/>
      <c r="D336" s="2"/>
    </row>
    <row r="337" spans="2:4" x14ac:dyDescent="0.2">
      <c r="B337" s="3"/>
      <c r="C337" s="2"/>
      <c r="D337" s="2"/>
    </row>
    <row r="338" spans="2:4" x14ac:dyDescent="0.2">
      <c r="B338" s="3"/>
      <c r="C338" s="2"/>
      <c r="D338" s="2"/>
    </row>
    <row r="339" spans="2:4" x14ac:dyDescent="0.2">
      <c r="B339" s="3"/>
      <c r="C339" s="2"/>
      <c r="D339" s="2"/>
    </row>
    <row r="340" spans="2:4" x14ac:dyDescent="0.2">
      <c r="B340" s="3"/>
      <c r="C340" s="2"/>
      <c r="D340" s="2"/>
    </row>
    <row r="341" spans="2:4" x14ac:dyDescent="0.2">
      <c r="B341" s="3"/>
      <c r="C341" s="2"/>
      <c r="D341" s="2"/>
    </row>
    <row r="342" spans="2:4" x14ac:dyDescent="0.2">
      <c r="B342" s="3"/>
      <c r="C342" s="2"/>
      <c r="D342" s="2"/>
    </row>
    <row r="343" spans="2:4" x14ac:dyDescent="0.2">
      <c r="B343" s="3"/>
      <c r="C343" s="2"/>
      <c r="D343" s="2"/>
    </row>
    <row r="344" spans="2:4" x14ac:dyDescent="0.2">
      <c r="B344" s="3"/>
      <c r="C344" s="2"/>
      <c r="D344" s="2"/>
    </row>
    <row r="345" spans="2:4" x14ac:dyDescent="0.2">
      <c r="B345" s="3"/>
      <c r="C345" s="2"/>
      <c r="D345" s="2"/>
    </row>
    <row r="346" spans="2:4" x14ac:dyDescent="0.2">
      <c r="B346" s="3"/>
      <c r="C346" s="2"/>
      <c r="D346" s="2"/>
    </row>
    <row r="347" spans="2:4" x14ac:dyDescent="0.2">
      <c r="B347" s="3"/>
      <c r="C347" s="2"/>
      <c r="D347" s="2"/>
    </row>
    <row r="348" spans="2:4" x14ac:dyDescent="0.2">
      <c r="B348" s="3"/>
      <c r="C348" s="2"/>
      <c r="D348" s="2"/>
    </row>
    <row r="349" spans="2:4" x14ac:dyDescent="0.2">
      <c r="B349" s="3"/>
      <c r="C349" s="2"/>
      <c r="D349" s="2"/>
    </row>
    <row r="350" spans="2:4" x14ac:dyDescent="0.2">
      <c r="B350" s="3"/>
      <c r="C350" s="2"/>
      <c r="D350" s="2"/>
    </row>
    <row r="351" spans="2:4" x14ac:dyDescent="0.2">
      <c r="B351" s="3"/>
      <c r="C351" s="2"/>
      <c r="D351" s="2"/>
    </row>
    <row r="352" spans="2:4" x14ac:dyDescent="0.2">
      <c r="B352" s="3"/>
      <c r="C352" s="2"/>
      <c r="D352" s="2"/>
    </row>
    <row r="353" spans="2:4" x14ac:dyDescent="0.2">
      <c r="B353" s="3"/>
      <c r="C353" s="2"/>
      <c r="D353" s="2"/>
    </row>
    <row r="354" spans="2:4" x14ac:dyDescent="0.2">
      <c r="B354" s="3"/>
      <c r="C354" s="2"/>
      <c r="D354" s="2"/>
    </row>
    <row r="355" spans="2:4" x14ac:dyDescent="0.2">
      <c r="B355" s="3"/>
      <c r="C355" s="2"/>
      <c r="D355" s="2"/>
    </row>
    <row r="356" spans="2:4" x14ac:dyDescent="0.2">
      <c r="B356" s="3"/>
      <c r="C356" s="2"/>
      <c r="D356" s="2"/>
    </row>
    <row r="357" spans="2:4" x14ac:dyDescent="0.2">
      <c r="B357" s="3"/>
      <c r="C357" s="2"/>
      <c r="D357" s="2"/>
    </row>
    <row r="358" spans="2:4" x14ac:dyDescent="0.2">
      <c r="B358" s="3"/>
      <c r="C358" s="2"/>
      <c r="D358" s="2"/>
    </row>
    <row r="359" spans="2:4" x14ac:dyDescent="0.2">
      <c r="B359" s="3"/>
      <c r="C359" s="2"/>
      <c r="D359" s="2"/>
    </row>
    <row r="360" spans="2:4" x14ac:dyDescent="0.2">
      <c r="B360" s="3"/>
      <c r="C360" s="2"/>
      <c r="D360" s="2"/>
    </row>
    <row r="361" spans="2:4" x14ac:dyDescent="0.2">
      <c r="B361" s="3"/>
      <c r="C361" s="2"/>
      <c r="D361" s="2"/>
    </row>
    <row r="362" spans="2:4" x14ac:dyDescent="0.2">
      <c r="B362" s="3"/>
      <c r="C362" s="2"/>
      <c r="D362" s="2"/>
    </row>
    <row r="363" spans="2:4" x14ac:dyDescent="0.2">
      <c r="B363" s="3"/>
      <c r="C363" s="2"/>
      <c r="D363" s="2"/>
    </row>
    <row r="364" spans="2:4" x14ac:dyDescent="0.2">
      <c r="B364" s="3"/>
      <c r="C364" s="2"/>
      <c r="D364" s="2"/>
    </row>
    <row r="365" spans="2:4" x14ac:dyDescent="0.2">
      <c r="B365" s="3"/>
      <c r="C365" s="2"/>
      <c r="D365" s="2"/>
    </row>
    <row r="366" spans="2:4" x14ac:dyDescent="0.2">
      <c r="B366" s="3"/>
      <c r="C366" s="2"/>
      <c r="D366" s="2"/>
    </row>
    <row r="367" spans="2:4" x14ac:dyDescent="0.2">
      <c r="B367" s="3"/>
      <c r="C367" s="2"/>
      <c r="D367" s="2"/>
    </row>
    <row r="368" spans="2:4" x14ac:dyDescent="0.2">
      <c r="B368" s="3"/>
      <c r="C368" s="2"/>
      <c r="D368" s="2"/>
    </row>
    <row r="369" spans="2:4" x14ac:dyDescent="0.2">
      <c r="B369" s="3"/>
      <c r="C369" s="2"/>
      <c r="D369" s="2"/>
    </row>
    <row r="370" spans="2:4" x14ac:dyDescent="0.2">
      <c r="B370" s="3"/>
      <c r="C370" s="2"/>
      <c r="D370" s="2"/>
    </row>
    <row r="371" spans="2:4" x14ac:dyDescent="0.2">
      <c r="B371" s="3"/>
      <c r="C371" s="2"/>
      <c r="D371" s="2"/>
    </row>
    <row r="372" spans="2:4" x14ac:dyDescent="0.2">
      <c r="B372" s="3"/>
      <c r="C372" s="2"/>
      <c r="D372" s="2"/>
    </row>
    <row r="373" spans="2:4" x14ac:dyDescent="0.2">
      <c r="B373" s="3"/>
      <c r="C373" s="2"/>
      <c r="D373" s="2"/>
    </row>
    <row r="374" spans="2:4" x14ac:dyDescent="0.2">
      <c r="B374" s="3"/>
      <c r="C374" s="2"/>
      <c r="D374" s="2"/>
    </row>
    <row r="375" spans="2:4" x14ac:dyDescent="0.2">
      <c r="B375" s="3"/>
      <c r="C375" s="2"/>
      <c r="D375" s="2"/>
    </row>
    <row r="376" spans="2:4" x14ac:dyDescent="0.2">
      <c r="B376" s="3"/>
      <c r="C376" s="2"/>
      <c r="D376" s="2"/>
    </row>
    <row r="377" spans="2:4" x14ac:dyDescent="0.2">
      <c r="B377" s="3"/>
      <c r="C377" s="2"/>
      <c r="D377" s="2"/>
    </row>
    <row r="378" spans="2:4" x14ac:dyDescent="0.2">
      <c r="B378" s="3"/>
      <c r="C378" s="2"/>
      <c r="D378" s="2"/>
    </row>
    <row r="379" spans="2:4" x14ac:dyDescent="0.2">
      <c r="B379" s="3"/>
      <c r="C379" s="2"/>
      <c r="D379" s="2"/>
    </row>
    <row r="380" spans="2:4" x14ac:dyDescent="0.2">
      <c r="B380" s="3"/>
      <c r="C380" s="2"/>
      <c r="D380" s="2"/>
    </row>
    <row r="381" spans="2:4" x14ac:dyDescent="0.2">
      <c r="B381" s="3"/>
      <c r="C381" s="2"/>
      <c r="D381" s="2"/>
    </row>
    <row r="382" spans="2:4" x14ac:dyDescent="0.2">
      <c r="B382" s="3"/>
      <c r="C382" s="2"/>
      <c r="D382" s="2"/>
    </row>
    <row r="383" spans="2:4" x14ac:dyDescent="0.2">
      <c r="B383" s="3"/>
      <c r="C383" s="2"/>
      <c r="D383" s="2"/>
    </row>
    <row r="384" spans="2:4" x14ac:dyDescent="0.2">
      <c r="B384" s="3"/>
      <c r="C384" s="2"/>
      <c r="D384" s="2"/>
    </row>
    <row r="385" spans="2:4" x14ac:dyDescent="0.2">
      <c r="B385" s="3"/>
      <c r="C385" s="2"/>
      <c r="D385" s="2"/>
    </row>
    <row r="386" spans="2:4" x14ac:dyDescent="0.2">
      <c r="B386" s="3"/>
      <c r="C386" s="2"/>
      <c r="D386" s="2"/>
    </row>
    <row r="387" spans="2:4" x14ac:dyDescent="0.2">
      <c r="B387" s="3"/>
    </row>
    <row r="388" spans="2:4" x14ac:dyDescent="0.2">
      <c r="B388" s="3"/>
    </row>
  </sheetData>
  <sheetProtection selectLockedCells="1" selectUnlockedCells="1"/>
  <sortState xmlns:xlrd2="http://schemas.microsoft.com/office/spreadsheetml/2017/richdata2" ref="A21:U271">
    <sortCondition ref="C21:C2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7"/>
  <sheetViews>
    <sheetView workbookViewId="0">
      <pane xSplit="14" ySplit="22" topLeftCell="O169" activePane="bottomRight" state="frozen"/>
      <selection pane="topRight" activeCell="O1" sqref="O1"/>
      <selection pane="bottomLeft" activeCell="A23" sqref="A23"/>
      <selection pane="bottomRight" activeCell="Q182" sqref="Q18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128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39946.747199999998</v>
      </c>
    </row>
    <row r="8" spans="1:7" x14ac:dyDescent="0.2">
      <c r="A8" s="1" t="s">
        <v>9</v>
      </c>
      <c r="C8" s="1">
        <v>0.64265068000000003</v>
      </c>
      <c r="E8" s="10">
        <v>0.64265068000000003</v>
      </c>
    </row>
    <row r="9" spans="1:7" x14ac:dyDescent="0.2">
      <c r="A9" s="11" t="s">
        <v>10</v>
      </c>
      <c r="B9"/>
      <c r="C9" s="12">
        <v>8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INTERCEPT(INDIRECT($G$11):G992,INDIRECT($F$11):F992)</f>
        <v>4.6160621494267728E-3</v>
      </c>
      <c r="D11" s="3"/>
      <c r="E11"/>
      <c r="F11" s="15" t="str">
        <f>"F"&amp;E19</f>
        <v>F120</v>
      </c>
      <c r="G11" s="20" t="str">
        <f>"G"&amp;E19</f>
        <v>G120</v>
      </c>
    </row>
    <row r="12" spans="1:7" x14ac:dyDescent="0.2">
      <c r="A12" t="s">
        <v>15</v>
      </c>
      <c r="B12"/>
      <c r="C12" s="14">
        <f ca="1">SLOPE(INDIRECT($G$11):G992,INDIRECT($F$11):F992)</f>
        <v>-2.6511169385399272E-7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68">
        <f ca="1">NOW()+15018.5+$C$9/24</f>
        <v>60379.494092129629</v>
      </c>
    </row>
    <row r="15" spans="1:7" x14ac:dyDescent="0.2">
      <c r="A15" s="18" t="s">
        <v>20</v>
      </c>
      <c r="B15"/>
      <c r="C15" s="19">
        <f ca="1">(C7+C11)+(C8+C12)*INT(MAX(F21:F3533))</f>
        <v>56039.360855280225</v>
      </c>
      <c r="D15" s="17" t="s">
        <v>21</v>
      </c>
      <c r="E15" s="14">
        <f ca="1">ROUND(2*(E14-$C$7)/$C$8,0)/2+E13</f>
        <v>31795.5</v>
      </c>
    </row>
    <row r="16" spans="1:7" x14ac:dyDescent="0.2">
      <c r="A16" s="18" t="s">
        <v>22</v>
      </c>
      <c r="B16"/>
      <c r="C16" s="19">
        <f ca="1">+C8+C12</f>
        <v>0.64265041488830621</v>
      </c>
      <c r="D16" s="17" t="s">
        <v>23</v>
      </c>
      <c r="E16" s="20">
        <f ca="1">ROUND(2*(E14-$C$15)/$C$16,0)/2+E13</f>
        <v>6754.5</v>
      </c>
    </row>
    <row r="17" spans="1:18" x14ac:dyDescent="0.2">
      <c r="A17" s="17" t="s">
        <v>24</v>
      </c>
      <c r="B17"/>
      <c r="C17">
        <f>COUNT(C21:C2191)</f>
        <v>167</v>
      </c>
      <c r="D17" s="17" t="s">
        <v>25</v>
      </c>
      <c r="E17" s="21">
        <f ca="1">+$C$15+$C$16*E16-15018.5-$C$9/24</f>
        <v>45361.309749309956</v>
      </c>
    </row>
    <row r="18" spans="1:18" x14ac:dyDescent="0.2">
      <c r="A18" s="18" t="s">
        <v>26</v>
      </c>
      <c r="B18"/>
      <c r="C18" s="22">
        <f ca="1">+C15</f>
        <v>56039.360855280225</v>
      </c>
      <c r="D18" s="23">
        <f ca="1">+C16</f>
        <v>0.64265041488830621</v>
      </c>
      <c r="E18" s="24" t="s">
        <v>27</v>
      </c>
    </row>
    <row r="19" spans="1:18" x14ac:dyDescent="0.2">
      <c r="A19" s="17" t="s">
        <v>28</v>
      </c>
      <c r="E19" s="25">
        <v>120</v>
      </c>
    </row>
    <row r="20" spans="1:18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27" t="s">
        <v>63</v>
      </c>
      <c r="I20" s="27" t="s">
        <v>56</v>
      </c>
      <c r="J20" s="27" t="s">
        <v>129</v>
      </c>
      <c r="K20" s="27" t="s">
        <v>130</v>
      </c>
      <c r="L20" s="27" t="s">
        <v>40</v>
      </c>
      <c r="M20" s="27" t="s">
        <v>41</v>
      </c>
      <c r="N20" s="27" t="s">
        <v>42</v>
      </c>
      <c r="O20" s="27" t="s">
        <v>43</v>
      </c>
      <c r="P20" s="27" t="s">
        <v>44</v>
      </c>
      <c r="Q20" s="13" t="s">
        <v>45</v>
      </c>
      <c r="R20" s="28" t="s">
        <v>47</v>
      </c>
    </row>
    <row r="21" spans="1:18" x14ac:dyDescent="0.2">
      <c r="A21" s="29" t="s">
        <v>48</v>
      </c>
      <c r="C21" s="30">
        <v>24585.493999999999</v>
      </c>
      <c r="D21" s="2"/>
      <c r="E21" s="1">
        <f t="shared" ref="E21:E52" si="0">+(C21-C$7)/C$8</f>
        <v>-23902.959536275601</v>
      </c>
      <c r="F21" s="1">
        <f t="shared" ref="F21:F52" si="1">ROUND(2*E21,0)/2</f>
        <v>-23903</v>
      </c>
      <c r="G21" s="1">
        <f t="shared" ref="G21:G52" si="2">+C21-(C$7+F21*C$8)</f>
        <v>2.6004040002590045E-2</v>
      </c>
      <c r="N21" s="1">
        <f t="shared" ref="N21:N39" si="3">+G21</f>
        <v>2.6004040002590045E-2</v>
      </c>
      <c r="O21" s="1">
        <f t="shared" ref="O21:O52" ca="1" si="4">+C$11+C$12*$F21</f>
        <v>1.0953026967618761E-2</v>
      </c>
      <c r="Q21" s="82">
        <f t="shared" ref="Q21:Q52" si="5">+C21-15018.5</f>
        <v>9566.9939999999988</v>
      </c>
      <c r="R21" s="20"/>
    </row>
    <row r="22" spans="1:18" x14ac:dyDescent="0.2">
      <c r="A22" s="29" t="s">
        <v>48</v>
      </c>
      <c r="C22" s="2">
        <v>25002.575000000001</v>
      </c>
      <c r="D22" s="2"/>
      <c r="E22" s="1">
        <f t="shared" si="0"/>
        <v>-23253.958433530323</v>
      </c>
      <c r="F22" s="1">
        <f t="shared" si="1"/>
        <v>-23254</v>
      </c>
      <c r="G22" s="1">
        <f t="shared" si="2"/>
        <v>2.6712720002251444E-2</v>
      </c>
      <c r="N22" s="1">
        <f t="shared" si="3"/>
        <v>2.6712720002251444E-2</v>
      </c>
      <c r="O22" s="1">
        <f t="shared" ca="1" si="4"/>
        <v>1.078096947830752E-2</v>
      </c>
      <c r="Q22" s="82">
        <f t="shared" si="5"/>
        <v>9984.0750000000007</v>
      </c>
      <c r="R22" s="20"/>
    </row>
    <row r="23" spans="1:18" x14ac:dyDescent="0.2">
      <c r="A23" s="29" t="s">
        <v>48</v>
      </c>
      <c r="C23" s="2">
        <v>25004.52</v>
      </c>
      <c r="D23" s="2"/>
      <c r="E23" s="1">
        <f t="shared" si="0"/>
        <v>-23250.931905961723</v>
      </c>
      <c r="F23" s="1">
        <f t="shared" si="1"/>
        <v>-23251</v>
      </c>
      <c r="G23" s="1">
        <f t="shared" si="2"/>
        <v>4.376068000055966E-2</v>
      </c>
      <c r="N23" s="1">
        <f t="shared" si="3"/>
        <v>4.376068000055966E-2</v>
      </c>
      <c r="O23" s="1">
        <f t="shared" ca="1" si="4"/>
        <v>1.0780174143225959E-2</v>
      </c>
      <c r="Q23" s="82">
        <f t="shared" si="5"/>
        <v>9986.02</v>
      </c>
      <c r="R23" s="20"/>
    </row>
    <row r="24" spans="1:18" x14ac:dyDescent="0.2">
      <c r="A24" s="29" t="s">
        <v>48</v>
      </c>
      <c r="C24" s="2">
        <v>25740.325000000001</v>
      </c>
      <c r="D24" s="2"/>
      <c r="E24" s="1">
        <f t="shared" si="0"/>
        <v>-22105.978632124061</v>
      </c>
      <c r="F24" s="1">
        <f t="shared" si="1"/>
        <v>-22106</v>
      </c>
      <c r="G24" s="1">
        <f t="shared" si="2"/>
        <v>1.3732080002228031E-2</v>
      </c>
      <c r="N24" s="1">
        <f t="shared" si="3"/>
        <v>1.3732080002228031E-2</v>
      </c>
      <c r="O24" s="1">
        <f t="shared" ca="1" si="4"/>
        <v>1.0476621253763136E-2</v>
      </c>
      <c r="Q24" s="82">
        <f t="shared" si="5"/>
        <v>10721.825000000001</v>
      </c>
      <c r="R24" s="20"/>
    </row>
    <row r="25" spans="1:18" x14ac:dyDescent="0.2">
      <c r="A25" s="29" t="s">
        <v>48</v>
      </c>
      <c r="C25" s="2">
        <v>26117.562000000002</v>
      </c>
      <c r="D25" s="2"/>
      <c r="E25" s="1">
        <f t="shared" si="0"/>
        <v>-21518.9769969589</v>
      </c>
      <c r="F25" s="1">
        <f t="shared" si="1"/>
        <v>-21519</v>
      </c>
      <c r="G25" s="1">
        <f t="shared" si="2"/>
        <v>1.4782920003199251E-2</v>
      </c>
      <c r="N25" s="1">
        <f t="shared" si="3"/>
        <v>1.4782920003199251E-2</v>
      </c>
      <c r="O25" s="1">
        <f t="shared" ca="1" si="4"/>
        <v>1.0321000689470842E-2</v>
      </c>
      <c r="Q25" s="82">
        <f t="shared" si="5"/>
        <v>11099.062000000002</v>
      </c>
      <c r="R25" s="20"/>
    </row>
    <row r="26" spans="1:18" x14ac:dyDescent="0.2">
      <c r="A26" s="29" t="s">
        <v>48</v>
      </c>
      <c r="C26" s="2">
        <v>26119.495999999999</v>
      </c>
      <c r="D26" s="2"/>
      <c r="E26" s="1">
        <f t="shared" si="0"/>
        <v>-21515.96758599866</v>
      </c>
      <c r="F26" s="1">
        <f t="shared" si="1"/>
        <v>-21516</v>
      </c>
      <c r="G26" s="1">
        <f t="shared" si="2"/>
        <v>2.0830879999266472E-2</v>
      </c>
      <c r="N26" s="1">
        <f t="shared" si="3"/>
        <v>2.0830879999266472E-2</v>
      </c>
      <c r="O26" s="1">
        <f t="shared" ca="1" si="4"/>
        <v>1.0320205354389281E-2</v>
      </c>
      <c r="Q26" s="82">
        <f t="shared" si="5"/>
        <v>11100.995999999999</v>
      </c>
      <c r="R26" s="20"/>
    </row>
    <row r="27" spans="1:18" x14ac:dyDescent="0.2">
      <c r="A27" s="29" t="s">
        <v>48</v>
      </c>
      <c r="C27" s="2">
        <v>26124.66</v>
      </c>
      <c r="D27" s="2"/>
      <c r="E27" s="1">
        <f t="shared" si="0"/>
        <v>-21507.932116402644</v>
      </c>
      <c r="F27" s="1">
        <f t="shared" si="1"/>
        <v>-21508</v>
      </c>
      <c r="G27" s="1">
        <f t="shared" si="2"/>
        <v>4.3625440001051174E-2</v>
      </c>
      <c r="N27" s="1">
        <f t="shared" si="3"/>
        <v>4.3625440001051174E-2</v>
      </c>
      <c r="O27" s="1">
        <f t="shared" ca="1" si="4"/>
        <v>1.0318084460838449E-2</v>
      </c>
      <c r="Q27" s="82">
        <f t="shared" si="5"/>
        <v>11106.16</v>
      </c>
      <c r="R27" s="20"/>
    </row>
    <row r="28" spans="1:18" x14ac:dyDescent="0.2">
      <c r="A28" s="29" t="s">
        <v>48</v>
      </c>
      <c r="C28" s="2">
        <v>26418.991000000002</v>
      </c>
      <c r="D28" s="2"/>
      <c r="E28" s="1">
        <f t="shared" si="0"/>
        <v>-21049.936802369826</v>
      </c>
      <c r="F28" s="1">
        <f t="shared" si="1"/>
        <v>-21050</v>
      </c>
      <c r="G28" s="1">
        <f t="shared" si="2"/>
        <v>4.0614000005007256E-2</v>
      </c>
      <c r="N28" s="1">
        <f t="shared" si="3"/>
        <v>4.0614000005007256E-2</v>
      </c>
      <c r="O28" s="1">
        <f t="shared" ca="1" si="4"/>
        <v>1.0196663305053319E-2</v>
      </c>
      <c r="Q28" s="82">
        <f t="shared" si="5"/>
        <v>11400.491000000002</v>
      </c>
      <c r="R28" s="20"/>
    </row>
    <row r="29" spans="1:18" x14ac:dyDescent="0.2">
      <c r="A29" s="29" t="s">
        <v>48</v>
      </c>
      <c r="C29" s="2">
        <v>26444.701000000001</v>
      </c>
      <c r="D29" s="2"/>
      <c r="E29" s="1">
        <f t="shared" si="0"/>
        <v>-21009.930620473311</v>
      </c>
      <c r="F29" s="1">
        <f t="shared" si="1"/>
        <v>-21010</v>
      </c>
      <c r="G29" s="1">
        <f t="shared" si="2"/>
        <v>4.4586800002434757E-2</v>
      </c>
      <c r="N29" s="1">
        <f t="shared" si="3"/>
        <v>4.4586800002434757E-2</v>
      </c>
      <c r="O29" s="1">
        <f t="shared" ca="1" si="4"/>
        <v>1.018605883729916E-2</v>
      </c>
      <c r="Q29" s="82">
        <f t="shared" si="5"/>
        <v>11426.201000000001</v>
      </c>
      <c r="R29" s="20"/>
    </row>
    <row r="30" spans="1:18" x14ac:dyDescent="0.2">
      <c r="A30" s="29" t="s">
        <v>48</v>
      </c>
      <c r="C30" s="2">
        <v>27157.381000000001</v>
      </c>
      <c r="D30" s="2"/>
      <c r="E30" s="1">
        <f t="shared" si="0"/>
        <v>-19900.961125568243</v>
      </c>
      <c r="F30" s="1">
        <f t="shared" si="1"/>
        <v>-19901</v>
      </c>
      <c r="G30" s="1">
        <f t="shared" si="2"/>
        <v>2.498268000636017E-2</v>
      </c>
      <c r="N30" s="1">
        <f t="shared" si="3"/>
        <v>2.498268000636017E-2</v>
      </c>
      <c r="O30" s="1">
        <f t="shared" ca="1" si="4"/>
        <v>9.892049968815082E-3</v>
      </c>
      <c r="Q30" s="82">
        <f t="shared" si="5"/>
        <v>12138.881000000001</v>
      </c>
      <c r="R30" s="20"/>
    </row>
    <row r="31" spans="1:18" x14ac:dyDescent="0.2">
      <c r="A31" s="29" t="s">
        <v>48</v>
      </c>
      <c r="C31" s="2">
        <v>27547.499</v>
      </c>
      <c r="D31" s="2"/>
      <c r="E31" s="1">
        <f t="shared" si="0"/>
        <v>-19293.915942016894</v>
      </c>
      <c r="F31" s="1">
        <f t="shared" si="1"/>
        <v>-19294</v>
      </c>
      <c r="G31" s="1">
        <f t="shared" si="2"/>
        <v>5.4019920000428101E-2</v>
      </c>
      <c r="N31" s="1">
        <f t="shared" si="3"/>
        <v>5.4019920000428101E-2</v>
      </c>
      <c r="O31" s="1">
        <f t="shared" ca="1" si="4"/>
        <v>9.7311271706457085E-3</v>
      </c>
      <c r="Q31" s="82">
        <f t="shared" si="5"/>
        <v>12528.999</v>
      </c>
      <c r="R31" s="20"/>
    </row>
    <row r="32" spans="1:18" x14ac:dyDescent="0.2">
      <c r="A32" s="29" t="s">
        <v>48</v>
      </c>
      <c r="C32" s="2">
        <v>27888.714</v>
      </c>
      <c r="D32" s="2"/>
      <c r="E32" s="1">
        <f t="shared" si="0"/>
        <v>-18762.966531055405</v>
      </c>
      <c r="F32" s="1">
        <f t="shared" si="1"/>
        <v>-18763</v>
      </c>
      <c r="G32" s="1">
        <f t="shared" si="2"/>
        <v>2.1508840000024065E-2</v>
      </c>
      <c r="N32" s="1">
        <f t="shared" si="3"/>
        <v>2.1508840000024065E-2</v>
      </c>
      <c r="O32" s="1">
        <f t="shared" ca="1" si="4"/>
        <v>9.5903528612092392E-3</v>
      </c>
      <c r="Q32" s="82">
        <f t="shared" si="5"/>
        <v>12870.214</v>
      </c>
      <c r="R32" s="20"/>
    </row>
    <row r="33" spans="1:18" x14ac:dyDescent="0.2">
      <c r="A33" s="29" t="s">
        <v>48</v>
      </c>
      <c r="C33" s="2">
        <v>27891.61</v>
      </c>
      <c r="D33" s="2"/>
      <c r="E33" s="1">
        <f t="shared" si="0"/>
        <v>-18758.460194891566</v>
      </c>
      <c r="F33" s="1">
        <f t="shared" si="1"/>
        <v>-18758.5</v>
      </c>
      <c r="G33" s="1">
        <f t="shared" si="2"/>
        <v>2.5580780005839188E-2</v>
      </c>
      <c r="N33" s="1">
        <f t="shared" si="3"/>
        <v>2.5580780005839188E-2</v>
      </c>
      <c r="O33" s="1">
        <f t="shared" ca="1" si="4"/>
        <v>9.5891598585868959E-3</v>
      </c>
      <c r="Q33" s="82">
        <f t="shared" si="5"/>
        <v>12873.11</v>
      </c>
      <c r="R33" s="20"/>
    </row>
    <row r="34" spans="1:18" x14ac:dyDescent="0.2">
      <c r="A34" s="29" t="s">
        <v>48</v>
      </c>
      <c r="C34" s="2">
        <v>28297.439999999999</v>
      </c>
      <c r="D34" s="2"/>
      <c r="E34" s="1">
        <f t="shared" si="0"/>
        <v>-18126.966270385023</v>
      </c>
      <c r="F34" s="1">
        <f t="shared" si="1"/>
        <v>-18127</v>
      </c>
      <c r="G34" s="1">
        <f t="shared" si="2"/>
        <v>2.1676360000128625E-2</v>
      </c>
      <c r="N34" s="1">
        <f t="shared" si="3"/>
        <v>2.1676360000128625E-2</v>
      </c>
      <c r="O34" s="1">
        <f t="shared" ca="1" si="4"/>
        <v>9.4217418239180978E-3</v>
      </c>
      <c r="Q34" s="82">
        <f t="shared" si="5"/>
        <v>13278.939999999999</v>
      </c>
      <c r="R34" s="20"/>
    </row>
    <row r="35" spans="1:18" x14ac:dyDescent="0.2">
      <c r="A35" s="29" t="s">
        <v>48</v>
      </c>
      <c r="C35" s="2">
        <v>28612.341</v>
      </c>
      <c r="D35" s="2"/>
      <c r="E35" s="1">
        <f t="shared" si="0"/>
        <v>-17636.962898724385</v>
      </c>
      <c r="F35" s="1">
        <f t="shared" si="1"/>
        <v>-17637</v>
      </c>
      <c r="G35" s="1">
        <f t="shared" si="2"/>
        <v>2.3843160000978969E-2</v>
      </c>
      <c r="N35" s="1">
        <f t="shared" si="3"/>
        <v>2.3843160000978969E-2</v>
      </c>
      <c r="O35" s="1">
        <f t="shared" ca="1" si="4"/>
        <v>9.2918370939296425E-3</v>
      </c>
      <c r="Q35" s="82">
        <f t="shared" si="5"/>
        <v>13593.841</v>
      </c>
      <c r="R35" s="20"/>
    </row>
    <row r="36" spans="1:18" x14ac:dyDescent="0.2">
      <c r="A36" s="29" t="s">
        <v>48</v>
      </c>
      <c r="C36" s="2">
        <v>29329.850999999999</v>
      </c>
      <c r="D36" s="2"/>
      <c r="E36" s="1">
        <f t="shared" si="0"/>
        <v>-16520.477656695235</v>
      </c>
      <c r="F36" s="1">
        <f t="shared" si="1"/>
        <v>-16520.5</v>
      </c>
      <c r="G36" s="1">
        <f t="shared" si="2"/>
        <v>1.4358939999510767E-2</v>
      </c>
      <c r="N36" s="1">
        <f t="shared" si="3"/>
        <v>1.4358939999510767E-2</v>
      </c>
      <c r="O36" s="1">
        <f t="shared" ca="1" si="4"/>
        <v>8.99583988774166E-3</v>
      </c>
      <c r="Q36" s="82">
        <f t="shared" si="5"/>
        <v>14311.350999999999</v>
      </c>
      <c r="R36" s="20"/>
    </row>
    <row r="37" spans="1:18" x14ac:dyDescent="0.2">
      <c r="A37" s="29" t="s">
        <v>48</v>
      </c>
      <c r="C37" s="2">
        <v>29332.883999999998</v>
      </c>
      <c r="D37" s="2"/>
      <c r="E37" s="1">
        <f t="shared" si="0"/>
        <v>-16515.758140954586</v>
      </c>
      <c r="F37" s="1">
        <f t="shared" si="1"/>
        <v>-16516</v>
      </c>
      <c r="G37" s="1">
        <f t="shared" si="2"/>
        <v>0.15543088000049465</v>
      </c>
      <c r="N37" s="1">
        <f t="shared" si="3"/>
        <v>0.15543088000049465</v>
      </c>
      <c r="O37" s="1">
        <f t="shared" ca="1" si="4"/>
        <v>8.9946468851193166E-3</v>
      </c>
      <c r="Q37" s="82">
        <f t="shared" si="5"/>
        <v>14314.383999999998</v>
      </c>
      <c r="R37" s="20"/>
    </row>
    <row r="38" spans="1:18" x14ac:dyDescent="0.2">
      <c r="A38" s="29" t="s">
        <v>48</v>
      </c>
      <c r="B38" s="32"/>
      <c r="C38" s="29">
        <v>29334.992999999999</v>
      </c>
      <c r="D38" s="29"/>
      <c r="E38" s="1">
        <f t="shared" si="0"/>
        <v>-16512.476420315932</v>
      </c>
      <c r="F38" s="1">
        <f t="shared" si="1"/>
        <v>-16512.5</v>
      </c>
      <c r="G38" s="1">
        <f t="shared" si="2"/>
        <v>1.5153500000451459E-2</v>
      </c>
      <c r="N38" s="1">
        <f t="shared" si="3"/>
        <v>1.5153500000451459E-2</v>
      </c>
      <c r="O38" s="1">
        <f t="shared" ca="1" si="4"/>
        <v>8.9937189941908281E-3</v>
      </c>
      <c r="Q38" s="82">
        <f t="shared" si="5"/>
        <v>14316.492999999999</v>
      </c>
      <c r="R38" s="20"/>
    </row>
    <row r="39" spans="1:18" x14ac:dyDescent="0.2">
      <c r="A39" s="29" t="s">
        <v>48</v>
      </c>
      <c r="B39" s="32"/>
      <c r="C39" s="29">
        <v>29335.955999999998</v>
      </c>
      <c r="D39" s="29"/>
      <c r="E39" s="1">
        <f t="shared" si="0"/>
        <v>-16510.977939057029</v>
      </c>
      <c r="F39" s="1">
        <f t="shared" si="1"/>
        <v>-16511</v>
      </c>
      <c r="G39" s="1">
        <f t="shared" si="2"/>
        <v>1.4177479999489151E-2</v>
      </c>
      <c r="N39" s="1">
        <f t="shared" si="3"/>
        <v>1.4177479999489151E-2</v>
      </c>
      <c r="O39" s="1">
        <f t="shared" ca="1" si="4"/>
        <v>8.9933213266500459E-3</v>
      </c>
      <c r="Q39" s="82">
        <f t="shared" si="5"/>
        <v>14317.455999999998</v>
      </c>
      <c r="R39" s="20"/>
    </row>
    <row r="40" spans="1:18" x14ac:dyDescent="0.2">
      <c r="A40" s="33" t="s">
        <v>54</v>
      </c>
      <c r="B40" s="34" t="s">
        <v>53</v>
      </c>
      <c r="C40" s="33">
        <v>29337.883999999998</v>
      </c>
      <c r="D40" s="33" t="s">
        <v>55</v>
      </c>
      <c r="E40" s="1">
        <f t="shared" si="0"/>
        <v>-16507.97786442862</v>
      </c>
      <c r="F40" s="1">
        <f t="shared" si="1"/>
        <v>-16508</v>
      </c>
      <c r="G40" s="1">
        <f t="shared" si="2"/>
        <v>1.4225440001609968E-2</v>
      </c>
      <c r="K40" s="1">
        <f>+G40</f>
        <v>1.4225440001609968E-2</v>
      </c>
      <c r="O40" s="1">
        <f t="shared" ca="1" si="4"/>
        <v>8.9925259915684848E-3</v>
      </c>
      <c r="Q40" s="82">
        <f t="shared" si="5"/>
        <v>14319.383999999998</v>
      </c>
      <c r="R40" s="20"/>
    </row>
    <row r="41" spans="1:18" x14ac:dyDescent="0.2">
      <c r="A41" s="29" t="s">
        <v>48</v>
      </c>
      <c r="B41" s="32"/>
      <c r="C41" s="29">
        <v>29338.850999999999</v>
      </c>
      <c r="D41" s="29"/>
      <c r="E41" s="1">
        <f t="shared" si="0"/>
        <v>-16506.473158948495</v>
      </c>
      <c r="F41" s="1">
        <f t="shared" si="1"/>
        <v>-16506.5</v>
      </c>
      <c r="G41" s="1">
        <f t="shared" si="2"/>
        <v>1.7249420001462568E-2</v>
      </c>
      <c r="N41" s="1">
        <f t="shared" ref="N41:N57" si="6">+G41</f>
        <v>1.7249420001462568E-2</v>
      </c>
      <c r="O41" s="1">
        <f t="shared" ca="1" si="4"/>
        <v>8.9921283240277025E-3</v>
      </c>
      <c r="Q41" s="82">
        <f t="shared" si="5"/>
        <v>14320.350999999999</v>
      </c>
      <c r="R41" s="20"/>
    </row>
    <row r="42" spans="1:18" x14ac:dyDescent="0.2">
      <c r="A42" s="29" t="s">
        <v>48</v>
      </c>
      <c r="B42" s="32"/>
      <c r="C42" s="29">
        <v>29339.811000000002</v>
      </c>
      <c r="D42" s="29"/>
      <c r="E42" s="1">
        <f t="shared" si="0"/>
        <v>-16504.979345855507</v>
      </c>
      <c r="F42" s="1">
        <f t="shared" si="1"/>
        <v>-16505</v>
      </c>
      <c r="G42" s="1">
        <f t="shared" si="2"/>
        <v>1.3273400003527058E-2</v>
      </c>
      <c r="N42" s="1">
        <f t="shared" si="6"/>
        <v>1.3273400003527058E-2</v>
      </c>
      <c r="O42" s="1">
        <f t="shared" ca="1" si="4"/>
        <v>8.9917306564869237E-3</v>
      </c>
      <c r="Q42" s="82">
        <f t="shared" si="5"/>
        <v>14321.311000000002</v>
      </c>
      <c r="R42" s="20"/>
    </row>
    <row r="43" spans="1:18" x14ac:dyDescent="0.2">
      <c r="A43" s="29" t="s">
        <v>48</v>
      </c>
      <c r="B43" s="32"/>
      <c r="C43" s="29">
        <v>29346.879000000001</v>
      </c>
      <c r="D43" s="29"/>
      <c r="E43" s="1">
        <f t="shared" si="0"/>
        <v>-16493.981146958402</v>
      </c>
      <c r="F43" s="1">
        <f t="shared" si="1"/>
        <v>-16494</v>
      </c>
      <c r="G43" s="1">
        <f t="shared" si="2"/>
        <v>1.2115920002543135E-2</v>
      </c>
      <c r="N43" s="1">
        <f t="shared" si="6"/>
        <v>1.2115920002543135E-2</v>
      </c>
      <c r="O43" s="1">
        <f t="shared" ca="1" si="4"/>
        <v>8.9888144278545291E-3</v>
      </c>
      <c r="Q43" s="82">
        <f t="shared" si="5"/>
        <v>14328.379000000001</v>
      </c>
      <c r="R43" s="20"/>
    </row>
    <row r="44" spans="1:18" x14ac:dyDescent="0.2">
      <c r="A44" s="29" t="s">
        <v>48</v>
      </c>
      <c r="B44" s="32"/>
      <c r="C44" s="29">
        <v>29359.734</v>
      </c>
      <c r="D44" s="29"/>
      <c r="E44" s="1">
        <f t="shared" si="0"/>
        <v>-16473.978056010143</v>
      </c>
      <c r="F44" s="1">
        <f t="shared" si="1"/>
        <v>-16474</v>
      </c>
      <c r="G44" s="1">
        <f t="shared" si="2"/>
        <v>1.4102320001256885E-2</v>
      </c>
      <c r="N44" s="1">
        <f t="shared" si="6"/>
        <v>1.4102320001256885E-2</v>
      </c>
      <c r="O44" s="1">
        <f t="shared" ca="1" si="4"/>
        <v>8.9835121939774477E-3</v>
      </c>
      <c r="Q44" s="82">
        <f t="shared" si="5"/>
        <v>14341.234</v>
      </c>
      <c r="R44" s="20"/>
    </row>
    <row r="45" spans="1:18" x14ac:dyDescent="0.2">
      <c r="A45" s="29" t="s">
        <v>48</v>
      </c>
      <c r="B45" s="32"/>
      <c r="C45" s="29">
        <v>29363.91</v>
      </c>
      <c r="D45" s="29"/>
      <c r="E45" s="1">
        <f t="shared" si="0"/>
        <v>-16467.479969055657</v>
      </c>
      <c r="F45" s="1">
        <f t="shared" si="1"/>
        <v>-16467.5</v>
      </c>
      <c r="G45" s="1">
        <f t="shared" si="2"/>
        <v>1.2872900002548704E-2</v>
      </c>
      <c r="N45" s="1">
        <f t="shared" si="6"/>
        <v>1.2872900002548704E-2</v>
      </c>
      <c r="O45" s="1">
        <f t="shared" ca="1" si="4"/>
        <v>8.9817889679673982E-3</v>
      </c>
      <c r="Q45" s="82">
        <f t="shared" si="5"/>
        <v>14345.41</v>
      </c>
      <c r="R45" s="20"/>
    </row>
    <row r="46" spans="1:18" x14ac:dyDescent="0.2">
      <c r="A46" s="29" t="s">
        <v>48</v>
      </c>
      <c r="B46" s="32"/>
      <c r="C46" s="29">
        <v>29368.732</v>
      </c>
      <c r="D46" s="29"/>
      <c r="E46" s="1">
        <f t="shared" si="0"/>
        <v>-16459.976670374017</v>
      </c>
      <c r="F46" s="1">
        <f t="shared" si="1"/>
        <v>-16460</v>
      </c>
      <c r="G46" s="1">
        <f t="shared" si="2"/>
        <v>1.4992800002801232E-2</v>
      </c>
      <c r="N46" s="1">
        <f t="shared" si="6"/>
        <v>1.4992800002801232E-2</v>
      </c>
      <c r="O46" s="1">
        <f t="shared" ca="1" si="4"/>
        <v>8.9798006302634938E-3</v>
      </c>
      <c r="Q46" s="82">
        <f t="shared" si="5"/>
        <v>14350.232</v>
      </c>
      <c r="R46" s="20"/>
    </row>
    <row r="47" spans="1:18" x14ac:dyDescent="0.2">
      <c r="A47" s="29" t="s">
        <v>48</v>
      </c>
      <c r="B47" s="32"/>
      <c r="C47" s="29">
        <v>31265.172999999999</v>
      </c>
      <c r="D47" s="29"/>
      <c r="E47" s="1">
        <f t="shared" si="0"/>
        <v>-13509.009591338172</v>
      </c>
      <c r="F47" s="1">
        <f t="shared" si="1"/>
        <v>-13509</v>
      </c>
      <c r="G47" s="1">
        <f t="shared" si="2"/>
        <v>-6.163879999803612E-3</v>
      </c>
      <c r="N47" s="1">
        <f t="shared" si="6"/>
        <v>-6.163879999803612E-3</v>
      </c>
      <c r="O47" s="1">
        <f t="shared" ca="1" si="4"/>
        <v>8.1974560217003608E-3</v>
      </c>
      <c r="Q47" s="82">
        <f t="shared" si="5"/>
        <v>16246.672999999999</v>
      </c>
      <c r="R47" s="20"/>
    </row>
    <row r="48" spans="1:18" x14ac:dyDescent="0.2">
      <c r="A48" s="29" t="s">
        <v>48</v>
      </c>
      <c r="B48" s="32"/>
      <c r="C48" s="29">
        <v>33387.853999999999</v>
      </c>
      <c r="D48" s="29"/>
      <c r="E48" s="1">
        <f t="shared" si="0"/>
        <v>-10206.000560055423</v>
      </c>
      <c r="F48" s="1">
        <f t="shared" si="1"/>
        <v>-10206</v>
      </c>
      <c r="G48" s="1">
        <f t="shared" si="2"/>
        <v>-3.5991999902762473E-4</v>
      </c>
      <c r="N48" s="1">
        <f t="shared" si="6"/>
        <v>-3.5991999902762473E-4</v>
      </c>
      <c r="O48" s="1">
        <f t="shared" ca="1" si="4"/>
        <v>7.3217920969006227E-3</v>
      </c>
      <c r="Q48" s="82">
        <f t="shared" si="5"/>
        <v>18369.353999999999</v>
      </c>
      <c r="R48" s="20"/>
    </row>
    <row r="49" spans="1:18" x14ac:dyDescent="0.2">
      <c r="A49" s="29" t="s">
        <v>48</v>
      </c>
      <c r="B49" s="32"/>
      <c r="C49" s="29">
        <v>34086.419479999997</v>
      </c>
      <c r="D49" s="29"/>
      <c r="E49" s="1">
        <f t="shared" si="0"/>
        <v>-9118.9940388766117</v>
      </c>
      <c r="F49" s="1">
        <f t="shared" si="1"/>
        <v>-9119</v>
      </c>
      <c r="G49" s="1">
        <f t="shared" si="2"/>
        <v>3.8309200026560575E-3</v>
      </c>
      <c r="N49" s="1">
        <f t="shared" si="6"/>
        <v>3.8309200026560575E-3</v>
      </c>
      <c r="O49" s="1">
        <f t="shared" ca="1" si="4"/>
        <v>7.0336156856813329E-3</v>
      </c>
      <c r="Q49" s="82">
        <f t="shared" si="5"/>
        <v>19067.919479999997</v>
      </c>
      <c r="R49" s="20"/>
    </row>
    <row r="50" spans="1:18" x14ac:dyDescent="0.2">
      <c r="A50" s="29" t="s">
        <v>48</v>
      </c>
      <c r="B50" s="32"/>
      <c r="C50" s="29">
        <v>34120.47868</v>
      </c>
      <c r="D50" s="29"/>
      <c r="E50" s="1">
        <f t="shared" si="0"/>
        <v>-9065.9960400259715</v>
      </c>
      <c r="F50" s="1">
        <f t="shared" si="1"/>
        <v>-9066</v>
      </c>
      <c r="G50" s="1">
        <f t="shared" si="2"/>
        <v>2.5448800006415695E-3</v>
      </c>
      <c r="N50" s="1">
        <f t="shared" si="6"/>
        <v>2.5448800006415695E-3</v>
      </c>
      <c r="O50" s="1">
        <f t="shared" ca="1" si="4"/>
        <v>7.0195647659070711E-3</v>
      </c>
      <c r="Q50" s="82">
        <f t="shared" si="5"/>
        <v>19101.97868</v>
      </c>
      <c r="R50" s="20"/>
    </row>
    <row r="51" spans="1:18" x14ac:dyDescent="0.2">
      <c r="A51" s="29" t="s">
        <v>48</v>
      </c>
      <c r="B51" s="32"/>
      <c r="C51" s="29">
        <v>34455.291899999997</v>
      </c>
      <c r="D51" s="29"/>
      <c r="E51" s="1">
        <f t="shared" si="0"/>
        <v>-8545.0081527961684</v>
      </c>
      <c r="F51" s="1">
        <f t="shared" si="1"/>
        <v>-8545</v>
      </c>
      <c r="G51" s="1">
        <f t="shared" si="2"/>
        <v>-5.2394000013009645E-3</v>
      </c>
      <c r="N51" s="1">
        <f t="shared" si="6"/>
        <v>-5.2394000013009645E-3</v>
      </c>
      <c r="O51" s="1">
        <f t="shared" ca="1" si="4"/>
        <v>6.8814415734091408E-3</v>
      </c>
      <c r="Q51" s="82">
        <f t="shared" si="5"/>
        <v>19436.791899999997</v>
      </c>
      <c r="R51" s="20"/>
    </row>
    <row r="52" spans="1:18" x14ac:dyDescent="0.2">
      <c r="A52" s="29" t="s">
        <v>48</v>
      </c>
      <c r="B52" s="32"/>
      <c r="C52" s="29">
        <v>34458.508999999998</v>
      </c>
      <c r="D52" s="29"/>
      <c r="E52" s="1">
        <f t="shared" si="0"/>
        <v>-8540.0021672738276</v>
      </c>
      <c r="F52" s="1">
        <f t="shared" si="1"/>
        <v>-8540</v>
      </c>
      <c r="G52" s="1">
        <f t="shared" si="2"/>
        <v>-1.3927999971201643E-3</v>
      </c>
      <c r="N52" s="1">
        <f t="shared" si="6"/>
        <v>-1.3927999971201643E-3</v>
      </c>
      <c r="O52" s="1">
        <f t="shared" ca="1" si="4"/>
        <v>6.8801160149398709E-3</v>
      </c>
      <c r="Q52" s="82">
        <f t="shared" si="5"/>
        <v>19440.008999999998</v>
      </c>
      <c r="R52" s="20"/>
    </row>
    <row r="53" spans="1:18" x14ac:dyDescent="0.2">
      <c r="A53" s="29" t="s">
        <v>48</v>
      </c>
      <c r="B53" s="32"/>
      <c r="C53" s="29">
        <v>34487.429680000001</v>
      </c>
      <c r="D53" s="29"/>
      <c r="E53" s="1">
        <f t="shared" ref="E53:E84" si="7">+(C53-C$7)/C$8</f>
        <v>-8494.9999897300295</v>
      </c>
      <c r="F53" s="1">
        <f t="shared" ref="F53:F84" si="8">ROUND(2*E53,0)/2</f>
        <v>-8495</v>
      </c>
      <c r="G53" s="1">
        <f t="shared" ref="G53:G71" si="9">+C53-(C$7+F53*C$8)</f>
        <v>6.6000065999105573E-6</v>
      </c>
      <c r="N53" s="1">
        <f t="shared" si="6"/>
        <v>6.6000065999105573E-6</v>
      </c>
      <c r="O53" s="1">
        <f t="shared" ref="O53:O84" ca="1" si="10">+C$11+C$12*$F53</f>
        <v>6.8681859887164409E-3</v>
      </c>
      <c r="Q53" s="82">
        <f t="shared" ref="Q53:Q84" si="11">+C53-15018.5</f>
        <v>19468.929680000001</v>
      </c>
      <c r="R53" s="20"/>
    </row>
    <row r="54" spans="1:18" x14ac:dyDescent="0.2">
      <c r="A54" s="29" t="s">
        <v>48</v>
      </c>
      <c r="B54" s="32"/>
      <c r="C54" s="29">
        <v>34776.621460000002</v>
      </c>
      <c r="D54" s="29"/>
      <c r="E54" s="1">
        <f t="shared" si="7"/>
        <v>-8045.0015862427717</v>
      </c>
      <c r="F54" s="1">
        <f t="shared" si="8"/>
        <v>-8045</v>
      </c>
      <c r="G54" s="1">
        <f t="shared" si="9"/>
        <v>-1.0193999987677671E-3</v>
      </c>
      <c r="N54" s="1">
        <f t="shared" si="6"/>
        <v>-1.0193999987677671E-3</v>
      </c>
      <c r="O54" s="1">
        <f t="shared" ca="1" si="10"/>
        <v>6.7488857264821449E-3</v>
      </c>
      <c r="Q54" s="82">
        <f t="shared" si="11"/>
        <v>19758.121460000002</v>
      </c>
      <c r="R54" s="20"/>
    </row>
    <row r="55" spans="1:18" x14ac:dyDescent="0.2">
      <c r="A55" s="29" t="s">
        <v>48</v>
      </c>
      <c r="B55" s="32"/>
      <c r="C55" s="29">
        <v>35197.555099999998</v>
      </c>
      <c r="D55" s="29"/>
      <c r="E55" s="1">
        <f t="shared" si="7"/>
        <v>-7390.0055625865052</v>
      </c>
      <c r="F55" s="1">
        <f t="shared" si="8"/>
        <v>-7390</v>
      </c>
      <c r="G55" s="1">
        <f t="shared" si="9"/>
        <v>-3.5748000009334646E-3</v>
      </c>
      <c r="N55" s="1">
        <f t="shared" si="6"/>
        <v>-3.5748000009334646E-3</v>
      </c>
      <c r="O55" s="1">
        <f t="shared" ca="1" si="10"/>
        <v>6.5752375670077787E-3</v>
      </c>
      <c r="Q55" s="82">
        <f t="shared" si="11"/>
        <v>20179.055099999998</v>
      </c>
      <c r="R55" s="20"/>
    </row>
    <row r="56" spans="1:18" x14ac:dyDescent="0.2">
      <c r="A56" s="29" t="s">
        <v>48</v>
      </c>
      <c r="B56" s="32"/>
      <c r="C56" s="29">
        <v>35198.528599999998</v>
      </c>
      <c r="D56" s="29"/>
      <c r="E56" s="1">
        <f t="shared" si="7"/>
        <v>-7388.4907427468997</v>
      </c>
      <c r="F56" s="1">
        <f t="shared" si="8"/>
        <v>-7388.5</v>
      </c>
      <c r="G56" s="1">
        <f t="shared" si="9"/>
        <v>5.9491799984243698E-3</v>
      </c>
      <c r="N56" s="1">
        <f t="shared" si="6"/>
        <v>5.9491799984243698E-3</v>
      </c>
      <c r="O56" s="1">
        <f t="shared" ca="1" si="10"/>
        <v>6.5748398994669981E-3</v>
      </c>
      <c r="Q56" s="82">
        <f t="shared" si="11"/>
        <v>20180.028599999998</v>
      </c>
      <c r="R56" s="20"/>
    </row>
    <row r="57" spans="1:18" x14ac:dyDescent="0.2">
      <c r="A57" s="29" t="s">
        <v>48</v>
      </c>
      <c r="B57" s="32"/>
      <c r="C57" s="29">
        <v>35219.414599999996</v>
      </c>
      <c r="D57" s="29"/>
      <c r="E57" s="1">
        <f t="shared" si="7"/>
        <v>-7355.9909716426373</v>
      </c>
      <c r="F57" s="1">
        <f t="shared" si="8"/>
        <v>-7356</v>
      </c>
      <c r="G57" s="1">
        <f t="shared" si="9"/>
        <v>5.8020799988298677E-3</v>
      </c>
      <c r="N57" s="1">
        <f t="shared" si="6"/>
        <v>5.8020799988298677E-3</v>
      </c>
      <c r="O57" s="1">
        <f t="shared" ca="1" si="10"/>
        <v>6.5662237694167434E-3</v>
      </c>
      <c r="Q57" s="82">
        <f t="shared" si="11"/>
        <v>20200.914599999996</v>
      </c>
      <c r="R57" s="20"/>
    </row>
    <row r="58" spans="1:18" x14ac:dyDescent="0.2">
      <c r="A58" s="33" t="s">
        <v>54</v>
      </c>
      <c r="B58" s="34" t="s">
        <v>53</v>
      </c>
      <c r="C58" s="33">
        <v>35561.297899999998</v>
      </c>
      <c r="D58" s="33" t="s">
        <v>55</v>
      </c>
      <c r="E58" s="1">
        <f t="shared" si="7"/>
        <v>-6824.0016489206855</v>
      </c>
      <c r="F58" s="1">
        <f t="shared" si="8"/>
        <v>-6824</v>
      </c>
      <c r="G58" s="1">
        <f t="shared" si="9"/>
        <v>-1.0596799984341487E-3</v>
      </c>
      <c r="K58" s="1">
        <f t="shared" ref="K58:K70" si="12">+G58</f>
        <v>-1.0596799984341487E-3</v>
      </c>
      <c r="O58" s="1">
        <f t="shared" ca="1" si="10"/>
        <v>6.4251843482864193E-3</v>
      </c>
      <c r="Q58" s="82">
        <f t="shared" si="11"/>
        <v>20542.797899999998</v>
      </c>
      <c r="R58" s="20"/>
    </row>
    <row r="59" spans="1:18" x14ac:dyDescent="0.2">
      <c r="A59" s="33" t="s">
        <v>54</v>
      </c>
      <c r="B59" s="34" t="s">
        <v>50</v>
      </c>
      <c r="C59" s="33">
        <v>35562.261899999998</v>
      </c>
      <c r="D59" s="33" t="s">
        <v>55</v>
      </c>
      <c r="E59" s="1">
        <f t="shared" si="7"/>
        <v>-6822.5016116064799</v>
      </c>
      <c r="F59" s="1">
        <f t="shared" si="8"/>
        <v>-6822.5</v>
      </c>
      <c r="G59" s="1">
        <f t="shared" si="9"/>
        <v>-1.0356999991927296E-3</v>
      </c>
      <c r="K59" s="1">
        <f t="shared" si="12"/>
        <v>-1.0356999991927296E-3</v>
      </c>
      <c r="O59" s="1">
        <f t="shared" ca="1" si="10"/>
        <v>6.4247866807456378E-3</v>
      </c>
      <c r="Q59" s="82">
        <f t="shared" si="11"/>
        <v>20543.761899999998</v>
      </c>
      <c r="R59" s="20"/>
    </row>
    <row r="60" spans="1:18" x14ac:dyDescent="0.2">
      <c r="A60" s="33" t="s">
        <v>54</v>
      </c>
      <c r="B60" s="34" t="s">
        <v>53</v>
      </c>
      <c r="C60" s="33">
        <v>35848.564899999998</v>
      </c>
      <c r="D60" s="33" t="s">
        <v>55</v>
      </c>
      <c r="E60" s="1">
        <f t="shared" si="7"/>
        <v>-6376.998309563759</v>
      </c>
      <c r="F60" s="1">
        <f t="shared" si="8"/>
        <v>-6377</v>
      </c>
      <c r="G60" s="1">
        <f t="shared" si="9"/>
        <v>1.0863600036827847E-3</v>
      </c>
      <c r="K60" s="1">
        <f t="shared" si="12"/>
        <v>1.0863600036827847E-3</v>
      </c>
      <c r="O60" s="1">
        <f t="shared" ca="1" si="10"/>
        <v>6.3066794211336843E-3</v>
      </c>
      <c r="Q60" s="82">
        <f t="shared" si="11"/>
        <v>20830.064899999998</v>
      </c>
      <c r="R60" s="20"/>
    </row>
    <row r="61" spans="1:18" x14ac:dyDescent="0.2">
      <c r="A61" s="33" t="s">
        <v>54</v>
      </c>
      <c r="B61" s="34" t="s">
        <v>53</v>
      </c>
      <c r="C61" s="33">
        <v>37028.4755</v>
      </c>
      <c r="D61" s="33" t="s">
        <v>55</v>
      </c>
      <c r="E61" s="1">
        <f t="shared" si="7"/>
        <v>-4540.9921607800952</v>
      </c>
      <c r="F61" s="1">
        <f t="shared" si="8"/>
        <v>-4541</v>
      </c>
      <c r="G61" s="1">
        <f t="shared" si="9"/>
        <v>5.0378800006001256E-3</v>
      </c>
      <c r="K61" s="1">
        <f t="shared" si="12"/>
        <v>5.0378800006001256E-3</v>
      </c>
      <c r="O61" s="1">
        <f t="shared" ca="1" si="10"/>
        <v>5.8199343512177534E-3</v>
      </c>
      <c r="Q61" s="82">
        <f t="shared" si="11"/>
        <v>22009.9755</v>
      </c>
      <c r="R61" s="20"/>
    </row>
    <row r="62" spans="1:18" x14ac:dyDescent="0.2">
      <c r="A62" s="33" t="s">
        <v>54</v>
      </c>
      <c r="B62" s="34" t="s">
        <v>53</v>
      </c>
      <c r="C62" s="33">
        <v>38846.535000000003</v>
      </c>
      <c r="D62" s="33" t="s">
        <v>55</v>
      </c>
      <c r="E62" s="1">
        <f t="shared" si="7"/>
        <v>-1711.9910306482434</v>
      </c>
      <c r="F62" s="1">
        <f t="shared" si="8"/>
        <v>-1712</v>
      </c>
      <c r="G62" s="1">
        <f t="shared" si="9"/>
        <v>5.7641600069473498E-3</v>
      </c>
      <c r="K62" s="1">
        <f t="shared" si="12"/>
        <v>5.7641600069473498E-3</v>
      </c>
      <c r="O62" s="1">
        <f t="shared" ca="1" si="10"/>
        <v>5.0699333693048085E-3</v>
      </c>
      <c r="Q62" s="82">
        <f t="shared" si="11"/>
        <v>23828.035000000003</v>
      </c>
      <c r="R62" s="20"/>
    </row>
    <row r="63" spans="1:18" x14ac:dyDescent="0.2">
      <c r="A63" s="33" t="s">
        <v>54</v>
      </c>
      <c r="B63" s="34" t="s">
        <v>53</v>
      </c>
      <c r="C63" s="33">
        <v>39587.506500000003</v>
      </c>
      <c r="D63" s="33" t="s">
        <v>55</v>
      </c>
      <c r="E63" s="1">
        <f t="shared" si="7"/>
        <v>-558.99839707630099</v>
      </c>
      <c r="F63" s="1">
        <f t="shared" si="8"/>
        <v>-559</v>
      </c>
      <c r="G63" s="1">
        <f t="shared" si="9"/>
        <v>1.0301200018147938E-3</v>
      </c>
      <c r="K63" s="1">
        <f t="shared" si="12"/>
        <v>1.0301200018147938E-3</v>
      </c>
      <c r="O63" s="1">
        <f t="shared" ca="1" si="10"/>
        <v>4.7642595862911544E-3</v>
      </c>
      <c r="Q63" s="82">
        <f t="shared" si="11"/>
        <v>24569.006500000003</v>
      </c>
      <c r="R63" s="20"/>
    </row>
    <row r="64" spans="1:18" x14ac:dyDescent="0.2">
      <c r="A64" s="33" t="s">
        <v>54</v>
      </c>
      <c r="B64" s="34" t="s">
        <v>53</v>
      </c>
      <c r="C64" s="33">
        <v>39596.501000000004</v>
      </c>
      <c r="D64" s="33" t="s">
        <v>55</v>
      </c>
      <c r="E64" s="1">
        <f t="shared" si="7"/>
        <v>-545.00245763373982</v>
      </c>
      <c r="F64" s="1">
        <f t="shared" si="8"/>
        <v>-545</v>
      </c>
      <c r="G64" s="1">
        <f t="shared" si="9"/>
        <v>-1.5793999918969348E-3</v>
      </c>
      <c r="K64" s="1">
        <f t="shared" si="12"/>
        <v>-1.5793999918969348E-3</v>
      </c>
      <c r="O64" s="1">
        <f t="shared" ca="1" si="10"/>
        <v>4.7605480225771987E-3</v>
      </c>
      <c r="Q64" s="82">
        <f t="shared" si="11"/>
        <v>24578.001000000004</v>
      </c>
      <c r="R64" s="20"/>
    </row>
    <row r="65" spans="1:18" x14ac:dyDescent="0.2">
      <c r="A65" s="33" t="s">
        <v>54</v>
      </c>
      <c r="B65" s="34" t="s">
        <v>53</v>
      </c>
      <c r="C65" s="33">
        <v>39618.351999999999</v>
      </c>
      <c r="D65" s="33" t="s">
        <v>55</v>
      </c>
      <c r="E65" s="1">
        <f t="shared" si="7"/>
        <v>-511.00109315997145</v>
      </c>
      <c r="F65" s="1">
        <f t="shared" si="8"/>
        <v>-511</v>
      </c>
      <c r="G65" s="1">
        <f t="shared" si="9"/>
        <v>-7.0251999568426982E-4</v>
      </c>
      <c r="K65" s="1">
        <f t="shared" si="12"/>
        <v>-7.0251999568426982E-4</v>
      </c>
      <c r="O65" s="1">
        <f t="shared" ca="1" si="10"/>
        <v>4.7515342249861633E-3</v>
      </c>
      <c r="Q65" s="82">
        <f t="shared" si="11"/>
        <v>24599.851999999999</v>
      </c>
      <c r="R65" s="20"/>
    </row>
    <row r="66" spans="1:18" x14ac:dyDescent="0.2">
      <c r="A66" s="33" t="s">
        <v>54</v>
      </c>
      <c r="B66" s="34" t="s">
        <v>53</v>
      </c>
      <c r="C66" s="33">
        <v>39643.414199999992</v>
      </c>
      <c r="D66" s="33" t="s">
        <v>55</v>
      </c>
      <c r="E66" s="1">
        <f t="shared" si="7"/>
        <v>-472.00292389017</v>
      </c>
      <c r="F66" s="1">
        <f t="shared" si="8"/>
        <v>-472</v>
      </c>
      <c r="G66" s="1">
        <f t="shared" si="9"/>
        <v>-1.8790400063153356E-3</v>
      </c>
      <c r="K66" s="1">
        <f t="shared" si="12"/>
        <v>-1.8790400063153356E-3</v>
      </c>
      <c r="O66" s="1">
        <f t="shared" ca="1" si="10"/>
        <v>4.7411948689258573E-3</v>
      </c>
      <c r="Q66" s="82">
        <f t="shared" si="11"/>
        <v>24624.914199999992</v>
      </c>
      <c r="R66" s="20"/>
    </row>
    <row r="67" spans="1:18" x14ac:dyDescent="0.2">
      <c r="A67" s="33" t="s">
        <v>54</v>
      </c>
      <c r="B67" s="34" t="s">
        <v>50</v>
      </c>
      <c r="C67" s="33">
        <v>39943.859299999996</v>
      </c>
      <c r="D67" s="33" t="s">
        <v>55</v>
      </c>
      <c r="E67" s="1">
        <f t="shared" si="7"/>
        <v>-4.4937321158697543</v>
      </c>
      <c r="F67" s="1">
        <f t="shared" si="8"/>
        <v>-4.5</v>
      </c>
      <c r="G67" s="1">
        <f t="shared" si="9"/>
        <v>4.0280600005644374E-3</v>
      </c>
      <c r="K67" s="1">
        <f t="shared" si="12"/>
        <v>4.0280600005644374E-3</v>
      </c>
      <c r="O67" s="1">
        <f t="shared" ca="1" si="10"/>
        <v>4.6172551520491162E-3</v>
      </c>
      <c r="Q67" s="82">
        <f t="shared" si="11"/>
        <v>24925.359299999996</v>
      </c>
      <c r="R67" s="20"/>
    </row>
    <row r="68" spans="1:18" x14ac:dyDescent="0.2">
      <c r="A68" s="33" t="s">
        <v>54</v>
      </c>
      <c r="B68" s="34" t="s">
        <v>53</v>
      </c>
      <c r="C68" s="33">
        <v>39944.819100000001</v>
      </c>
      <c r="D68" s="33" t="s">
        <v>55</v>
      </c>
      <c r="E68" s="1">
        <f t="shared" si="7"/>
        <v>-3.000230233938844</v>
      </c>
      <c r="F68" s="1">
        <f t="shared" si="8"/>
        <v>-3</v>
      </c>
      <c r="G68" s="1">
        <f t="shared" si="9"/>
        <v>-1.4795999595662579E-4</v>
      </c>
      <c r="K68" s="1">
        <f t="shared" si="12"/>
        <v>-1.4795999595662579E-4</v>
      </c>
      <c r="O68" s="1">
        <f t="shared" ca="1" si="10"/>
        <v>4.6168574845083347E-3</v>
      </c>
      <c r="Q68" s="82">
        <f t="shared" si="11"/>
        <v>24926.319100000001</v>
      </c>
      <c r="R68" s="20"/>
    </row>
    <row r="69" spans="1:18" x14ac:dyDescent="0.2">
      <c r="A69" s="33" t="s">
        <v>54</v>
      </c>
      <c r="B69" s="34" t="s">
        <v>53</v>
      </c>
      <c r="C69" s="33">
        <v>39946.747199999998</v>
      </c>
      <c r="D69" s="33" t="s">
        <v>55</v>
      </c>
      <c r="E69" s="1">
        <f t="shared" si="7"/>
        <v>0</v>
      </c>
      <c r="F69" s="1">
        <f t="shared" si="8"/>
        <v>0</v>
      </c>
      <c r="G69" s="1">
        <f t="shared" si="9"/>
        <v>0</v>
      </c>
      <c r="K69" s="1">
        <f t="shared" si="12"/>
        <v>0</v>
      </c>
      <c r="O69" s="1">
        <f t="shared" ca="1" si="10"/>
        <v>4.6160621494267728E-3</v>
      </c>
      <c r="Q69" s="82">
        <f t="shared" si="11"/>
        <v>24928.247199999998</v>
      </c>
      <c r="R69" s="20"/>
    </row>
    <row r="70" spans="1:18" x14ac:dyDescent="0.2">
      <c r="A70" s="33" t="s">
        <v>54</v>
      </c>
      <c r="B70" s="34" t="s">
        <v>53</v>
      </c>
      <c r="C70" s="33">
        <v>39948.675499999998</v>
      </c>
      <c r="D70" s="33" t="s">
        <v>55</v>
      </c>
      <c r="E70" s="1">
        <f t="shared" si="7"/>
        <v>3.0005414450033427</v>
      </c>
      <c r="F70" s="1">
        <f t="shared" si="8"/>
        <v>3</v>
      </c>
      <c r="G70" s="1">
        <f t="shared" si="9"/>
        <v>3.4795999818015844E-4</v>
      </c>
      <c r="K70" s="1">
        <f t="shared" si="12"/>
        <v>3.4795999818015844E-4</v>
      </c>
      <c r="O70" s="1">
        <f t="shared" ca="1" si="10"/>
        <v>4.6152668143452109E-3</v>
      </c>
      <c r="Q70" s="82">
        <f t="shared" si="11"/>
        <v>24930.175499999998</v>
      </c>
      <c r="R70" s="20"/>
    </row>
    <row r="71" spans="1:18" x14ac:dyDescent="0.2">
      <c r="A71" s="32" t="s">
        <v>56</v>
      </c>
      <c r="B71" s="32"/>
      <c r="C71" s="29">
        <v>40290.542999999998</v>
      </c>
      <c r="D71" s="29"/>
      <c r="E71" s="1">
        <f t="shared" si="7"/>
        <v>534.96527849313077</v>
      </c>
      <c r="F71" s="1">
        <f t="shared" si="8"/>
        <v>535</v>
      </c>
      <c r="G71" s="1">
        <f t="shared" si="9"/>
        <v>-2.2313800000119954E-2</v>
      </c>
      <c r="I71" s="1">
        <f>+G71</f>
        <v>-2.2313800000119954E-2</v>
      </c>
      <c r="O71" s="1">
        <f t="shared" ca="1" si="10"/>
        <v>4.4742273932148868E-3</v>
      </c>
      <c r="Q71" s="82">
        <f t="shared" si="11"/>
        <v>25272.042999999998</v>
      </c>
      <c r="R71" s="20"/>
    </row>
    <row r="72" spans="1:18" x14ac:dyDescent="0.2">
      <c r="A72" s="32" t="s">
        <v>56</v>
      </c>
      <c r="B72" s="32"/>
      <c r="C72" s="29">
        <v>40319.440999999999</v>
      </c>
      <c r="D72" s="29"/>
      <c r="E72" s="1">
        <f t="shared" si="7"/>
        <v>579.93216470260472</v>
      </c>
      <c r="F72" s="1">
        <f t="shared" si="8"/>
        <v>580</v>
      </c>
      <c r="O72" s="1">
        <f t="shared" ca="1" si="10"/>
        <v>4.4622973669914568E-3</v>
      </c>
      <c r="Q72" s="82">
        <f t="shared" si="11"/>
        <v>25300.940999999999</v>
      </c>
      <c r="R72" s="20">
        <v>-4.423300000053132E-2</v>
      </c>
    </row>
    <row r="73" spans="1:18" x14ac:dyDescent="0.2">
      <c r="A73" s="32" t="s">
        <v>56</v>
      </c>
      <c r="B73" s="32"/>
      <c r="C73" s="29">
        <v>40322.343999999997</v>
      </c>
      <c r="D73" s="29"/>
      <c r="E73" s="1">
        <f t="shared" si="7"/>
        <v>584.44939325357802</v>
      </c>
      <c r="F73" s="1">
        <f t="shared" si="8"/>
        <v>584.5</v>
      </c>
      <c r="O73" s="1">
        <f t="shared" ca="1" si="10"/>
        <v>4.4611043643691143E-3</v>
      </c>
      <c r="Q73" s="82">
        <f t="shared" si="11"/>
        <v>25303.843999999997</v>
      </c>
      <c r="R73" s="20">
        <v>-3.3161375002237037E-2</v>
      </c>
    </row>
    <row r="74" spans="1:18" x14ac:dyDescent="0.2">
      <c r="A74" s="32" t="s">
        <v>56</v>
      </c>
      <c r="B74" s="32"/>
      <c r="C74" s="29">
        <v>40344.521000000001</v>
      </c>
      <c r="D74" s="29"/>
      <c r="E74" s="1">
        <f t="shared" si="7"/>
        <v>618.95803175685217</v>
      </c>
      <c r="F74" s="1">
        <f t="shared" si="8"/>
        <v>619</v>
      </c>
      <c r="G74" s="1">
        <f t="shared" ref="G74:G86" si="13">+C74-(C$7+F74*C$8)</f>
        <v>-2.6970920000167098E-2</v>
      </c>
      <c r="I74" s="1">
        <f t="shared" ref="I74:I79" si="14">+G74</f>
        <v>-2.6970920000167098E-2</v>
      </c>
      <c r="O74" s="1">
        <f t="shared" ca="1" si="10"/>
        <v>4.4519580109311516E-3</v>
      </c>
      <c r="Q74" s="82">
        <f t="shared" si="11"/>
        <v>25326.021000000001</v>
      </c>
      <c r="R74" s="20"/>
    </row>
    <row r="75" spans="1:18" x14ac:dyDescent="0.2">
      <c r="A75" s="32" t="s">
        <v>56</v>
      </c>
      <c r="B75" s="32"/>
      <c r="C75" s="29">
        <v>40650.444000000003</v>
      </c>
      <c r="D75" s="29"/>
      <c r="E75" s="1">
        <f t="shared" si="7"/>
        <v>1094.9911388874671</v>
      </c>
      <c r="F75" s="1">
        <f t="shared" si="8"/>
        <v>1095</v>
      </c>
      <c r="G75" s="1">
        <f t="shared" si="13"/>
        <v>-5.6945999967865646E-3</v>
      </c>
      <c r="I75" s="1">
        <f t="shared" si="14"/>
        <v>-5.6945999967865646E-3</v>
      </c>
      <c r="O75" s="1">
        <f t="shared" ca="1" si="10"/>
        <v>4.3257648446566512E-3</v>
      </c>
      <c r="Q75" s="82">
        <f t="shared" si="11"/>
        <v>25631.944000000003</v>
      </c>
      <c r="R75" s="20"/>
    </row>
    <row r="76" spans="1:18" x14ac:dyDescent="0.2">
      <c r="A76" s="32" t="s">
        <v>56</v>
      </c>
      <c r="B76" s="32"/>
      <c r="C76" s="29">
        <v>40688.349000000002</v>
      </c>
      <c r="D76" s="29"/>
      <c r="E76" s="1">
        <f t="shared" si="7"/>
        <v>1153.9734152308124</v>
      </c>
      <c r="F76" s="1">
        <f t="shared" si="8"/>
        <v>1154</v>
      </c>
      <c r="G76" s="1">
        <f t="shared" si="13"/>
        <v>-1.7084719998820219E-2</v>
      </c>
      <c r="I76" s="1">
        <f t="shared" si="14"/>
        <v>-1.7084719998820219E-2</v>
      </c>
      <c r="O76" s="1">
        <f t="shared" ca="1" si="10"/>
        <v>4.3101232547192656E-3</v>
      </c>
      <c r="Q76" s="82">
        <f t="shared" si="11"/>
        <v>25669.849000000002</v>
      </c>
      <c r="R76" s="20"/>
    </row>
    <row r="77" spans="1:18" x14ac:dyDescent="0.2">
      <c r="A77" s="32" t="s">
        <v>56</v>
      </c>
      <c r="B77" s="32"/>
      <c r="C77" s="29">
        <v>40711.483</v>
      </c>
      <c r="D77" s="29"/>
      <c r="E77" s="1">
        <f t="shared" si="7"/>
        <v>1189.9711986611485</v>
      </c>
      <c r="F77" s="1">
        <f t="shared" si="8"/>
        <v>1190</v>
      </c>
      <c r="G77" s="1">
        <f t="shared" si="13"/>
        <v>-1.8509199995605741E-2</v>
      </c>
      <c r="I77" s="1">
        <f t="shared" si="14"/>
        <v>-1.8509199995605741E-2</v>
      </c>
      <c r="O77" s="1">
        <f t="shared" ca="1" si="10"/>
        <v>4.3005792337405214E-3</v>
      </c>
      <c r="Q77" s="82">
        <f t="shared" si="11"/>
        <v>25692.983</v>
      </c>
      <c r="R77" s="20"/>
    </row>
    <row r="78" spans="1:18" x14ac:dyDescent="0.2">
      <c r="A78" s="32" t="s">
        <v>56</v>
      </c>
      <c r="B78" s="32"/>
      <c r="C78" s="29">
        <v>40731.406999999999</v>
      </c>
      <c r="D78" s="29"/>
      <c r="E78" s="1">
        <f t="shared" si="7"/>
        <v>1220.9740445618158</v>
      </c>
      <c r="F78" s="1">
        <f t="shared" si="8"/>
        <v>1221</v>
      </c>
      <c r="G78" s="1">
        <f t="shared" si="13"/>
        <v>-1.6680280001310166E-2</v>
      </c>
      <c r="I78" s="1">
        <f t="shared" si="14"/>
        <v>-1.6680280001310166E-2</v>
      </c>
      <c r="O78" s="1">
        <f t="shared" ca="1" si="10"/>
        <v>4.292360771231048E-3</v>
      </c>
      <c r="Q78" s="82">
        <f t="shared" si="11"/>
        <v>25712.906999999999</v>
      </c>
      <c r="R78" s="20"/>
    </row>
    <row r="79" spans="1:18" x14ac:dyDescent="0.2">
      <c r="A79" s="32" t="s">
        <v>56</v>
      </c>
      <c r="B79" s="32"/>
      <c r="C79" s="29">
        <v>40740.43</v>
      </c>
      <c r="D79" s="29"/>
      <c r="E79" s="1">
        <f t="shared" si="7"/>
        <v>1235.0143315805753</v>
      </c>
      <c r="F79" s="1">
        <f t="shared" si="8"/>
        <v>1235</v>
      </c>
      <c r="G79" s="1">
        <f t="shared" si="13"/>
        <v>9.2102000053273514E-3</v>
      </c>
      <c r="I79" s="1">
        <f t="shared" si="14"/>
        <v>9.2102000053273514E-3</v>
      </c>
      <c r="O79" s="1">
        <f t="shared" ca="1" si="10"/>
        <v>4.2886492075170915E-3</v>
      </c>
      <c r="Q79" s="82">
        <f t="shared" si="11"/>
        <v>25721.93</v>
      </c>
      <c r="R79" s="20"/>
    </row>
    <row r="80" spans="1:18" x14ac:dyDescent="0.2">
      <c r="A80" s="32" t="s">
        <v>57</v>
      </c>
      <c r="B80" s="32"/>
      <c r="C80" s="29">
        <v>41391.427000000003</v>
      </c>
      <c r="D80" s="29" t="s">
        <v>17</v>
      </c>
      <c r="E80" s="1">
        <f t="shared" si="7"/>
        <v>2248.0016670954201</v>
      </c>
      <c r="F80" s="1">
        <f t="shared" si="8"/>
        <v>2248</v>
      </c>
      <c r="G80" s="1">
        <f t="shared" si="13"/>
        <v>1.071360005880706E-3</v>
      </c>
      <c r="K80" s="1">
        <f>+G80</f>
        <v>1.071360005880706E-3</v>
      </c>
      <c r="O80" s="1">
        <f t="shared" ca="1" si="10"/>
        <v>4.0200910616429971E-3</v>
      </c>
      <c r="Q80" s="82">
        <f t="shared" si="11"/>
        <v>26372.927000000003</v>
      </c>
      <c r="R80" s="20"/>
    </row>
    <row r="81" spans="1:18" x14ac:dyDescent="0.2">
      <c r="A81" s="33" t="s">
        <v>58</v>
      </c>
      <c r="B81" s="34" t="s">
        <v>50</v>
      </c>
      <c r="C81" s="29">
        <v>42451.48</v>
      </c>
      <c r="D81" s="29"/>
      <c r="E81" s="1">
        <f t="shared" si="7"/>
        <v>3897.5027615313579</v>
      </c>
      <c r="F81" s="1">
        <f t="shared" si="8"/>
        <v>3897.5</v>
      </c>
      <c r="G81" s="1">
        <f t="shared" si="13"/>
        <v>1.7747000019880943E-3</v>
      </c>
      <c r="K81" s="1">
        <f>+G81</f>
        <v>1.7747000019880943E-3</v>
      </c>
      <c r="O81" s="1">
        <f t="shared" ca="1" si="10"/>
        <v>3.5827893226308364E-3</v>
      </c>
      <c r="Q81" s="82">
        <f t="shared" si="11"/>
        <v>27432.980000000003</v>
      </c>
      <c r="R81" s="20"/>
    </row>
    <row r="82" spans="1:18" x14ac:dyDescent="0.2">
      <c r="A82" s="32" t="s">
        <v>56</v>
      </c>
      <c r="B82" s="32"/>
      <c r="C82" s="29">
        <v>42568.440999999999</v>
      </c>
      <c r="D82" s="29"/>
      <c r="E82" s="1">
        <f t="shared" si="7"/>
        <v>4079.5005460820498</v>
      </c>
      <c r="F82" s="1">
        <f t="shared" si="8"/>
        <v>4079.5</v>
      </c>
      <c r="G82" s="1">
        <f t="shared" si="13"/>
        <v>3.5093999758828431E-4</v>
      </c>
      <c r="I82" s="1">
        <f>+G82</f>
        <v>3.5093999758828431E-4</v>
      </c>
      <c r="O82" s="1">
        <f t="shared" ca="1" si="10"/>
        <v>3.5345389943494095E-3</v>
      </c>
      <c r="Q82" s="82">
        <f t="shared" si="11"/>
        <v>27549.940999999999</v>
      </c>
      <c r="R82" s="20"/>
    </row>
    <row r="83" spans="1:18" x14ac:dyDescent="0.2">
      <c r="A83" s="33" t="s">
        <v>59</v>
      </c>
      <c r="B83" s="34"/>
      <c r="C83" s="29">
        <v>42892.661999999997</v>
      </c>
      <c r="D83" s="29">
        <v>1E-3</v>
      </c>
      <c r="E83" s="1">
        <f t="shared" si="7"/>
        <v>4584.0063531870819</v>
      </c>
      <c r="F83" s="1">
        <f t="shared" si="8"/>
        <v>4584</v>
      </c>
      <c r="G83" s="1">
        <f t="shared" si="13"/>
        <v>4.0828799974406138E-3</v>
      </c>
      <c r="K83" s="1">
        <f>+G83</f>
        <v>4.0828799974406138E-3</v>
      </c>
      <c r="O83" s="1">
        <f t="shared" ca="1" si="10"/>
        <v>3.4007901448000703E-3</v>
      </c>
      <c r="Q83" s="82">
        <f t="shared" si="11"/>
        <v>27874.161999999997</v>
      </c>
      <c r="R83" s="20"/>
    </row>
    <row r="84" spans="1:18" x14ac:dyDescent="0.2">
      <c r="A84" s="32" t="s">
        <v>60</v>
      </c>
      <c r="B84" s="32"/>
      <c r="C84" s="35">
        <v>42897.802000000003</v>
      </c>
      <c r="D84" s="35" t="s">
        <v>17</v>
      </c>
      <c r="E84" s="1">
        <f t="shared" si="7"/>
        <v>4592.0044774557855</v>
      </c>
      <c r="F84" s="1">
        <f t="shared" si="8"/>
        <v>4592</v>
      </c>
      <c r="G84" s="1">
        <f t="shared" si="13"/>
        <v>2.8774400052498095E-3</v>
      </c>
      <c r="J84" s="1">
        <f>+G84</f>
        <v>2.8774400052498095E-3</v>
      </c>
      <c r="O84" s="1">
        <f t="shared" ca="1" si="10"/>
        <v>3.3986692512492384E-3</v>
      </c>
      <c r="Q84" s="82">
        <f t="shared" si="11"/>
        <v>27879.302000000003</v>
      </c>
      <c r="R84" s="20"/>
    </row>
    <row r="85" spans="1:18" x14ac:dyDescent="0.2">
      <c r="A85" s="32" t="s">
        <v>60</v>
      </c>
      <c r="B85" s="32"/>
      <c r="C85" s="35">
        <v>43262.813000000002</v>
      </c>
      <c r="D85" s="35" t="s">
        <v>17</v>
      </c>
      <c r="E85" s="1">
        <f t="shared" ref="E85:E116" si="15">+(C85-C$7)/C$8</f>
        <v>5159.9817804596487</v>
      </c>
      <c r="F85" s="1">
        <f t="shared" ref="F85:F116" si="16">ROUND(2*E85,0)/2</f>
        <v>5160</v>
      </c>
      <c r="G85" s="1">
        <f t="shared" si="13"/>
        <v>-1.1708799996995367E-2</v>
      </c>
      <c r="J85" s="1">
        <f>+G85</f>
        <v>-1.1708799996995367E-2</v>
      </c>
      <c r="O85" s="1">
        <f t="shared" ref="O85:O116" ca="1" si="17">+C$11+C$12*$F85</f>
        <v>3.2480858091401702E-3</v>
      </c>
      <c r="Q85" s="82">
        <f t="shared" ref="Q85:Q116" si="18">+C85-15018.5</f>
        <v>28244.313000000002</v>
      </c>
      <c r="R85" s="20"/>
    </row>
    <row r="86" spans="1:18" x14ac:dyDescent="0.2">
      <c r="A86" s="32" t="s">
        <v>60</v>
      </c>
      <c r="B86" s="32"/>
      <c r="C86" s="35">
        <v>43262.828999999998</v>
      </c>
      <c r="D86" s="35" t="s">
        <v>17</v>
      </c>
      <c r="E86" s="1">
        <f t="shared" si="15"/>
        <v>5160.0066773445251</v>
      </c>
      <c r="F86" s="1">
        <f t="shared" si="16"/>
        <v>5160</v>
      </c>
      <c r="G86" s="1">
        <f t="shared" si="13"/>
        <v>4.2911999989883043E-3</v>
      </c>
      <c r="J86" s="1">
        <f>+G86</f>
        <v>4.2911999989883043E-3</v>
      </c>
      <c r="O86" s="1">
        <f t="shared" ca="1" si="17"/>
        <v>3.2480858091401702E-3</v>
      </c>
      <c r="Q86" s="82">
        <f t="shared" si="18"/>
        <v>28244.328999999998</v>
      </c>
      <c r="R86" s="20"/>
    </row>
    <row r="87" spans="1:18" x14ac:dyDescent="0.2">
      <c r="A87" s="32" t="s">
        <v>60</v>
      </c>
      <c r="B87" s="32"/>
      <c r="C87" s="35">
        <v>43577.696000000004</v>
      </c>
      <c r="D87" s="35" t="s">
        <v>17</v>
      </c>
      <c r="E87" s="1">
        <f t="shared" si="15"/>
        <v>5649.9571431247932</v>
      </c>
      <c r="F87" s="1">
        <f t="shared" si="16"/>
        <v>5650</v>
      </c>
      <c r="O87" s="1">
        <f t="shared" ca="1" si="17"/>
        <v>3.1181810791517141E-3</v>
      </c>
      <c r="Q87" s="82">
        <f t="shared" si="18"/>
        <v>28559.196000000004</v>
      </c>
      <c r="R87" s="20">
        <v>-2.8535499994177371E-2</v>
      </c>
    </row>
    <row r="88" spans="1:18" x14ac:dyDescent="0.2">
      <c r="A88" s="32" t="s">
        <v>60</v>
      </c>
      <c r="B88" s="32"/>
      <c r="C88" s="35">
        <v>44334.758999999998</v>
      </c>
      <c r="D88" s="35" t="s">
        <v>17</v>
      </c>
      <c r="E88" s="1">
        <f t="shared" si="15"/>
        <v>6827.9890406402437</v>
      </c>
      <c r="F88" s="1">
        <f t="shared" si="16"/>
        <v>6828</v>
      </c>
      <c r="G88" s="1">
        <f t="shared" ref="G88:G95" si="19">+C88-(C$7+F88*C$8)</f>
        <v>-7.0430400010081939E-3</v>
      </c>
      <c r="J88" s="1">
        <f>+G88</f>
        <v>-7.0430400010081939E-3</v>
      </c>
      <c r="O88" s="1">
        <f t="shared" ca="1" si="17"/>
        <v>2.8058795037917104E-3</v>
      </c>
      <c r="Q88" s="82">
        <f t="shared" si="18"/>
        <v>29316.258999999998</v>
      </c>
      <c r="R88" s="20"/>
    </row>
    <row r="89" spans="1:18" x14ac:dyDescent="0.2">
      <c r="A89" s="33" t="s">
        <v>61</v>
      </c>
      <c r="B89" s="34" t="s">
        <v>53</v>
      </c>
      <c r="C89" s="33">
        <v>44709.435599999997</v>
      </c>
      <c r="D89" s="33" t="s">
        <v>38</v>
      </c>
      <c r="E89" s="1">
        <f t="shared" si="15"/>
        <v>7411.0065518019819</v>
      </c>
      <c r="F89" s="1">
        <f t="shared" si="16"/>
        <v>7411</v>
      </c>
      <c r="G89" s="1">
        <f t="shared" si="19"/>
        <v>4.2105199972866103E-3</v>
      </c>
      <c r="K89" s="1">
        <f>+G89</f>
        <v>4.2105199972866103E-3</v>
      </c>
      <c r="O89" s="1">
        <f t="shared" ca="1" si="17"/>
        <v>2.6513193862748329E-3</v>
      </c>
      <c r="Q89" s="82">
        <f t="shared" si="18"/>
        <v>29690.935599999997</v>
      </c>
      <c r="R89" s="20"/>
    </row>
    <row r="90" spans="1:18" x14ac:dyDescent="0.2">
      <c r="A90" s="33" t="s">
        <v>54</v>
      </c>
      <c r="B90" s="34" t="s">
        <v>53</v>
      </c>
      <c r="C90" s="33">
        <v>44709.435599999997</v>
      </c>
      <c r="D90" s="33" t="s">
        <v>55</v>
      </c>
      <c r="E90" s="1">
        <f t="shared" si="15"/>
        <v>7411.0065518019819</v>
      </c>
      <c r="F90" s="1">
        <f t="shared" si="16"/>
        <v>7411</v>
      </c>
      <c r="G90" s="1">
        <f t="shared" si="19"/>
        <v>4.2105199972866103E-3</v>
      </c>
      <c r="K90" s="1">
        <f>+G90</f>
        <v>4.2105199972866103E-3</v>
      </c>
      <c r="O90" s="1">
        <f t="shared" ca="1" si="17"/>
        <v>2.6513193862748329E-3</v>
      </c>
      <c r="Q90" s="82">
        <f t="shared" si="18"/>
        <v>29690.935599999997</v>
      </c>
      <c r="R90" s="20"/>
    </row>
    <row r="91" spans="1:18" x14ac:dyDescent="0.2">
      <c r="A91" s="32" t="s">
        <v>56</v>
      </c>
      <c r="B91" s="32"/>
      <c r="C91" s="29">
        <v>45074.457000000002</v>
      </c>
      <c r="D91" s="29"/>
      <c r="E91" s="1">
        <f t="shared" si="15"/>
        <v>7979.0000377810293</v>
      </c>
      <c r="F91" s="1">
        <f t="shared" si="16"/>
        <v>7979</v>
      </c>
      <c r="G91" s="1">
        <f t="shared" si="19"/>
        <v>2.4280001525767148E-5</v>
      </c>
      <c r="I91" s="1">
        <f>+G91</f>
        <v>2.4280001525767148E-5</v>
      </c>
      <c r="O91" s="1">
        <f t="shared" ca="1" si="17"/>
        <v>2.5007359441657647E-3</v>
      </c>
      <c r="Q91" s="82">
        <f t="shared" si="18"/>
        <v>30055.957000000002</v>
      </c>
      <c r="R91" s="20"/>
    </row>
    <row r="92" spans="1:18" x14ac:dyDescent="0.2">
      <c r="A92" s="32" t="s">
        <v>63</v>
      </c>
      <c r="B92" s="32"/>
      <c r="C92" s="29">
        <v>45432.414599999996</v>
      </c>
      <c r="D92" s="29" t="s">
        <v>17</v>
      </c>
      <c r="E92" s="1">
        <f t="shared" si="15"/>
        <v>8536.001860295235</v>
      </c>
      <c r="F92" s="1">
        <f t="shared" si="16"/>
        <v>8536</v>
      </c>
      <c r="G92" s="1">
        <f t="shared" si="19"/>
        <v>1.1955199952353723E-3</v>
      </c>
      <c r="H92" s="1">
        <f>+G92</f>
        <v>1.1955199952353723E-3</v>
      </c>
      <c r="O92" s="1">
        <f t="shared" ca="1" si="17"/>
        <v>2.3530687306890911E-3</v>
      </c>
      <c r="Q92" s="82">
        <f t="shared" si="18"/>
        <v>30413.914599999996</v>
      </c>
      <c r="R92" s="20"/>
    </row>
    <row r="93" spans="1:18" x14ac:dyDescent="0.2">
      <c r="A93" s="33" t="s">
        <v>54</v>
      </c>
      <c r="B93" s="34" t="s">
        <v>50</v>
      </c>
      <c r="C93" s="33">
        <v>45741.207099999992</v>
      </c>
      <c r="D93" s="33" t="s">
        <v>55</v>
      </c>
      <c r="E93" s="1">
        <f t="shared" si="15"/>
        <v>9016.5000681240926</v>
      </c>
      <c r="F93" s="1">
        <f t="shared" si="16"/>
        <v>9016.5</v>
      </c>
      <c r="G93" s="1">
        <f t="shared" si="19"/>
        <v>4.3779997213277966E-5</v>
      </c>
      <c r="K93" s="1">
        <f>+G93</f>
        <v>4.3779997213277966E-5</v>
      </c>
      <c r="O93" s="1">
        <f t="shared" ca="1" si="17"/>
        <v>2.2256825617922474E-3</v>
      </c>
      <c r="Q93" s="82">
        <f t="shared" si="18"/>
        <v>30722.707099999992</v>
      </c>
      <c r="R93" s="20"/>
    </row>
    <row r="94" spans="1:18" x14ac:dyDescent="0.2">
      <c r="A94" s="32" t="s">
        <v>60</v>
      </c>
      <c r="B94" s="32"/>
      <c r="C94" s="35">
        <v>46165.684999999998</v>
      </c>
      <c r="D94" s="35" t="s">
        <v>17</v>
      </c>
      <c r="E94" s="1">
        <f t="shared" si="15"/>
        <v>9677.0111563563569</v>
      </c>
      <c r="F94" s="1">
        <f t="shared" si="16"/>
        <v>9677</v>
      </c>
      <c r="G94" s="1">
        <f t="shared" si="19"/>
        <v>7.1696399973006919E-3</v>
      </c>
      <c r="J94" s="1">
        <f>+G94</f>
        <v>7.1696399973006919E-3</v>
      </c>
      <c r="O94" s="1">
        <f t="shared" ca="1" si="17"/>
        <v>2.0505762880016851E-3</v>
      </c>
      <c r="Q94" s="82">
        <f t="shared" si="18"/>
        <v>31147.184999999998</v>
      </c>
      <c r="R94" s="20"/>
    </row>
    <row r="95" spans="1:18" x14ac:dyDescent="0.2">
      <c r="A95" s="32" t="s">
        <v>60</v>
      </c>
      <c r="B95" s="32"/>
      <c r="C95" s="35">
        <v>46174.682000000001</v>
      </c>
      <c r="D95" s="35" t="s">
        <v>17</v>
      </c>
      <c r="E95" s="1">
        <f t="shared" si="15"/>
        <v>9691.010985937186</v>
      </c>
      <c r="F95" s="1">
        <f t="shared" si="16"/>
        <v>9691</v>
      </c>
      <c r="G95" s="1">
        <f t="shared" si="19"/>
        <v>7.0601199986413121E-3</v>
      </c>
      <c r="J95" s="1">
        <f>+G95</f>
        <v>7.0601199986413121E-3</v>
      </c>
      <c r="O95" s="1">
        <f t="shared" ca="1" si="17"/>
        <v>2.0468647242877294E-3</v>
      </c>
      <c r="Q95" s="82">
        <f t="shared" si="18"/>
        <v>31156.182000000001</v>
      </c>
      <c r="R95" s="20"/>
    </row>
    <row r="96" spans="1:18" x14ac:dyDescent="0.2">
      <c r="A96" s="32" t="s">
        <v>56</v>
      </c>
      <c r="B96" s="32"/>
      <c r="C96" s="29">
        <v>46180.409</v>
      </c>
      <c r="D96" s="29"/>
      <c r="E96" s="1">
        <f t="shared" si="15"/>
        <v>9699.9225146700246</v>
      </c>
      <c r="F96" s="1">
        <f t="shared" si="16"/>
        <v>9700</v>
      </c>
      <c r="O96" s="1">
        <f t="shared" ca="1" si="17"/>
        <v>2.0444787190430436E-3</v>
      </c>
      <c r="Q96" s="82">
        <f t="shared" si="18"/>
        <v>31161.909</v>
      </c>
      <c r="R96" s="20">
        <v>-5.1072999995085411E-2</v>
      </c>
    </row>
    <row r="97" spans="1:18" x14ac:dyDescent="0.2">
      <c r="A97" s="32" t="s">
        <v>60</v>
      </c>
      <c r="B97" s="32"/>
      <c r="C97" s="35">
        <v>46181.747000000003</v>
      </c>
      <c r="D97" s="35" t="s">
        <v>17</v>
      </c>
      <c r="E97" s="1">
        <f t="shared" si="15"/>
        <v>9702.0045166683776</v>
      </c>
      <c r="F97" s="1">
        <f t="shared" si="16"/>
        <v>9702</v>
      </c>
      <c r="G97" s="1">
        <f t="shared" ref="G97:G131" si="20">+C97-(C$7+F97*C$8)</f>
        <v>2.9026400006841868E-3</v>
      </c>
      <c r="J97" s="1">
        <f>+G97</f>
        <v>2.9026400006841868E-3</v>
      </c>
      <c r="O97" s="1">
        <f t="shared" ca="1" si="17"/>
        <v>2.0439484956553352E-3</v>
      </c>
      <c r="Q97" s="82">
        <f t="shared" si="18"/>
        <v>31163.247000000003</v>
      </c>
      <c r="R97" s="20"/>
    </row>
    <row r="98" spans="1:18" x14ac:dyDescent="0.2">
      <c r="A98" s="32" t="s">
        <v>60</v>
      </c>
      <c r="B98" s="32"/>
      <c r="C98" s="35">
        <v>46206.800999999999</v>
      </c>
      <c r="D98" s="35" t="s">
        <v>17</v>
      </c>
      <c r="E98" s="1">
        <f t="shared" si="15"/>
        <v>9740.989926284683</v>
      </c>
      <c r="F98" s="1">
        <f t="shared" si="16"/>
        <v>9741</v>
      </c>
      <c r="G98" s="1">
        <f t="shared" si="20"/>
        <v>-6.4738799992483109E-3</v>
      </c>
      <c r="J98" s="1">
        <f>+G98</f>
        <v>-6.4738799992483109E-3</v>
      </c>
      <c r="O98" s="1">
        <f t="shared" ca="1" si="17"/>
        <v>2.0336091395950296E-3</v>
      </c>
      <c r="Q98" s="82">
        <f t="shared" si="18"/>
        <v>31188.300999999999</v>
      </c>
      <c r="R98" s="20"/>
    </row>
    <row r="99" spans="1:18" x14ac:dyDescent="0.2">
      <c r="A99" s="32" t="s">
        <v>67</v>
      </c>
      <c r="B99" s="32"/>
      <c r="C99" s="29">
        <v>46522.364999999998</v>
      </c>
      <c r="D99" s="29"/>
      <c r="E99" s="1">
        <f t="shared" si="15"/>
        <v>10232.024962612659</v>
      </c>
      <c r="F99" s="1">
        <f t="shared" si="16"/>
        <v>10232</v>
      </c>
      <c r="G99" s="1">
        <f t="shared" si="20"/>
        <v>1.6042240000388119E-2</v>
      </c>
      <c r="N99" s="1">
        <f>+G99</f>
        <v>1.6042240000388119E-2</v>
      </c>
      <c r="O99" s="1">
        <f t="shared" ca="1" si="17"/>
        <v>1.9034392979127191E-3</v>
      </c>
      <c r="Q99" s="82">
        <f t="shared" si="18"/>
        <v>31503.864999999998</v>
      </c>
      <c r="R99" s="20"/>
    </row>
    <row r="100" spans="1:18" x14ac:dyDescent="0.2">
      <c r="A100" s="32" t="s">
        <v>60</v>
      </c>
      <c r="B100" s="32"/>
      <c r="C100" s="35">
        <v>46530.71</v>
      </c>
      <c r="D100" s="35" t="s">
        <v>17</v>
      </c>
      <c r="E100" s="1">
        <f t="shared" si="15"/>
        <v>10245.010244134497</v>
      </c>
      <c r="F100" s="1">
        <f t="shared" si="16"/>
        <v>10245</v>
      </c>
      <c r="G100" s="1">
        <f t="shared" si="20"/>
        <v>6.5833999979076907E-3</v>
      </c>
      <c r="J100" s="1">
        <f>+G100</f>
        <v>6.5833999979076907E-3</v>
      </c>
      <c r="O100" s="1">
        <f t="shared" ca="1" si="17"/>
        <v>1.8999928458926173E-3</v>
      </c>
      <c r="Q100" s="82">
        <f t="shared" si="18"/>
        <v>31512.21</v>
      </c>
      <c r="R100" s="20"/>
    </row>
    <row r="101" spans="1:18" x14ac:dyDescent="0.2">
      <c r="A101" s="33" t="s">
        <v>54</v>
      </c>
      <c r="B101" s="34" t="s">
        <v>53</v>
      </c>
      <c r="C101" s="33">
        <v>46855.880900000004</v>
      </c>
      <c r="D101" s="33" t="s">
        <v>38</v>
      </c>
      <c r="E101" s="1">
        <f t="shared" si="15"/>
        <v>10750.994148173942</v>
      </c>
      <c r="F101" s="1">
        <f t="shared" si="16"/>
        <v>10751</v>
      </c>
      <c r="G101" s="1">
        <f t="shared" si="20"/>
        <v>-3.760679996048566E-3</v>
      </c>
      <c r="K101" s="1">
        <f t="shared" ref="K101:K112" si="21">+G101</f>
        <v>-3.760679996048566E-3</v>
      </c>
      <c r="O101" s="1">
        <f t="shared" ca="1" si="17"/>
        <v>1.7658463288024971E-3</v>
      </c>
      <c r="Q101" s="82">
        <f t="shared" si="18"/>
        <v>31837.380900000004</v>
      </c>
      <c r="R101" s="20"/>
    </row>
    <row r="102" spans="1:18" x14ac:dyDescent="0.2">
      <c r="A102" s="33" t="s">
        <v>54</v>
      </c>
      <c r="B102" s="34" t="s">
        <v>53</v>
      </c>
      <c r="C102" s="33">
        <v>46855.882100000003</v>
      </c>
      <c r="D102" s="33" t="s">
        <v>38</v>
      </c>
      <c r="E102" s="1">
        <f t="shared" si="15"/>
        <v>10750.996015440307</v>
      </c>
      <c r="F102" s="1">
        <f t="shared" si="16"/>
        <v>10751</v>
      </c>
      <c r="G102" s="1">
        <f t="shared" si="20"/>
        <v>-2.5606799972592853E-3</v>
      </c>
      <c r="K102" s="1">
        <f t="shared" si="21"/>
        <v>-2.5606799972592853E-3</v>
      </c>
      <c r="O102" s="1">
        <f t="shared" ca="1" si="17"/>
        <v>1.7658463288024971E-3</v>
      </c>
      <c r="Q102" s="82">
        <f t="shared" si="18"/>
        <v>31837.382100000003</v>
      </c>
      <c r="R102" s="20"/>
    </row>
    <row r="103" spans="1:18" x14ac:dyDescent="0.2">
      <c r="A103" s="33" t="s">
        <v>54</v>
      </c>
      <c r="B103" s="34" t="s">
        <v>53</v>
      </c>
      <c r="C103" s="33">
        <v>46855.883499999996</v>
      </c>
      <c r="D103" s="33" t="s">
        <v>38</v>
      </c>
      <c r="E103" s="1">
        <f t="shared" si="15"/>
        <v>10750.998193917725</v>
      </c>
      <c r="F103" s="1">
        <f t="shared" si="16"/>
        <v>10751</v>
      </c>
      <c r="G103" s="1">
        <f t="shared" si="20"/>
        <v>-1.1606800035224296E-3</v>
      </c>
      <c r="K103" s="1">
        <f t="shared" si="21"/>
        <v>-1.1606800035224296E-3</v>
      </c>
      <c r="O103" s="1">
        <f t="shared" ca="1" si="17"/>
        <v>1.7658463288024971E-3</v>
      </c>
      <c r="Q103" s="82">
        <f t="shared" si="18"/>
        <v>31837.383499999996</v>
      </c>
      <c r="R103" s="20"/>
    </row>
    <row r="104" spans="1:18" x14ac:dyDescent="0.2">
      <c r="A104" s="33" t="s">
        <v>54</v>
      </c>
      <c r="B104" s="34" t="s">
        <v>53</v>
      </c>
      <c r="C104" s="33">
        <v>46859.736299999997</v>
      </c>
      <c r="D104" s="33" t="s">
        <v>38</v>
      </c>
      <c r="E104" s="1">
        <f t="shared" si="15"/>
        <v>10756.993363797574</v>
      </c>
      <c r="F104" s="1">
        <f t="shared" si="16"/>
        <v>10757</v>
      </c>
      <c r="G104" s="1">
        <f t="shared" si="20"/>
        <v>-4.2647599984775297E-3</v>
      </c>
      <c r="K104" s="1">
        <f t="shared" si="21"/>
        <v>-4.2647599984775297E-3</v>
      </c>
      <c r="O104" s="1">
        <f t="shared" ca="1" si="17"/>
        <v>1.7642556586393732E-3</v>
      </c>
      <c r="Q104" s="82">
        <f t="shared" si="18"/>
        <v>31841.236299999997</v>
      </c>
      <c r="R104" s="20"/>
    </row>
    <row r="105" spans="1:18" x14ac:dyDescent="0.2">
      <c r="A105" s="33" t="s">
        <v>54</v>
      </c>
      <c r="B105" s="34" t="s">
        <v>53</v>
      </c>
      <c r="C105" s="33">
        <v>46859.738100000002</v>
      </c>
      <c r="D105" s="33" t="s">
        <v>38</v>
      </c>
      <c r="E105" s="1">
        <f t="shared" si="15"/>
        <v>10756.996164697131</v>
      </c>
      <c r="F105" s="1">
        <f t="shared" si="16"/>
        <v>10757</v>
      </c>
      <c r="G105" s="1">
        <f t="shared" si="20"/>
        <v>-2.4647599930176511E-3</v>
      </c>
      <c r="K105" s="1">
        <f t="shared" si="21"/>
        <v>-2.4647599930176511E-3</v>
      </c>
      <c r="O105" s="1">
        <f t="shared" ca="1" si="17"/>
        <v>1.7642556586393732E-3</v>
      </c>
      <c r="Q105" s="82">
        <f t="shared" si="18"/>
        <v>31841.238100000002</v>
      </c>
      <c r="R105" s="20"/>
    </row>
    <row r="106" spans="1:18" x14ac:dyDescent="0.2">
      <c r="A106" s="33" t="s">
        <v>54</v>
      </c>
      <c r="B106" s="34" t="s">
        <v>53</v>
      </c>
      <c r="C106" s="33">
        <v>46859.738899999997</v>
      </c>
      <c r="D106" s="33" t="s">
        <v>38</v>
      </c>
      <c r="E106" s="1">
        <f t="shared" si="15"/>
        <v>10756.997409541367</v>
      </c>
      <c r="F106" s="1">
        <f t="shared" si="16"/>
        <v>10757</v>
      </c>
      <c r="G106" s="1">
        <f t="shared" si="20"/>
        <v>-1.6647599986754358E-3</v>
      </c>
      <c r="K106" s="1">
        <f t="shared" si="21"/>
        <v>-1.6647599986754358E-3</v>
      </c>
      <c r="O106" s="1">
        <f t="shared" ca="1" si="17"/>
        <v>1.7642556586393732E-3</v>
      </c>
      <c r="Q106" s="82">
        <f t="shared" si="18"/>
        <v>31841.238899999997</v>
      </c>
      <c r="R106" s="20"/>
    </row>
    <row r="107" spans="1:18" x14ac:dyDescent="0.2">
      <c r="A107" s="33" t="s">
        <v>54</v>
      </c>
      <c r="B107" s="34" t="s">
        <v>50</v>
      </c>
      <c r="C107" s="33">
        <v>46860.709600000002</v>
      </c>
      <c r="D107" s="33" t="s">
        <v>38</v>
      </c>
      <c r="E107" s="1">
        <f t="shared" si="15"/>
        <v>10758.507872426128</v>
      </c>
      <c r="F107" s="1">
        <f t="shared" si="16"/>
        <v>10758.5</v>
      </c>
      <c r="G107" s="1">
        <f t="shared" si="20"/>
        <v>5.0592200059327297E-3</v>
      </c>
      <c r="K107" s="1">
        <f t="shared" si="21"/>
        <v>5.0592200059327297E-3</v>
      </c>
      <c r="O107" s="1">
        <f t="shared" ca="1" si="17"/>
        <v>1.7638579910985923E-3</v>
      </c>
      <c r="Q107" s="82">
        <f t="shared" si="18"/>
        <v>31842.209600000002</v>
      </c>
      <c r="R107" s="20"/>
    </row>
    <row r="108" spans="1:18" x14ac:dyDescent="0.2">
      <c r="A108" s="33" t="s">
        <v>54</v>
      </c>
      <c r="B108" s="34" t="s">
        <v>50</v>
      </c>
      <c r="C108" s="33">
        <v>46860.710299999999</v>
      </c>
      <c r="D108" s="33" t="s">
        <v>38</v>
      </c>
      <c r="E108" s="1">
        <f t="shared" si="15"/>
        <v>10758.508961664835</v>
      </c>
      <c r="F108" s="1">
        <f t="shared" si="16"/>
        <v>10758.5</v>
      </c>
      <c r="G108" s="1">
        <f t="shared" si="20"/>
        <v>5.7592200028011575E-3</v>
      </c>
      <c r="K108" s="1">
        <f t="shared" si="21"/>
        <v>5.7592200028011575E-3</v>
      </c>
      <c r="O108" s="1">
        <f t="shared" ca="1" si="17"/>
        <v>1.7638579910985923E-3</v>
      </c>
      <c r="Q108" s="82">
        <f t="shared" si="18"/>
        <v>31842.210299999999</v>
      </c>
      <c r="R108" s="20"/>
    </row>
    <row r="109" spans="1:18" x14ac:dyDescent="0.2">
      <c r="A109" s="33" t="s">
        <v>54</v>
      </c>
      <c r="B109" s="34" t="s">
        <v>50</v>
      </c>
      <c r="C109" s="33">
        <v>46860.712</v>
      </c>
      <c r="D109" s="33" t="s">
        <v>38</v>
      </c>
      <c r="E109" s="1">
        <f t="shared" si="15"/>
        <v>10758.511606958855</v>
      </c>
      <c r="F109" s="1">
        <f t="shared" si="16"/>
        <v>10758.5</v>
      </c>
      <c r="G109" s="1">
        <f t="shared" si="20"/>
        <v>7.459220003511291E-3</v>
      </c>
      <c r="K109" s="1">
        <f t="shared" si="21"/>
        <v>7.459220003511291E-3</v>
      </c>
      <c r="O109" s="1">
        <f t="shared" ca="1" si="17"/>
        <v>1.7638579910985923E-3</v>
      </c>
      <c r="Q109" s="82">
        <f t="shared" si="18"/>
        <v>31842.212</v>
      </c>
      <c r="R109" s="20"/>
    </row>
    <row r="110" spans="1:18" x14ac:dyDescent="0.2">
      <c r="A110" s="33" t="s">
        <v>54</v>
      </c>
      <c r="B110" s="34" t="s">
        <v>53</v>
      </c>
      <c r="C110" s="33">
        <v>46875.804700000001</v>
      </c>
      <c r="D110" s="33" t="s">
        <v>38</v>
      </c>
      <c r="E110" s="1">
        <f t="shared" si="15"/>
        <v>10781.996682863546</v>
      </c>
      <c r="F110" s="1">
        <f t="shared" si="16"/>
        <v>10782</v>
      </c>
      <c r="G110" s="1">
        <f t="shared" si="20"/>
        <v>-2.1317599967005663E-3</v>
      </c>
      <c r="K110" s="1">
        <f t="shared" si="21"/>
        <v>-2.1317599967005663E-3</v>
      </c>
      <c r="O110" s="1">
        <f t="shared" ca="1" si="17"/>
        <v>1.7576278662930233E-3</v>
      </c>
      <c r="Q110" s="82">
        <f t="shared" si="18"/>
        <v>31857.304700000001</v>
      </c>
      <c r="R110" s="20"/>
    </row>
    <row r="111" spans="1:18" x14ac:dyDescent="0.2">
      <c r="A111" s="33" t="s">
        <v>54</v>
      </c>
      <c r="B111" s="34" t="s">
        <v>53</v>
      </c>
      <c r="C111" s="33">
        <v>46875.805099999998</v>
      </c>
      <c r="D111" s="33" t="s">
        <v>38</v>
      </c>
      <c r="E111" s="1">
        <f t="shared" si="15"/>
        <v>10781.997305285664</v>
      </c>
      <c r="F111" s="1">
        <f t="shared" si="16"/>
        <v>10782</v>
      </c>
      <c r="G111" s="1">
        <f t="shared" si="20"/>
        <v>-1.7317599995294586E-3</v>
      </c>
      <c r="K111" s="1">
        <f t="shared" si="21"/>
        <v>-1.7317599995294586E-3</v>
      </c>
      <c r="O111" s="1">
        <f t="shared" ca="1" si="17"/>
        <v>1.7576278662930233E-3</v>
      </c>
      <c r="Q111" s="82">
        <f t="shared" si="18"/>
        <v>31857.305099999998</v>
      </c>
      <c r="R111" s="20"/>
    </row>
    <row r="112" spans="1:18" x14ac:dyDescent="0.2">
      <c r="A112" s="33" t="s">
        <v>54</v>
      </c>
      <c r="B112" s="34" t="s">
        <v>53</v>
      </c>
      <c r="C112" s="33">
        <v>46875.805899999999</v>
      </c>
      <c r="D112" s="33" t="s">
        <v>38</v>
      </c>
      <c r="E112" s="1">
        <f t="shared" si="15"/>
        <v>10781.998550129911</v>
      </c>
      <c r="F112" s="1">
        <f t="shared" si="16"/>
        <v>10782</v>
      </c>
      <c r="G112" s="1">
        <f t="shared" si="20"/>
        <v>-9.3175999791128561E-4</v>
      </c>
      <c r="K112" s="1">
        <f t="shared" si="21"/>
        <v>-9.3175999791128561E-4</v>
      </c>
      <c r="O112" s="1">
        <f t="shared" ca="1" si="17"/>
        <v>1.7576278662930233E-3</v>
      </c>
      <c r="Q112" s="82">
        <f t="shared" si="18"/>
        <v>31857.305899999999</v>
      </c>
      <c r="R112" s="20"/>
    </row>
    <row r="113" spans="1:18" x14ac:dyDescent="0.2">
      <c r="A113" s="32" t="s">
        <v>56</v>
      </c>
      <c r="B113" s="32"/>
      <c r="C113" s="29">
        <v>46892.504999999997</v>
      </c>
      <c r="D113" s="29"/>
      <c r="E113" s="1">
        <f t="shared" si="15"/>
        <v>10807.983273276859</v>
      </c>
      <c r="F113" s="1">
        <f t="shared" si="16"/>
        <v>10808</v>
      </c>
      <c r="G113" s="1">
        <f t="shared" si="20"/>
        <v>-1.0749439999926835E-2</v>
      </c>
      <c r="I113" s="1">
        <f>+G113</f>
        <v>-1.0749439999926835E-2</v>
      </c>
      <c r="O113" s="1">
        <f t="shared" ca="1" si="17"/>
        <v>1.7507349622528194E-3</v>
      </c>
      <c r="Q113" s="82">
        <f t="shared" si="18"/>
        <v>31874.004999999997</v>
      </c>
      <c r="R113" s="20"/>
    </row>
    <row r="114" spans="1:18" x14ac:dyDescent="0.2">
      <c r="A114" s="32" t="s">
        <v>56</v>
      </c>
      <c r="B114" s="32"/>
      <c r="C114" s="29">
        <v>46903.42</v>
      </c>
      <c r="D114" s="29"/>
      <c r="E114" s="1">
        <f t="shared" si="15"/>
        <v>10824.967616933043</v>
      </c>
      <c r="F114" s="1">
        <f t="shared" si="16"/>
        <v>10825</v>
      </c>
      <c r="G114" s="1">
        <f t="shared" si="20"/>
        <v>-2.0811000002140645E-2</v>
      </c>
      <c r="I114" s="1">
        <f>+G114</f>
        <v>-2.0811000002140645E-2</v>
      </c>
      <c r="O114" s="1">
        <f t="shared" ca="1" si="17"/>
        <v>1.7462280634573018E-3</v>
      </c>
      <c r="Q114" s="82">
        <f t="shared" si="18"/>
        <v>31884.92</v>
      </c>
      <c r="R114" s="20"/>
    </row>
    <row r="115" spans="1:18" x14ac:dyDescent="0.2">
      <c r="A115" s="33" t="s">
        <v>54</v>
      </c>
      <c r="B115" s="34" t="s">
        <v>53</v>
      </c>
      <c r="C115" s="33">
        <v>46911.791400000002</v>
      </c>
      <c r="D115" s="33" t="s">
        <v>38</v>
      </c>
      <c r="E115" s="1">
        <f t="shared" si="15"/>
        <v>10837.993978314944</v>
      </c>
      <c r="F115" s="1">
        <f t="shared" si="16"/>
        <v>10838</v>
      </c>
      <c r="G115" s="1">
        <f t="shared" si="20"/>
        <v>-3.8698399948771112E-3</v>
      </c>
      <c r="K115" s="1">
        <f>+G115</f>
        <v>-3.8698399948771112E-3</v>
      </c>
      <c r="O115" s="1">
        <f t="shared" ca="1" si="17"/>
        <v>1.7427816114371996E-3</v>
      </c>
      <c r="Q115" s="82">
        <f t="shared" si="18"/>
        <v>31893.291400000002</v>
      </c>
      <c r="R115" s="20"/>
    </row>
    <row r="116" spans="1:18" x14ac:dyDescent="0.2">
      <c r="A116" s="33" t="s">
        <v>54</v>
      </c>
      <c r="B116" s="34" t="s">
        <v>53</v>
      </c>
      <c r="C116" s="33">
        <v>46911.792399999998</v>
      </c>
      <c r="D116" s="33" t="s">
        <v>38</v>
      </c>
      <c r="E116" s="1">
        <f t="shared" si="15"/>
        <v>10837.995534370244</v>
      </c>
      <c r="F116" s="1">
        <f t="shared" si="16"/>
        <v>10838</v>
      </c>
      <c r="G116" s="1">
        <f t="shared" si="20"/>
        <v>-2.8698399983113632E-3</v>
      </c>
      <c r="K116" s="1">
        <f>+G116</f>
        <v>-2.8698399983113632E-3</v>
      </c>
      <c r="O116" s="1">
        <f t="shared" ca="1" si="17"/>
        <v>1.7427816114371996E-3</v>
      </c>
      <c r="Q116" s="82">
        <f t="shared" si="18"/>
        <v>31893.292399999998</v>
      </c>
      <c r="R116" s="20"/>
    </row>
    <row r="117" spans="1:18" x14ac:dyDescent="0.2">
      <c r="A117" s="33" t="s">
        <v>54</v>
      </c>
      <c r="B117" s="34" t="s">
        <v>53</v>
      </c>
      <c r="C117" s="33">
        <v>46911.7935</v>
      </c>
      <c r="D117" s="33" t="s">
        <v>38</v>
      </c>
      <c r="E117" s="1">
        <f t="shared" ref="E117:E148" si="22">+(C117-C$7)/C$8</f>
        <v>10837.99724603108</v>
      </c>
      <c r="F117" s="1">
        <f t="shared" ref="F117:F148" si="23">ROUND(2*E117,0)/2</f>
        <v>10838</v>
      </c>
      <c r="G117" s="1">
        <f t="shared" si="20"/>
        <v>-1.76983999699587E-3</v>
      </c>
      <c r="K117" s="1">
        <f>+G117</f>
        <v>-1.76983999699587E-3</v>
      </c>
      <c r="O117" s="1">
        <f t="shared" ref="O117:O148" ca="1" si="24">+C$11+C$12*$F117</f>
        <v>1.7427816114371996E-3</v>
      </c>
      <c r="Q117" s="82">
        <f t="shared" ref="Q117:Q148" si="25">+C117-15018.5</f>
        <v>31893.2935</v>
      </c>
      <c r="R117" s="20"/>
    </row>
    <row r="118" spans="1:18" x14ac:dyDescent="0.2">
      <c r="A118" s="32" t="s">
        <v>60</v>
      </c>
      <c r="B118" s="32"/>
      <c r="C118" s="35">
        <v>46915.667999999998</v>
      </c>
      <c r="D118" s="35" t="s">
        <v>17</v>
      </c>
      <c r="E118" s="1">
        <f t="shared" si="22"/>
        <v>10844.026182311049</v>
      </c>
      <c r="F118" s="1">
        <f t="shared" si="23"/>
        <v>10844</v>
      </c>
      <c r="G118" s="1">
        <f t="shared" si="20"/>
        <v>1.6826079998281784E-2</v>
      </c>
      <c r="J118" s="1">
        <f>+G118</f>
        <v>1.6826079998281784E-2</v>
      </c>
      <c r="O118" s="1">
        <f t="shared" ca="1" si="24"/>
        <v>1.7411909412740757E-3</v>
      </c>
      <c r="Q118" s="82">
        <f t="shared" si="25"/>
        <v>31897.167999999998</v>
      </c>
      <c r="R118" s="20"/>
    </row>
    <row r="119" spans="1:18" x14ac:dyDescent="0.2">
      <c r="A119" s="32" t="s">
        <v>60</v>
      </c>
      <c r="B119" s="32"/>
      <c r="C119" s="35">
        <v>46940.722999999998</v>
      </c>
      <c r="D119" s="35" t="s">
        <v>17</v>
      </c>
      <c r="E119" s="1">
        <f t="shared" si="22"/>
        <v>10883.013147982665</v>
      </c>
      <c r="F119" s="1">
        <f t="shared" si="23"/>
        <v>10883</v>
      </c>
      <c r="G119" s="1">
        <f t="shared" si="20"/>
        <v>8.4495600021909922E-3</v>
      </c>
      <c r="J119" s="1">
        <f>+G119</f>
        <v>8.4495600021909922E-3</v>
      </c>
      <c r="O119" s="1">
        <f t="shared" ca="1" si="24"/>
        <v>1.7308515852137701E-3</v>
      </c>
      <c r="Q119" s="82">
        <f t="shared" si="25"/>
        <v>31922.222999999998</v>
      </c>
      <c r="R119" s="20"/>
    </row>
    <row r="120" spans="1:18" x14ac:dyDescent="0.2">
      <c r="A120" s="32" t="s">
        <v>69</v>
      </c>
      <c r="B120" s="32"/>
      <c r="C120" s="29">
        <v>47261.392999999996</v>
      </c>
      <c r="D120" s="29"/>
      <c r="E120" s="1">
        <f t="shared" si="22"/>
        <v>11381.993402698956</v>
      </c>
      <c r="F120" s="1">
        <f t="shared" si="23"/>
        <v>11382</v>
      </c>
      <c r="G120" s="1">
        <f t="shared" si="20"/>
        <v>-4.2397600045660511E-3</v>
      </c>
      <c r="N120" s="1">
        <f>+G120</f>
        <v>-4.2397600045660511E-3</v>
      </c>
      <c r="O120" s="1">
        <f t="shared" ca="1" si="24"/>
        <v>1.5985608499806277E-3</v>
      </c>
      <c r="Q120" s="82">
        <f t="shared" si="25"/>
        <v>32242.892999999996</v>
      </c>
      <c r="R120" s="20"/>
    </row>
    <row r="121" spans="1:18" x14ac:dyDescent="0.2">
      <c r="A121" s="36" t="s">
        <v>70</v>
      </c>
      <c r="B121" s="34" t="s">
        <v>50</v>
      </c>
      <c r="C121" s="29">
        <v>47262.365899999997</v>
      </c>
      <c r="D121" s="29"/>
      <c r="E121" s="1">
        <f t="shared" si="22"/>
        <v>11383.507288905379</v>
      </c>
      <c r="F121" s="1">
        <f t="shared" si="23"/>
        <v>11383.5</v>
      </c>
      <c r="G121" s="1">
        <f t="shared" si="20"/>
        <v>4.6842200026731007E-3</v>
      </c>
      <c r="K121" s="1">
        <f>+G121</f>
        <v>4.6842200026731007E-3</v>
      </c>
      <c r="O121" s="1">
        <f t="shared" ca="1" si="24"/>
        <v>1.5981631824398468E-3</v>
      </c>
      <c r="Q121" s="82">
        <f t="shared" si="25"/>
        <v>32243.865899999997</v>
      </c>
      <c r="R121" s="20"/>
    </row>
    <row r="122" spans="1:18" x14ac:dyDescent="0.2">
      <c r="A122" s="32" t="s">
        <v>56</v>
      </c>
      <c r="B122" s="32"/>
      <c r="C122" s="29">
        <v>47270.387600000002</v>
      </c>
      <c r="D122" s="29"/>
      <c r="E122" s="1">
        <f t="shared" si="22"/>
        <v>11395.989497747056</v>
      </c>
      <c r="F122" s="1">
        <f t="shared" si="23"/>
        <v>11396</v>
      </c>
      <c r="G122" s="1">
        <f t="shared" si="20"/>
        <v>-6.7492799935280345E-3</v>
      </c>
      <c r="I122" s="1">
        <f>+G122</f>
        <v>-6.7492799935280345E-3</v>
      </c>
      <c r="O122" s="1">
        <f t="shared" ca="1" si="24"/>
        <v>1.5948492862666716E-3</v>
      </c>
      <c r="Q122" s="82">
        <f t="shared" si="25"/>
        <v>32251.887600000002</v>
      </c>
      <c r="R122" s="20"/>
    </row>
    <row r="123" spans="1:18" x14ac:dyDescent="0.2">
      <c r="A123" s="32" t="s">
        <v>56</v>
      </c>
      <c r="B123" s="32"/>
      <c r="C123" s="29">
        <v>47270.404000000002</v>
      </c>
      <c r="D123" s="29"/>
      <c r="E123" s="1">
        <f t="shared" si="22"/>
        <v>11396.015017054062</v>
      </c>
      <c r="F123" s="1">
        <f t="shared" si="23"/>
        <v>11396</v>
      </c>
      <c r="G123" s="1">
        <f t="shared" si="20"/>
        <v>9.6507200069027022E-3</v>
      </c>
      <c r="I123" s="1">
        <f>+G123</f>
        <v>9.6507200069027022E-3</v>
      </c>
      <c r="O123" s="1">
        <f t="shared" ca="1" si="24"/>
        <v>1.5948492862666716E-3</v>
      </c>
      <c r="Q123" s="82">
        <f t="shared" si="25"/>
        <v>32251.904000000002</v>
      </c>
      <c r="R123" s="20"/>
    </row>
    <row r="124" spans="1:18" x14ac:dyDescent="0.2">
      <c r="A124" s="32" t="s">
        <v>60</v>
      </c>
      <c r="B124" s="32"/>
      <c r="C124" s="35">
        <v>47629.644999999997</v>
      </c>
      <c r="D124" s="35" t="s">
        <v>17</v>
      </c>
      <c r="E124" s="1">
        <f t="shared" si="22"/>
        <v>11955.013880946954</v>
      </c>
      <c r="F124" s="1">
        <f t="shared" si="23"/>
        <v>11955</v>
      </c>
      <c r="G124" s="1">
        <f t="shared" si="20"/>
        <v>8.9205999975092709E-3</v>
      </c>
      <c r="J124" s="1">
        <f>+G124</f>
        <v>8.9205999975092709E-3</v>
      </c>
      <c r="O124" s="1">
        <f t="shared" ca="1" si="24"/>
        <v>1.44665184940229E-3</v>
      </c>
      <c r="Q124" s="82">
        <f t="shared" si="25"/>
        <v>32611.144999999997</v>
      </c>
      <c r="R124" s="20"/>
    </row>
    <row r="125" spans="1:18" x14ac:dyDescent="0.2">
      <c r="A125" s="32" t="s">
        <v>69</v>
      </c>
      <c r="B125" s="32"/>
      <c r="C125" s="29">
        <v>47653.408000000003</v>
      </c>
      <c r="D125" s="29"/>
      <c r="E125" s="1">
        <f t="shared" si="22"/>
        <v>11991.990423164269</v>
      </c>
      <c r="F125" s="1">
        <f t="shared" si="23"/>
        <v>11992</v>
      </c>
      <c r="G125" s="1">
        <f t="shared" si="20"/>
        <v>-6.1545599965029396E-3</v>
      </c>
      <c r="N125" s="1">
        <f>+G125</f>
        <v>-6.1545599965029396E-3</v>
      </c>
      <c r="O125" s="1">
        <f t="shared" ca="1" si="24"/>
        <v>1.4368427167296919E-3</v>
      </c>
      <c r="Q125" s="82">
        <f t="shared" si="25"/>
        <v>32634.908000000003</v>
      </c>
      <c r="R125" s="20"/>
    </row>
    <row r="126" spans="1:18" x14ac:dyDescent="0.2">
      <c r="A126" s="32" t="s">
        <v>69</v>
      </c>
      <c r="B126" s="32"/>
      <c r="C126" s="29">
        <v>47982.447999999997</v>
      </c>
      <c r="D126" s="29"/>
      <c r="E126" s="1">
        <f t="shared" si="22"/>
        <v>12503.99486078502</v>
      </c>
      <c r="F126" s="1">
        <f t="shared" si="23"/>
        <v>12504</v>
      </c>
      <c r="G126" s="1">
        <f t="shared" si="20"/>
        <v>-3.3027200042852201E-3</v>
      </c>
      <c r="N126" s="1">
        <f>+G126</f>
        <v>-3.3027200042852201E-3</v>
      </c>
      <c r="O126" s="1">
        <f t="shared" ca="1" si="24"/>
        <v>1.3011055294764478E-3</v>
      </c>
      <c r="Q126" s="82">
        <f t="shared" si="25"/>
        <v>32963.947999999997</v>
      </c>
      <c r="R126" s="20"/>
    </row>
    <row r="127" spans="1:18" x14ac:dyDescent="0.2">
      <c r="A127" s="32" t="s">
        <v>60</v>
      </c>
      <c r="B127" s="32"/>
      <c r="C127" s="35">
        <v>48003.656000000003</v>
      </c>
      <c r="D127" s="35" t="s">
        <v>17</v>
      </c>
      <c r="E127" s="1">
        <f t="shared" si="22"/>
        <v>12536.995681697566</v>
      </c>
      <c r="F127" s="1">
        <f t="shared" si="23"/>
        <v>12537</v>
      </c>
      <c r="G127" s="1">
        <f t="shared" si="20"/>
        <v>-2.7751599991461262E-3</v>
      </c>
      <c r="J127" s="1">
        <f>+G127</f>
        <v>-2.7751599991461262E-3</v>
      </c>
      <c r="O127" s="1">
        <f t="shared" ca="1" si="24"/>
        <v>1.292356843579266E-3</v>
      </c>
      <c r="Q127" s="82">
        <f t="shared" si="25"/>
        <v>32985.156000000003</v>
      </c>
      <c r="R127" s="20"/>
    </row>
    <row r="128" spans="1:18" x14ac:dyDescent="0.2">
      <c r="A128" s="32" t="s">
        <v>69</v>
      </c>
      <c r="B128" s="32"/>
      <c r="C128" s="29">
        <v>48036.425999999999</v>
      </c>
      <c r="D128" s="29"/>
      <c r="E128" s="1">
        <f t="shared" si="22"/>
        <v>12587.987614048741</v>
      </c>
      <c r="F128" s="1">
        <f t="shared" si="23"/>
        <v>12588</v>
      </c>
      <c r="G128" s="1">
        <f t="shared" si="20"/>
        <v>-7.959839997056406E-3</v>
      </c>
      <c r="N128" s="1">
        <f>+G128</f>
        <v>-7.959839997056406E-3</v>
      </c>
      <c r="O128" s="1">
        <f t="shared" ca="1" si="24"/>
        <v>1.2788361471927122E-3</v>
      </c>
      <c r="Q128" s="82">
        <f t="shared" si="25"/>
        <v>33017.925999999999</v>
      </c>
      <c r="R128" s="20"/>
    </row>
    <row r="129" spans="1:18" x14ac:dyDescent="0.2">
      <c r="A129" s="32" t="s">
        <v>69</v>
      </c>
      <c r="B129" s="32"/>
      <c r="C129" s="29">
        <v>48358.406000000003</v>
      </c>
      <c r="D129" s="29"/>
      <c r="E129" s="1">
        <f t="shared" si="22"/>
        <v>13089.006301214844</v>
      </c>
      <c r="F129" s="1">
        <f t="shared" si="23"/>
        <v>13089</v>
      </c>
      <c r="G129" s="1">
        <f t="shared" si="20"/>
        <v>4.0494800050510094E-3</v>
      </c>
      <c r="N129" s="1">
        <f>+G129</f>
        <v>4.0494800050510094E-3</v>
      </c>
      <c r="O129" s="1">
        <f t="shared" ca="1" si="24"/>
        <v>1.1460151885718619E-3</v>
      </c>
      <c r="Q129" s="82">
        <f t="shared" si="25"/>
        <v>33339.906000000003</v>
      </c>
      <c r="R129" s="20"/>
    </row>
    <row r="130" spans="1:18" x14ac:dyDescent="0.2">
      <c r="A130" s="32" t="s">
        <v>69</v>
      </c>
      <c r="B130" s="32"/>
      <c r="C130" s="29">
        <v>48359.353000000003</v>
      </c>
      <c r="D130" s="29"/>
      <c r="E130" s="1">
        <f t="shared" si="22"/>
        <v>13090.479885588862</v>
      </c>
      <c r="F130" s="1">
        <f t="shared" si="23"/>
        <v>13090.5</v>
      </c>
      <c r="G130" s="1">
        <f t="shared" si="20"/>
        <v>-1.2926539995532949E-2</v>
      </c>
      <c r="N130" s="1">
        <f>+G130</f>
        <v>-1.2926539995532949E-2</v>
      </c>
      <c r="O130" s="1">
        <f t="shared" ca="1" si="24"/>
        <v>1.1456175210310809E-3</v>
      </c>
      <c r="Q130" s="82">
        <f t="shared" si="25"/>
        <v>33340.853000000003</v>
      </c>
      <c r="R130" s="20"/>
    </row>
    <row r="131" spans="1:18" x14ac:dyDescent="0.2">
      <c r="A131" s="32" t="s">
        <v>56</v>
      </c>
      <c r="B131" s="32"/>
      <c r="C131" s="29">
        <v>48385.387999999999</v>
      </c>
      <c r="D131" s="29">
        <v>4.0000000000000001E-3</v>
      </c>
      <c r="E131" s="1">
        <f t="shared" si="22"/>
        <v>13130.991785459561</v>
      </c>
      <c r="F131" s="1">
        <f t="shared" si="23"/>
        <v>13131</v>
      </c>
      <c r="G131" s="1">
        <f t="shared" si="20"/>
        <v>-5.2790800036746077E-3</v>
      </c>
      <c r="I131" s="1">
        <f>+G131</f>
        <v>-5.2790800036746077E-3</v>
      </c>
      <c r="O131" s="1">
        <f t="shared" ca="1" si="24"/>
        <v>1.1348804974299943E-3</v>
      </c>
      <c r="Q131" s="82">
        <f t="shared" si="25"/>
        <v>33366.887999999999</v>
      </c>
      <c r="R131" s="20"/>
    </row>
    <row r="132" spans="1:18" x14ac:dyDescent="0.2">
      <c r="A132" s="32" t="s">
        <v>72</v>
      </c>
      <c r="B132" s="32"/>
      <c r="C132" s="29">
        <v>48385.440000000002</v>
      </c>
      <c r="D132" s="29"/>
      <c r="E132" s="1">
        <f t="shared" si="22"/>
        <v>13131.072700335435</v>
      </c>
      <c r="F132" s="1">
        <f t="shared" si="23"/>
        <v>13131</v>
      </c>
      <c r="O132" s="1">
        <f t="shared" ca="1" si="24"/>
        <v>1.1348804974299943E-3</v>
      </c>
      <c r="Q132" s="82">
        <f t="shared" si="25"/>
        <v>33366.94</v>
      </c>
      <c r="R132" s="20">
        <v>4.520375000720378E-2</v>
      </c>
    </row>
    <row r="133" spans="1:18" x14ac:dyDescent="0.2">
      <c r="A133" s="32" t="s">
        <v>56</v>
      </c>
      <c r="B133" s="32"/>
      <c r="C133" s="29">
        <v>48733.396399999998</v>
      </c>
      <c r="D133" s="29">
        <v>1.9E-3</v>
      </c>
      <c r="E133" s="1">
        <f t="shared" si="22"/>
        <v>13672.512102531346</v>
      </c>
      <c r="F133" s="1">
        <f t="shared" si="23"/>
        <v>13672.5</v>
      </c>
      <c r="G133" s="1">
        <f t="shared" ref="G133:G152" si="26">+C133-(C$7+F133*C$8)</f>
        <v>7.7776999969501048E-3</v>
      </c>
      <c r="I133" s="1">
        <f>+G133</f>
        <v>7.7776999969501048E-3</v>
      </c>
      <c r="O133" s="1">
        <f t="shared" ca="1" si="24"/>
        <v>9.9132251520805742E-4</v>
      </c>
      <c r="Q133" s="82">
        <f t="shared" si="25"/>
        <v>33714.896399999998</v>
      </c>
      <c r="R133" s="20"/>
    </row>
    <row r="134" spans="1:18" x14ac:dyDescent="0.2">
      <c r="A134" s="32" t="s">
        <v>69</v>
      </c>
      <c r="B134" s="32"/>
      <c r="C134" s="29">
        <v>49059.529699999999</v>
      </c>
      <c r="D134" s="29"/>
      <c r="E134" s="1">
        <f t="shared" si="22"/>
        <v>14179.993554196504</v>
      </c>
      <c r="F134" s="1">
        <f t="shared" si="23"/>
        <v>14180</v>
      </c>
      <c r="G134" s="1">
        <f t="shared" si="26"/>
        <v>-4.1424000010010786E-3</v>
      </c>
      <c r="N134" s="1">
        <f>+G134</f>
        <v>-4.1424000010010786E-3</v>
      </c>
      <c r="O134" s="1">
        <f t="shared" ca="1" si="24"/>
        <v>8.5677833057715581E-4</v>
      </c>
      <c r="Q134" s="82">
        <f t="shared" si="25"/>
        <v>34041.029699999999</v>
      </c>
      <c r="R134" s="20"/>
    </row>
    <row r="135" spans="1:18" x14ac:dyDescent="0.2">
      <c r="A135" s="32" t="s">
        <v>69</v>
      </c>
      <c r="B135" s="32"/>
      <c r="C135" s="29">
        <v>49059.5308</v>
      </c>
      <c r="D135" s="29"/>
      <c r="E135" s="1">
        <f t="shared" si="22"/>
        <v>14179.995265857342</v>
      </c>
      <c r="F135" s="1">
        <f t="shared" si="23"/>
        <v>14180</v>
      </c>
      <c r="G135" s="1">
        <f t="shared" si="26"/>
        <v>-3.0423999996855855E-3</v>
      </c>
      <c r="N135" s="1">
        <f>+G135</f>
        <v>-3.0423999996855855E-3</v>
      </c>
      <c r="O135" s="1">
        <f t="shared" ca="1" si="24"/>
        <v>8.5677833057715581E-4</v>
      </c>
      <c r="Q135" s="82">
        <f t="shared" si="25"/>
        <v>34041.0308</v>
      </c>
      <c r="R135" s="20"/>
    </row>
    <row r="136" spans="1:18" x14ac:dyDescent="0.2">
      <c r="A136" s="32" t="s">
        <v>56</v>
      </c>
      <c r="B136" s="32"/>
      <c r="C136" s="29">
        <v>49420.387000000002</v>
      </c>
      <c r="D136" s="29">
        <v>5.0000000000000001E-3</v>
      </c>
      <c r="E136" s="1">
        <f t="shared" si="22"/>
        <v>14741.507470279194</v>
      </c>
      <c r="F136" s="1">
        <f t="shared" si="23"/>
        <v>14741.5</v>
      </c>
      <c r="G136" s="1">
        <f t="shared" si="26"/>
        <v>4.8007800069171935E-3</v>
      </c>
      <c r="I136" s="1">
        <f>+G136</f>
        <v>4.8007800069171935E-3</v>
      </c>
      <c r="O136" s="1">
        <f t="shared" ca="1" si="24"/>
        <v>7.0791811447813886E-4</v>
      </c>
      <c r="Q136" s="82">
        <f t="shared" si="25"/>
        <v>34401.887000000002</v>
      </c>
      <c r="R136" s="20"/>
    </row>
    <row r="137" spans="1:18" x14ac:dyDescent="0.2">
      <c r="A137" s="32" t="s">
        <v>56</v>
      </c>
      <c r="B137" s="32"/>
      <c r="C137" s="29">
        <v>49429.364000000001</v>
      </c>
      <c r="D137" s="29">
        <v>7.0000000000000001E-3</v>
      </c>
      <c r="E137" s="1">
        <f t="shared" si="22"/>
        <v>14755.476178753912</v>
      </c>
      <c r="F137" s="1">
        <f t="shared" si="23"/>
        <v>14755.5</v>
      </c>
      <c r="G137" s="1">
        <f t="shared" si="26"/>
        <v>-1.5308739995816723E-2</v>
      </c>
      <c r="I137" s="1">
        <f>+G137</f>
        <v>-1.5308739995816723E-2</v>
      </c>
      <c r="O137" s="1">
        <f t="shared" ca="1" si="24"/>
        <v>7.0420655076418315E-4</v>
      </c>
      <c r="Q137" s="82">
        <f t="shared" si="25"/>
        <v>34410.864000000001</v>
      </c>
      <c r="R137" s="20"/>
    </row>
    <row r="138" spans="1:18" x14ac:dyDescent="0.2">
      <c r="A138" s="32" t="s">
        <v>69</v>
      </c>
      <c r="B138" s="32"/>
      <c r="C138" s="29">
        <v>49471.477200000001</v>
      </c>
      <c r="D138" s="29"/>
      <c r="E138" s="1">
        <f t="shared" si="22"/>
        <v>14821.006647032573</v>
      </c>
      <c r="F138" s="1">
        <f t="shared" si="23"/>
        <v>14821</v>
      </c>
      <c r="G138" s="1">
        <f t="shared" si="26"/>
        <v>4.2717200049082749E-3</v>
      </c>
      <c r="N138" s="1">
        <f>+G138</f>
        <v>4.2717200049082749E-3</v>
      </c>
      <c r="O138" s="1">
        <f t="shared" ca="1" si="24"/>
        <v>6.8684173481674705E-4</v>
      </c>
      <c r="Q138" s="82">
        <f t="shared" si="25"/>
        <v>34452.977200000001</v>
      </c>
      <c r="R138" s="20"/>
    </row>
    <row r="139" spans="1:18" x14ac:dyDescent="0.2">
      <c r="A139" s="32" t="s">
        <v>69</v>
      </c>
      <c r="B139" s="32"/>
      <c r="C139" s="29">
        <v>49471.477899999998</v>
      </c>
      <c r="D139" s="29"/>
      <c r="E139" s="1">
        <f t="shared" si="22"/>
        <v>14821.007736271282</v>
      </c>
      <c r="F139" s="1">
        <f t="shared" si="23"/>
        <v>14821</v>
      </c>
      <c r="G139" s="1">
        <f t="shared" si="26"/>
        <v>4.9717200017767027E-3</v>
      </c>
      <c r="N139" s="1">
        <f>+G139</f>
        <v>4.9717200017767027E-3</v>
      </c>
      <c r="O139" s="1">
        <f t="shared" ca="1" si="24"/>
        <v>6.8684173481674705E-4</v>
      </c>
      <c r="Q139" s="82">
        <f t="shared" si="25"/>
        <v>34452.977899999998</v>
      </c>
      <c r="R139" s="20"/>
    </row>
    <row r="140" spans="1:18" x14ac:dyDescent="0.2">
      <c r="A140" s="32" t="s">
        <v>56</v>
      </c>
      <c r="B140" s="32"/>
      <c r="C140" s="29">
        <v>49776.42</v>
      </c>
      <c r="D140" s="29">
        <v>7.0000000000000001E-3</v>
      </c>
      <c r="E140" s="1">
        <f t="shared" si="22"/>
        <v>15295.514508753029</v>
      </c>
      <c r="F140" s="1">
        <f t="shared" si="23"/>
        <v>15295.5</v>
      </c>
      <c r="G140" s="1">
        <f t="shared" si="26"/>
        <v>9.3240599962882698E-3</v>
      </c>
      <c r="I140" s="1">
        <f>+G140</f>
        <v>9.3240599962882698E-3</v>
      </c>
      <c r="O140" s="1">
        <f t="shared" ca="1" si="24"/>
        <v>5.610462360830272E-4</v>
      </c>
      <c r="Q140" s="82">
        <f t="shared" si="25"/>
        <v>34757.919999999998</v>
      </c>
      <c r="R140" s="20"/>
    </row>
    <row r="141" spans="1:18" x14ac:dyDescent="0.2">
      <c r="A141" s="32" t="s">
        <v>56</v>
      </c>
      <c r="B141" s="32"/>
      <c r="C141" s="29">
        <v>49777.387000000002</v>
      </c>
      <c r="D141" s="29">
        <v>2E-3</v>
      </c>
      <c r="E141" s="1">
        <f t="shared" si="22"/>
        <v>15297.019214233156</v>
      </c>
      <c r="F141" s="1">
        <f t="shared" si="23"/>
        <v>15297</v>
      </c>
      <c r="G141" s="1">
        <f t="shared" si="26"/>
        <v>1.2348040007054806E-2</v>
      </c>
      <c r="I141" s="1">
        <f>+G141</f>
        <v>1.2348040007054806E-2</v>
      </c>
      <c r="O141" s="1">
        <f t="shared" ca="1" si="24"/>
        <v>5.606485685422458E-4</v>
      </c>
      <c r="Q141" s="82">
        <f t="shared" si="25"/>
        <v>34758.887000000002</v>
      </c>
      <c r="R141" s="20"/>
    </row>
    <row r="142" spans="1:18" x14ac:dyDescent="0.2">
      <c r="A142" s="32" t="s">
        <v>56</v>
      </c>
      <c r="B142" s="32"/>
      <c r="C142" s="29">
        <v>49811.432000000001</v>
      </c>
      <c r="D142" s="29">
        <v>1E-3</v>
      </c>
      <c r="E142" s="1">
        <f t="shared" si="22"/>
        <v>15349.995117098455</v>
      </c>
      <c r="F142" s="1">
        <f t="shared" si="23"/>
        <v>15350</v>
      </c>
      <c r="G142" s="1">
        <f t="shared" si="26"/>
        <v>-3.1380000000353903E-3</v>
      </c>
      <c r="I142" s="1">
        <f>+G142</f>
        <v>-3.1380000000353903E-3</v>
      </c>
      <c r="O142" s="1">
        <f t="shared" ca="1" si="24"/>
        <v>5.4659764876798488E-4</v>
      </c>
      <c r="Q142" s="82">
        <f t="shared" si="25"/>
        <v>34792.932000000001</v>
      </c>
      <c r="R142" s="20"/>
    </row>
    <row r="143" spans="1:18" x14ac:dyDescent="0.2">
      <c r="A143" s="32" t="s">
        <v>69</v>
      </c>
      <c r="B143" s="32"/>
      <c r="C143" s="29">
        <v>49865.421999999999</v>
      </c>
      <c r="D143" s="29"/>
      <c r="E143" s="1">
        <f t="shared" si="22"/>
        <v>15434.006543025833</v>
      </c>
      <c r="F143" s="1">
        <f t="shared" si="23"/>
        <v>15434</v>
      </c>
      <c r="G143" s="1">
        <f t="shared" si="26"/>
        <v>4.204880002362188E-3</v>
      </c>
      <c r="N143" s="1">
        <f>+G143</f>
        <v>4.204880002362188E-3</v>
      </c>
      <c r="O143" s="1">
        <f t="shared" ca="1" si="24"/>
        <v>5.2432826648424885E-4</v>
      </c>
      <c r="Q143" s="82">
        <f t="shared" si="25"/>
        <v>34846.921999999999</v>
      </c>
      <c r="R143" s="20"/>
    </row>
    <row r="144" spans="1:18" x14ac:dyDescent="0.2">
      <c r="A144" s="32" t="s">
        <v>60</v>
      </c>
      <c r="B144" s="32"/>
      <c r="C144" s="35">
        <v>50163.612999999998</v>
      </c>
      <c r="D144" s="35" t="s">
        <v>17</v>
      </c>
      <c r="E144" s="1">
        <f t="shared" si="22"/>
        <v>15898.008230536687</v>
      </c>
      <c r="F144" s="1">
        <f t="shared" si="23"/>
        <v>15898</v>
      </c>
      <c r="G144" s="1">
        <f t="shared" si="26"/>
        <v>5.2893600004608743E-3</v>
      </c>
      <c r="J144" s="1">
        <f>+G144</f>
        <v>5.2893600004608743E-3</v>
      </c>
      <c r="O144" s="1">
        <f t="shared" ca="1" si="24"/>
        <v>4.0131644053599622E-4</v>
      </c>
      <c r="Q144" s="82">
        <f t="shared" si="25"/>
        <v>35145.112999999998</v>
      </c>
      <c r="R144" s="20"/>
    </row>
    <row r="145" spans="1:18" x14ac:dyDescent="0.2">
      <c r="A145" s="32" t="s">
        <v>69</v>
      </c>
      <c r="B145" s="32"/>
      <c r="C145" s="29">
        <v>50571.370999999999</v>
      </c>
      <c r="D145" s="29"/>
      <c r="E145" s="1">
        <f t="shared" si="22"/>
        <v>16532.502229671649</v>
      </c>
      <c r="F145" s="1">
        <f t="shared" si="23"/>
        <v>16532.5</v>
      </c>
      <c r="G145" s="1">
        <f t="shared" si="26"/>
        <v>1.4328999968711287E-3</v>
      </c>
      <c r="N145" s="1">
        <f>+G145</f>
        <v>1.4328999968711287E-3</v>
      </c>
      <c r="O145" s="1">
        <f t="shared" ca="1" si="24"/>
        <v>2.331030707856379E-4</v>
      </c>
      <c r="Q145" s="82">
        <f t="shared" si="25"/>
        <v>35552.870999999999</v>
      </c>
      <c r="R145" s="20"/>
    </row>
    <row r="146" spans="1:18" x14ac:dyDescent="0.2">
      <c r="A146" s="32" t="s">
        <v>56</v>
      </c>
      <c r="B146" s="32"/>
      <c r="C146" s="29">
        <v>50591.612000000001</v>
      </c>
      <c r="D146" s="29">
        <v>2E-3</v>
      </c>
      <c r="E146" s="1">
        <f t="shared" si="22"/>
        <v>16563.998345104064</v>
      </c>
      <c r="F146" s="1">
        <f t="shared" si="23"/>
        <v>16564</v>
      </c>
      <c r="G146" s="1">
        <f t="shared" si="26"/>
        <v>-1.0635199942043982E-3</v>
      </c>
      <c r="I146" s="1">
        <f>+G146</f>
        <v>-1.0635199942043982E-3</v>
      </c>
      <c r="O146" s="1">
        <f t="shared" ca="1" si="24"/>
        <v>2.247520524292371E-4</v>
      </c>
      <c r="Q146" s="82">
        <f t="shared" si="25"/>
        <v>35573.112000000001</v>
      </c>
      <c r="R146" s="20"/>
    </row>
    <row r="147" spans="1:18" x14ac:dyDescent="0.2">
      <c r="A147" s="32" t="s">
        <v>56</v>
      </c>
      <c r="B147" s="32"/>
      <c r="C147" s="29">
        <v>50591.6126</v>
      </c>
      <c r="D147" s="29"/>
      <c r="E147" s="1">
        <f t="shared" si="22"/>
        <v>16563.999278737247</v>
      </c>
      <c r="F147" s="1">
        <f t="shared" si="23"/>
        <v>16564</v>
      </c>
      <c r="G147" s="1">
        <f t="shared" si="26"/>
        <v>-4.6351999480975792E-4</v>
      </c>
      <c r="I147" s="1">
        <f>+G147</f>
        <v>-4.6351999480975792E-4</v>
      </c>
      <c r="O147" s="1">
        <f t="shared" ca="1" si="24"/>
        <v>2.247520524292371E-4</v>
      </c>
      <c r="Q147" s="82">
        <f t="shared" si="25"/>
        <v>35573.1126</v>
      </c>
      <c r="R147" s="20"/>
    </row>
    <row r="148" spans="1:18" x14ac:dyDescent="0.2">
      <c r="A148" s="32" t="s">
        <v>69</v>
      </c>
      <c r="B148" s="32"/>
      <c r="C148" s="29">
        <v>50597.402000000002</v>
      </c>
      <c r="D148" s="29"/>
      <c r="E148" s="1">
        <f t="shared" si="22"/>
        <v>16573.007905321134</v>
      </c>
      <c r="F148" s="1">
        <f t="shared" si="23"/>
        <v>16573</v>
      </c>
      <c r="G148" s="1">
        <f t="shared" si="26"/>
        <v>5.0803600024664775E-3</v>
      </c>
      <c r="N148" s="1">
        <f>+G148</f>
        <v>5.0803600024664775E-3</v>
      </c>
      <c r="O148" s="1">
        <f t="shared" ca="1" si="24"/>
        <v>2.2236604718455129E-4</v>
      </c>
      <c r="Q148" s="82">
        <f t="shared" si="25"/>
        <v>35578.902000000002</v>
      </c>
      <c r="R148" s="20"/>
    </row>
    <row r="149" spans="1:18" x14ac:dyDescent="0.2">
      <c r="A149" s="32" t="s">
        <v>73</v>
      </c>
      <c r="B149" s="32"/>
      <c r="C149" s="35">
        <v>50960.817000000003</v>
      </c>
      <c r="D149" s="35">
        <v>3.0000000000000001E-3</v>
      </c>
      <c r="E149" s="1">
        <f t="shared" ref="E149:E187" si="27">+(C149-C$7)/C$8</f>
        <v>17138.501744057914</v>
      </c>
      <c r="F149" s="1">
        <f t="shared" ref="F149:F187" si="28">ROUND(2*E149,0)/2</f>
        <v>17138.5</v>
      </c>
      <c r="G149" s="1">
        <f t="shared" si="26"/>
        <v>1.1208200085093267E-3</v>
      </c>
      <c r="K149" s="1">
        <f>+G149</f>
        <v>1.1208200085093267E-3</v>
      </c>
      <c r="O149" s="1">
        <f t="shared" ref="O149:O187" ca="1" si="29">+C$11+C$12*$F149</f>
        <v>7.2445384310118426E-5</v>
      </c>
      <c r="Q149" s="82">
        <f t="shared" ref="Q149:Q187" si="30">+C149-15018.5</f>
        <v>35942.317000000003</v>
      </c>
      <c r="R149" s="20"/>
    </row>
    <row r="150" spans="1:18" x14ac:dyDescent="0.2">
      <c r="A150" s="37" t="s">
        <v>74</v>
      </c>
      <c r="B150" s="32"/>
      <c r="C150" s="29">
        <v>51281.823199999999</v>
      </c>
      <c r="D150" s="29">
        <v>5.9999999999999995E-4</v>
      </c>
      <c r="E150" s="1">
        <f t="shared" si="27"/>
        <v>17638.005144567807</v>
      </c>
      <c r="F150" s="1">
        <f t="shared" si="28"/>
        <v>17638</v>
      </c>
      <c r="G150" s="1">
        <f t="shared" si="26"/>
        <v>3.3061599970096722E-3</v>
      </c>
      <c r="L150" s="1">
        <f>+G150</f>
        <v>3.3061599970096722E-3</v>
      </c>
      <c r="O150" s="1">
        <f t="shared" ca="1" si="29"/>
        <v>-5.9977906769950913E-5</v>
      </c>
      <c r="Q150" s="82">
        <f t="shared" si="30"/>
        <v>36263.323199999999</v>
      </c>
      <c r="R150" s="5" t="s">
        <v>75</v>
      </c>
    </row>
    <row r="151" spans="1:18" x14ac:dyDescent="0.2">
      <c r="A151" s="33" t="s">
        <v>77</v>
      </c>
      <c r="B151" s="34" t="s">
        <v>50</v>
      </c>
      <c r="C151" s="29">
        <v>51301.431799999998</v>
      </c>
      <c r="D151" s="29">
        <v>8.0000000000000004E-4</v>
      </c>
      <c r="E151" s="1">
        <f t="shared" si="27"/>
        <v>17668.517210625218</v>
      </c>
      <c r="F151" s="1">
        <f t="shared" si="28"/>
        <v>17668.5</v>
      </c>
      <c r="G151" s="1">
        <f t="shared" si="26"/>
        <v>1.1060420001740567E-2</v>
      </c>
      <c r="K151" s="1">
        <f>+G151</f>
        <v>1.1060420001740567E-2</v>
      </c>
      <c r="O151" s="1">
        <f t="shared" ca="1" si="29"/>
        <v>-6.8063813432497726E-5</v>
      </c>
      <c r="Q151" s="82">
        <f t="shared" si="30"/>
        <v>36282.931799999998</v>
      </c>
      <c r="R151" s="20"/>
    </row>
    <row r="152" spans="1:18" x14ac:dyDescent="0.2">
      <c r="A152" s="37" t="s">
        <v>74</v>
      </c>
      <c r="B152" s="32"/>
      <c r="C152" s="29">
        <v>51307.859700000001</v>
      </c>
      <c r="D152" s="29">
        <v>5.0000000000000001E-4</v>
      </c>
      <c r="E152" s="1">
        <f t="shared" si="27"/>
        <v>17678.519378521472</v>
      </c>
      <c r="F152" s="1">
        <f t="shared" si="28"/>
        <v>17678.5</v>
      </c>
      <c r="G152" s="1">
        <f t="shared" si="26"/>
        <v>1.2453620001906529E-2</v>
      </c>
      <c r="L152" s="1">
        <f>+G152</f>
        <v>1.2453620001906529E-2</v>
      </c>
      <c r="O152" s="1">
        <f t="shared" ca="1" si="29"/>
        <v>-7.0714930371037522E-5</v>
      </c>
      <c r="Q152" s="82">
        <f t="shared" si="30"/>
        <v>36289.359700000001</v>
      </c>
      <c r="R152" s="20"/>
    </row>
    <row r="153" spans="1:18" x14ac:dyDescent="0.2">
      <c r="A153" s="37" t="s">
        <v>78</v>
      </c>
      <c r="B153" s="32"/>
      <c r="C153" s="29">
        <v>51573.911999999997</v>
      </c>
      <c r="D153" s="29">
        <v>1E-4</v>
      </c>
      <c r="E153" s="1">
        <f t="shared" si="27"/>
        <v>18092.511471395312</v>
      </c>
      <c r="F153" s="1">
        <f t="shared" si="28"/>
        <v>18092.5</v>
      </c>
      <c r="G153" s="1">
        <f>+C153-(C$7+F153*C$8)</f>
        <v>7.37210000079358E-3</v>
      </c>
      <c r="L153" s="1">
        <f>+G153</f>
        <v>7.37210000079358E-3</v>
      </c>
      <c r="O153" s="1">
        <f t="shared" ca="1" si="29"/>
        <v>-1.804711716265903E-4</v>
      </c>
      <c r="Q153" s="82">
        <f t="shared" si="30"/>
        <v>36555.411999999997</v>
      </c>
      <c r="R153" s="20"/>
    </row>
    <row r="154" spans="1:18" x14ac:dyDescent="0.2">
      <c r="A154" s="32" t="s">
        <v>83</v>
      </c>
      <c r="B154" s="38" t="s">
        <v>53</v>
      </c>
      <c r="C154" s="29">
        <v>52415.450299999997</v>
      </c>
      <c r="D154" s="29">
        <v>5.9999999999999995E-4</v>
      </c>
      <c r="E154" s="1">
        <f t="shared" si="27"/>
        <v>19401.991607633558</v>
      </c>
      <c r="F154" s="1">
        <f t="shared" si="28"/>
        <v>19402</v>
      </c>
      <c r="G154" s="1">
        <f>+C154-(C$7+F154*C$8)</f>
        <v>-5.3933599992888048E-3</v>
      </c>
      <c r="K154" s="1">
        <f>+G154</f>
        <v>-5.3933599992888048E-3</v>
      </c>
      <c r="O154" s="1">
        <f t="shared" ca="1" si="29"/>
        <v>-5.2763493472839356E-4</v>
      </c>
      <c r="Q154" s="82">
        <f t="shared" si="30"/>
        <v>37396.950299999997</v>
      </c>
      <c r="R154" s="20"/>
    </row>
    <row r="155" spans="1:18" x14ac:dyDescent="0.2">
      <c r="A155" s="32" t="s">
        <v>83</v>
      </c>
      <c r="B155" s="38" t="s">
        <v>53</v>
      </c>
      <c r="C155" s="29">
        <v>52417.378400000001</v>
      </c>
      <c r="D155" s="29">
        <v>5.0000000000000001E-4</v>
      </c>
      <c r="E155" s="1">
        <f t="shared" si="27"/>
        <v>19404.991837867507</v>
      </c>
      <c r="F155" s="1">
        <f t="shared" si="28"/>
        <v>19405</v>
      </c>
      <c r="G155" s="1">
        <f>+C155-(C$7+F155*C$8)</f>
        <v>-5.2453999960562214E-3</v>
      </c>
      <c r="K155" s="1">
        <f>+G155</f>
        <v>-5.2453999960562214E-3</v>
      </c>
      <c r="O155" s="1">
        <f t="shared" ca="1" si="29"/>
        <v>-5.2843026980995637E-4</v>
      </c>
      <c r="Q155" s="82">
        <f t="shared" si="30"/>
        <v>37398.878400000001</v>
      </c>
      <c r="R155" s="20"/>
    </row>
    <row r="156" spans="1:18" x14ac:dyDescent="0.2">
      <c r="A156" s="33" t="s">
        <v>85</v>
      </c>
      <c r="B156" s="39" t="s">
        <v>53</v>
      </c>
      <c r="C156" s="29">
        <v>52747.7</v>
      </c>
      <c r="D156" s="29">
        <v>1E-3</v>
      </c>
      <c r="E156" s="1">
        <f t="shared" si="27"/>
        <v>19918.990515967398</v>
      </c>
      <c r="F156" s="1">
        <f t="shared" si="28"/>
        <v>19919</v>
      </c>
      <c r="G156" s="1">
        <f>+C156-(C$7+F156*C$8)</f>
        <v>-6.0949199978495017E-3</v>
      </c>
      <c r="K156" s="1">
        <f>+G156</f>
        <v>-6.0949199978495017E-3</v>
      </c>
      <c r="O156" s="1">
        <f t="shared" ca="1" si="29"/>
        <v>-6.6469768045090798E-4</v>
      </c>
      <c r="Q156" s="82">
        <f t="shared" si="30"/>
        <v>37729.199999999997</v>
      </c>
      <c r="R156" s="20"/>
    </row>
    <row r="157" spans="1:18" x14ac:dyDescent="0.2">
      <c r="A157" s="40" t="s">
        <v>88</v>
      </c>
      <c r="B157" s="41"/>
      <c r="C157" s="29">
        <v>53111.448400000001</v>
      </c>
      <c r="D157" s="29">
        <v>4.1000000000000003E-3</v>
      </c>
      <c r="E157" s="1">
        <f t="shared" si="27"/>
        <v>20485.00314354293</v>
      </c>
      <c r="F157" s="1">
        <f t="shared" si="28"/>
        <v>20485</v>
      </c>
      <c r="G157" s="1">
        <f>+C157-(C$7+F157*C$8)</f>
        <v>2.0202000014251098E-3</v>
      </c>
      <c r="K157" s="1">
        <f>+G157</f>
        <v>2.0202000014251098E-3</v>
      </c>
      <c r="O157" s="1">
        <f t="shared" ca="1" si="29"/>
        <v>-8.1475089917226826E-4</v>
      </c>
      <c r="Q157" s="82">
        <f t="shared" si="30"/>
        <v>38092.948400000001</v>
      </c>
      <c r="R157" s="20"/>
    </row>
    <row r="158" spans="1:18" x14ac:dyDescent="0.2">
      <c r="A158" s="40" t="s">
        <v>89</v>
      </c>
      <c r="B158" s="42" t="s">
        <v>53</v>
      </c>
      <c r="C158" s="29">
        <v>53241.847999999998</v>
      </c>
      <c r="D158" s="29">
        <v>1E-3</v>
      </c>
      <c r="E158" s="1">
        <f t="shared" si="27"/>
        <v>20687.912132917994</v>
      </c>
      <c r="F158" s="1">
        <f t="shared" si="28"/>
        <v>20688</v>
      </c>
      <c r="O158" s="1">
        <f t="shared" ca="1" si="29"/>
        <v>-8.6856857302462873E-4</v>
      </c>
      <c r="Q158" s="82">
        <f t="shared" si="30"/>
        <v>38223.347999999998</v>
      </c>
      <c r="R158" s="20">
        <v>-5.8513999996648636E-2</v>
      </c>
    </row>
    <row r="159" spans="1:18" x14ac:dyDescent="0.2">
      <c r="A159" s="33" t="s">
        <v>90</v>
      </c>
      <c r="B159" s="39" t="s">
        <v>50</v>
      </c>
      <c r="C159" s="36">
        <v>53285.3871</v>
      </c>
      <c r="D159" s="36">
        <v>1E-4</v>
      </c>
      <c r="E159" s="1">
        <f t="shared" si="27"/>
        <v>20755.661380456335</v>
      </c>
      <c r="F159" s="1">
        <f t="shared" si="28"/>
        <v>20755.5</v>
      </c>
      <c r="O159" s="1">
        <f t="shared" ca="1" si="29"/>
        <v>-8.8646361235977279E-4</v>
      </c>
      <c r="Q159" s="82">
        <f t="shared" si="30"/>
        <v>38266.8871</v>
      </c>
      <c r="R159" s="20">
        <v>0.10166037500312086</v>
      </c>
    </row>
    <row r="160" spans="1:18" x14ac:dyDescent="0.2">
      <c r="A160" s="40" t="s">
        <v>92</v>
      </c>
      <c r="B160" s="42" t="s">
        <v>53</v>
      </c>
      <c r="C160" s="29">
        <v>53410.606599999999</v>
      </c>
      <c r="D160" s="29">
        <v>1E-4</v>
      </c>
      <c r="E160" s="1">
        <f t="shared" si="27"/>
        <v>20950.509847744968</v>
      </c>
      <c r="F160" s="1">
        <f t="shared" si="28"/>
        <v>20950.5</v>
      </c>
      <c r="G160" s="1">
        <f t="shared" ref="G160:G187" si="31">+C160-(C$7+F160*C$8)</f>
        <v>6.3286599979619496E-3</v>
      </c>
      <c r="K160" s="1">
        <f t="shared" ref="K160:K174" si="32">+G160</f>
        <v>6.3286599979619496E-3</v>
      </c>
      <c r="O160" s="1">
        <f t="shared" ca="1" si="29"/>
        <v>-9.3816039266130143E-4</v>
      </c>
      <c r="Q160" s="82">
        <f t="shared" si="30"/>
        <v>38392.106599999999</v>
      </c>
      <c r="R160" s="20"/>
    </row>
    <row r="161" spans="1:18" x14ac:dyDescent="0.2">
      <c r="A161" s="43" t="s">
        <v>92</v>
      </c>
      <c r="B161" s="42" t="s">
        <v>53</v>
      </c>
      <c r="C161" s="43">
        <v>53410.606599999999</v>
      </c>
      <c r="D161" s="43">
        <v>1E-4</v>
      </c>
      <c r="E161" s="1">
        <f t="shared" si="27"/>
        <v>20950.509847744968</v>
      </c>
      <c r="F161" s="1">
        <f t="shared" si="28"/>
        <v>20950.5</v>
      </c>
      <c r="G161" s="1">
        <f t="shared" si="31"/>
        <v>6.3286599979619496E-3</v>
      </c>
      <c r="K161" s="1">
        <f t="shared" si="32"/>
        <v>6.3286599979619496E-3</v>
      </c>
      <c r="O161" s="1">
        <f t="shared" ca="1" si="29"/>
        <v>-9.3816039266130143E-4</v>
      </c>
      <c r="Q161" s="82">
        <f t="shared" si="30"/>
        <v>38392.106599999999</v>
      </c>
      <c r="R161" s="20"/>
    </row>
    <row r="162" spans="1:18" x14ac:dyDescent="0.2">
      <c r="A162" s="40" t="s">
        <v>92</v>
      </c>
      <c r="B162" s="42" t="s">
        <v>53</v>
      </c>
      <c r="C162" s="29">
        <v>53411.564700000003</v>
      </c>
      <c r="D162" s="29">
        <v>2.0000000000000001E-4</v>
      </c>
      <c r="E162" s="1">
        <f t="shared" si="27"/>
        <v>20952.000704332881</v>
      </c>
      <c r="F162" s="1">
        <f t="shared" si="28"/>
        <v>20952</v>
      </c>
      <c r="G162" s="1">
        <f t="shared" si="31"/>
        <v>4.5264000073075294E-4</v>
      </c>
      <c r="K162" s="1">
        <f t="shared" si="32"/>
        <v>4.5264000073075294E-4</v>
      </c>
      <c r="O162" s="1">
        <f t="shared" ca="1" si="29"/>
        <v>-9.3855806020208283E-4</v>
      </c>
      <c r="Q162" s="82">
        <f t="shared" si="30"/>
        <v>38393.064700000003</v>
      </c>
      <c r="R162" s="20"/>
    </row>
    <row r="163" spans="1:18" x14ac:dyDescent="0.2">
      <c r="A163" s="43" t="s">
        <v>92</v>
      </c>
      <c r="B163" s="42" t="s">
        <v>53</v>
      </c>
      <c r="C163" s="43">
        <v>53411.564700000003</v>
      </c>
      <c r="D163" s="43">
        <v>2.0000000000000001E-4</v>
      </c>
      <c r="E163" s="1">
        <f t="shared" si="27"/>
        <v>20952.000704332881</v>
      </c>
      <c r="F163" s="1">
        <f t="shared" si="28"/>
        <v>20952</v>
      </c>
      <c r="G163" s="1">
        <f t="shared" si="31"/>
        <v>4.5264000073075294E-4</v>
      </c>
      <c r="K163" s="1">
        <f t="shared" si="32"/>
        <v>4.5264000073075294E-4</v>
      </c>
      <c r="O163" s="1">
        <f t="shared" ca="1" si="29"/>
        <v>-9.3855806020208283E-4</v>
      </c>
      <c r="Q163" s="82">
        <f t="shared" si="30"/>
        <v>38393.064700000003</v>
      </c>
      <c r="R163" s="20"/>
    </row>
    <row r="164" spans="1:18" x14ac:dyDescent="0.2">
      <c r="A164" s="44" t="s">
        <v>93</v>
      </c>
      <c r="B164" s="38" t="s">
        <v>53</v>
      </c>
      <c r="C164" s="29">
        <v>53432.771000000001</v>
      </c>
      <c r="D164" s="29">
        <v>5.0000000000000001E-4</v>
      </c>
      <c r="E164" s="1">
        <f t="shared" si="27"/>
        <v>20984.998879951396</v>
      </c>
      <c r="F164" s="1">
        <f t="shared" si="28"/>
        <v>20985</v>
      </c>
      <c r="G164" s="1">
        <f t="shared" si="31"/>
        <v>-7.1980000211624429E-4</v>
      </c>
      <c r="K164" s="1">
        <f t="shared" si="32"/>
        <v>-7.1980000211624429E-4</v>
      </c>
      <c r="O164" s="1">
        <f t="shared" ca="1" si="29"/>
        <v>-9.4730674609926416E-4</v>
      </c>
      <c r="Q164" s="82">
        <f t="shared" si="30"/>
        <v>38414.271000000001</v>
      </c>
      <c r="R164" s="20"/>
    </row>
    <row r="165" spans="1:18" x14ac:dyDescent="0.2">
      <c r="A165" s="33" t="s">
        <v>90</v>
      </c>
      <c r="B165" s="39" t="s">
        <v>50</v>
      </c>
      <c r="C165" s="36">
        <v>53450.4496</v>
      </c>
      <c r="D165" s="36">
        <v>2.0000000000000001E-4</v>
      </c>
      <c r="E165" s="1">
        <f t="shared" si="27"/>
        <v>21012.507759269782</v>
      </c>
      <c r="F165" s="1">
        <f t="shared" si="28"/>
        <v>21012.5</v>
      </c>
      <c r="G165" s="1">
        <f t="shared" si="31"/>
        <v>4.986500003724359E-3</v>
      </c>
      <c r="K165" s="1">
        <f t="shared" si="32"/>
        <v>4.986500003724359E-3</v>
      </c>
      <c r="O165" s="1">
        <f t="shared" ca="1" si="29"/>
        <v>-9.5459731768024903E-4</v>
      </c>
      <c r="Q165" s="82">
        <f t="shared" si="30"/>
        <v>38431.9496</v>
      </c>
      <c r="R165" s="20"/>
    </row>
    <row r="166" spans="1:18" x14ac:dyDescent="0.2">
      <c r="A166" s="33" t="s">
        <v>90</v>
      </c>
      <c r="B166" s="39" t="s">
        <v>53</v>
      </c>
      <c r="C166" s="36">
        <v>53451.408900000002</v>
      </c>
      <c r="D166" s="36">
        <v>2.0000000000000001E-4</v>
      </c>
      <c r="E166" s="1">
        <f t="shared" si="27"/>
        <v>21014.000483124059</v>
      </c>
      <c r="F166" s="1">
        <f t="shared" si="28"/>
        <v>21014</v>
      </c>
      <c r="G166" s="1">
        <f t="shared" si="31"/>
        <v>3.1048000528244302E-4</v>
      </c>
      <c r="K166" s="1">
        <f t="shared" si="32"/>
        <v>3.1048000528244302E-4</v>
      </c>
      <c r="O166" s="1">
        <f t="shared" ca="1" si="29"/>
        <v>-9.5499498522103043E-4</v>
      </c>
      <c r="Q166" s="82">
        <f t="shared" si="30"/>
        <v>38432.908900000002</v>
      </c>
      <c r="R166" s="20"/>
    </row>
    <row r="167" spans="1:18" x14ac:dyDescent="0.2">
      <c r="A167" s="44" t="s">
        <v>93</v>
      </c>
      <c r="B167" s="38" t="s">
        <v>53</v>
      </c>
      <c r="C167" s="29">
        <v>53459.760999999999</v>
      </c>
      <c r="D167" s="29">
        <v>5.9999999999999995E-4</v>
      </c>
      <c r="E167" s="1">
        <f t="shared" si="27"/>
        <v>21026.996812638554</v>
      </c>
      <c r="F167" s="1">
        <f t="shared" si="28"/>
        <v>21027</v>
      </c>
      <c r="G167" s="1">
        <f t="shared" si="31"/>
        <v>-2.0483600019360892E-3</v>
      </c>
      <c r="K167" s="1">
        <f t="shared" si="32"/>
        <v>-2.0483600019360892E-3</v>
      </c>
      <c r="O167" s="1">
        <f t="shared" ca="1" si="29"/>
        <v>-9.5844143724113217E-4</v>
      </c>
      <c r="Q167" s="82">
        <f t="shared" si="30"/>
        <v>38441.260999999999</v>
      </c>
      <c r="R167" s="20"/>
    </row>
    <row r="168" spans="1:18" x14ac:dyDescent="0.2">
      <c r="A168" s="44" t="s">
        <v>93</v>
      </c>
      <c r="B168" s="38" t="s">
        <v>53</v>
      </c>
      <c r="C168" s="29">
        <v>53461.692600000002</v>
      </c>
      <c r="D168" s="29">
        <v>5.0000000000000001E-4</v>
      </c>
      <c r="E168" s="1">
        <f t="shared" si="27"/>
        <v>21030.002489066072</v>
      </c>
      <c r="F168" s="1">
        <f t="shared" si="28"/>
        <v>21030</v>
      </c>
      <c r="G168" s="1">
        <f t="shared" si="31"/>
        <v>1.5996000074665062E-3</v>
      </c>
      <c r="K168" s="1">
        <f t="shared" si="32"/>
        <v>1.5996000074665062E-3</v>
      </c>
      <c r="O168" s="1">
        <f t="shared" ca="1" si="29"/>
        <v>-9.5923677232269411E-4</v>
      </c>
      <c r="Q168" s="82">
        <f t="shared" si="30"/>
        <v>38443.192600000002</v>
      </c>
      <c r="R168" s="20"/>
    </row>
    <row r="169" spans="1:18" x14ac:dyDescent="0.2">
      <c r="A169" s="44" t="s">
        <v>93</v>
      </c>
      <c r="B169" s="38" t="s">
        <v>50</v>
      </c>
      <c r="C169" s="29">
        <v>53462.658499999998</v>
      </c>
      <c r="D169" s="29">
        <v>5.0000000000000001E-4</v>
      </c>
      <c r="E169" s="1">
        <f t="shared" si="27"/>
        <v>21031.50548288535</v>
      </c>
      <c r="F169" s="1">
        <f t="shared" si="28"/>
        <v>21031.5</v>
      </c>
      <c r="G169" s="1">
        <f t="shared" si="31"/>
        <v>3.5235799950896762E-3</v>
      </c>
      <c r="K169" s="1">
        <f t="shared" si="32"/>
        <v>3.5235799950896762E-3</v>
      </c>
      <c r="O169" s="1">
        <f t="shared" ca="1" si="29"/>
        <v>-9.5963443986347551E-4</v>
      </c>
      <c r="Q169" s="82">
        <f t="shared" si="30"/>
        <v>38444.158499999998</v>
      </c>
      <c r="R169" s="20"/>
    </row>
    <row r="170" spans="1:18" x14ac:dyDescent="0.2">
      <c r="A170" s="44" t="s">
        <v>93</v>
      </c>
      <c r="B170" s="38" t="s">
        <v>53</v>
      </c>
      <c r="C170" s="29">
        <v>53463.618399999999</v>
      </c>
      <c r="D170" s="29">
        <v>1E-3</v>
      </c>
      <c r="E170" s="1">
        <f t="shared" si="27"/>
        <v>21032.999140372809</v>
      </c>
      <c r="F170" s="1">
        <f t="shared" si="28"/>
        <v>21033</v>
      </c>
      <c r="G170" s="1">
        <f t="shared" si="31"/>
        <v>-5.5243999668164179E-4</v>
      </c>
      <c r="K170" s="1">
        <f t="shared" si="32"/>
        <v>-5.5243999668164179E-4</v>
      </c>
      <c r="O170" s="1">
        <f t="shared" ca="1" si="29"/>
        <v>-9.6003210740425605E-4</v>
      </c>
      <c r="Q170" s="82">
        <f t="shared" si="30"/>
        <v>38445.118399999999</v>
      </c>
      <c r="R170" s="20"/>
    </row>
    <row r="171" spans="1:18" x14ac:dyDescent="0.2">
      <c r="A171" s="44" t="s">
        <v>93</v>
      </c>
      <c r="B171" s="38" t="s">
        <v>53</v>
      </c>
      <c r="C171" s="29">
        <v>53501.5363</v>
      </c>
      <c r="D171" s="29">
        <v>1.1999999999999999E-3</v>
      </c>
      <c r="E171" s="1">
        <f t="shared" si="27"/>
        <v>21092.001489829592</v>
      </c>
      <c r="F171" s="1">
        <f t="shared" si="28"/>
        <v>21092</v>
      </c>
      <c r="G171" s="1">
        <f t="shared" si="31"/>
        <v>9.5744000282138586E-4</v>
      </c>
      <c r="K171" s="1">
        <f t="shared" si="32"/>
        <v>9.5744000282138586E-4</v>
      </c>
      <c r="O171" s="1">
        <f t="shared" ca="1" si="29"/>
        <v>-9.7567369734164171E-4</v>
      </c>
      <c r="Q171" s="82">
        <f t="shared" si="30"/>
        <v>38483.0363</v>
      </c>
      <c r="R171" s="20"/>
    </row>
    <row r="172" spans="1:18" x14ac:dyDescent="0.2">
      <c r="A172" s="33" t="s">
        <v>94</v>
      </c>
      <c r="B172" s="34" t="s">
        <v>53</v>
      </c>
      <c r="C172" s="33">
        <v>53506.678</v>
      </c>
      <c r="D172" s="33">
        <v>2.9999999999999997E-4</v>
      </c>
      <c r="E172" s="1">
        <f t="shared" si="27"/>
        <v>21100.002259392306</v>
      </c>
      <c r="F172" s="1">
        <f t="shared" si="28"/>
        <v>21100</v>
      </c>
      <c r="G172" s="1">
        <f t="shared" si="31"/>
        <v>1.4519999967887998E-3</v>
      </c>
      <c r="K172" s="1">
        <f t="shared" si="32"/>
        <v>1.4519999967887998E-3</v>
      </c>
      <c r="O172" s="1">
        <f t="shared" ca="1" si="29"/>
        <v>-9.7779459089247355E-4</v>
      </c>
      <c r="Q172" s="82">
        <f t="shared" si="30"/>
        <v>38488.178</v>
      </c>
      <c r="R172" s="20"/>
    </row>
    <row r="173" spans="1:18" x14ac:dyDescent="0.2">
      <c r="A173" s="43" t="s">
        <v>97</v>
      </c>
      <c r="B173" s="42" t="s">
        <v>53</v>
      </c>
      <c r="C173" s="43">
        <v>54479.643900000003</v>
      </c>
      <c r="D173" s="43">
        <v>2.9999999999999997E-4</v>
      </c>
      <c r="E173" s="1">
        <f t="shared" si="27"/>
        <v>22613.991009859361</v>
      </c>
      <c r="F173" s="1">
        <f t="shared" si="28"/>
        <v>22614</v>
      </c>
      <c r="G173" s="1">
        <f t="shared" si="31"/>
        <v>-5.7775199966272339E-3</v>
      </c>
      <c r="K173" s="1">
        <f t="shared" si="32"/>
        <v>-5.7775199966272339E-3</v>
      </c>
      <c r="O173" s="1">
        <f t="shared" ca="1" si="29"/>
        <v>-1.3791736953874187E-3</v>
      </c>
      <c r="Q173" s="82">
        <f t="shared" si="30"/>
        <v>39461.143900000003</v>
      </c>
      <c r="R173" s="20"/>
    </row>
    <row r="174" spans="1:18" x14ac:dyDescent="0.2">
      <c r="A174" s="29" t="s">
        <v>98</v>
      </c>
      <c r="B174" s="38" t="s">
        <v>53</v>
      </c>
      <c r="C174" s="29">
        <v>54555.4764</v>
      </c>
      <c r="D174" s="29">
        <v>8.0000000000000004E-4</v>
      </c>
      <c r="E174" s="1">
        <f t="shared" si="27"/>
        <v>22731.990573790416</v>
      </c>
      <c r="F174" s="1">
        <f t="shared" si="28"/>
        <v>22732</v>
      </c>
      <c r="G174" s="1">
        <f t="shared" si="31"/>
        <v>-6.057760001567658E-3</v>
      </c>
      <c r="K174" s="1">
        <f t="shared" si="32"/>
        <v>-6.057760001567658E-3</v>
      </c>
      <c r="O174" s="1">
        <f t="shared" ca="1" si="29"/>
        <v>-1.41045687526219E-3</v>
      </c>
      <c r="Q174" s="82">
        <f t="shared" si="30"/>
        <v>39536.9764</v>
      </c>
      <c r="R174" s="20"/>
    </row>
    <row r="175" spans="1:18" x14ac:dyDescent="0.2">
      <c r="A175" s="44" t="s">
        <v>99</v>
      </c>
      <c r="B175" s="38" t="s">
        <v>53</v>
      </c>
      <c r="C175" s="29">
        <v>54592.749900000003</v>
      </c>
      <c r="D175" s="29">
        <v>8.9999999999999998E-4</v>
      </c>
      <c r="E175" s="1">
        <f t="shared" si="27"/>
        <v>22789.990201208537</v>
      </c>
      <c r="F175" s="1">
        <f t="shared" si="28"/>
        <v>22790</v>
      </c>
      <c r="G175" s="1">
        <f t="shared" si="31"/>
        <v>-6.2971999941510148E-3</v>
      </c>
      <c r="N175" s="1">
        <f>+G175</f>
        <v>-6.2971999941510148E-3</v>
      </c>
      <c r="O175" s="1">
        <f t="shared" ca="1" si="29"/>
        <v>-1.4258333535057217E-3</v>
      </c>
      <c r="Q175" s="82">
        <f t="shared" si="30"/>
        <v>39574.249900000003</v>
      </c>
      <c r="R175" s="20"/>
    </row>
    <row r="176" spans="1:18" x14ac:dyDescent="0.2">
      <c r="A176" s="29" t="s">
        <v>98</v>
      </c>
      <c r="B176" s="38" t="s">
        <v>53</v>
      </c>
      <c r="C176" s="29">
        <v>54593.3845</v>
      </c>
      <c r="D176" s="29">
        <v>1.9E-3</v>
      </c>
      <c r="E176" s="1">
        <f t="shared" si="27"/>
        <v>22790.97767390521</v>
      </c>
      <c r="F176" s="1">
        <f t="shared" si="28"/>
        <v>22791</v>
      </c>
      <c r="G176" s="1">
        <f t="shared" si="31"/>
        <v>-1.4347880001878366E-2</v>
      </c>
      <c r="K176" s="1">
        <f>+G176</f>
        <v>-1.4347880001878366E-2</v>
      </c>
      <c r="O176" s="1">
        <f t="shared" ca="1" si="29"/>
        <v>-1.4260984651995757E-3</v>
      </c>
      <c r="Q176" s="82">
        <f t="shared" si="30"/>
        <v>39574.8845</v>
      </c>
      <c r="R176" s="20"/>
    </row>
    <row r="177" spans="1:18" x14ac:dyDescent="0.2">
      <c r="A177" s="44" t="s">
        <v>100</v>
      </c>
      <c r="B177" s="38" t="s">
        <v>53</v>
      </c>
      <c r="C177" s="29">
        <v>54620.385499999997</v>
      </c>
      <c r="D177" s="29">
        <v>4.0000000000000002E-4</v>
      </c>
      <c r="E177" s="1">
        <f t="shared" si="27"/>
        <v>22832.992723200725</v>
      </c>
      <c r="F177" s="1">
        <f t="shared" si="28"/>
        <v>22833</v>
      </c>
      <c r="G177" s="1">
        <f t="shared" si="31"/>
        <v>-4.6764400030951947E-3</v>
      </c>
      <c r="N177" s="1">
        <f>+G177</f>
        <v>-4.6764400030951947E-3</v>
      </c>
      <c r="O177" s="1">
        <f t="shared" ca="1" si="29"/>
        <v>-1.4372331563414428E-3</v>
      </c>
      <c r="Q177" s="82">
        <f t="shared" si="30"/>
        <v>39601.885499999997</v>
      </c>
      <c r="R177" s="20"/>
    </row>
    <row r="178" spans="1:18" x14ac:dyDescent="0.2">
      <c r="A178" s="33" t="s">
        <v>101</v>
      </c>
      <c r="B178" s="34" t="s">
        <v>53</v>
      </c>
      <c r="C178" s="33">
        <v>54620.385999999999</v>
      </c>
      <c r="D178" s="33">
        <v>4.0000000000000001E-3</v>
      </c>
      <c r="E178" s="1">
        <f t="shared" si="27"/>
        <v>22832.993501228382</v>
      </c>
      <c r="F178" s="1">
        <f t="shared" si="28"/>
        <v>22833</v>
      </c>
      <c r="G178" s="1">
        <f t="shared" si="31"/>
        <v>-4.1764400011743419E-3</v>
      </c>
      <c r="K178" s="1">
        <f>+G178</f>
        <v>-4.1764400011743419E-3</v>
      </c>
      <c r="O178" s="1">
        <f t="shared" ca="1" si="29"/>
        <v>-1.4372331563414428E-3</v>
      </c>
      <c r="Q178" s="82">
        <f t="shared" si="30"/>
        <v>39601.885999999999</v>
      </c>
      <c r="R178" s="20"/>
    </row>
    <row r="179" spans="1:18" x14ac:dyDescent="0.2">
      <c r="A179" s="29" t="s">
        <v>102</v>
      </c>
      <c r="B179" s="38" t="s">
        <v>53</v>
      </c>
      <c r="C179" s="29">
        <v>54874.868799999997</v>
      </c>
      <c r="D179" s="29">
        <v>1.1999999999999999E-3</v>
      </c>
      <c r="E179" s="1">
        <f t="shared" si="27"/>
        <v>23228.982812248792</v>
      </c>
      <c r="F179" s="1">
        <f t="shared" si="28"/>
        <v>23229</v>
      </c>
      <c r="G179" s="1">
        <f t="shared" si="31"/>
        <v>-1.1045720006222837E-2</v>
      </c>
      <c r="K179" s="1">
        <f>+G179</f>
        <v>-1.1045720006222837E-2</v>
      </c>
      <c r="O179" s="1">
        <f t="shared" ca="1" si="29"/>
        <v>-1.542217387107624E-3</v>
      </c>
      <c r="Q179" s="82">
        <f t="shared" si="30"/>
        <v>39856.368799999997</v>
      </c>
      <c r="R179" s="20"/>
    </row>
    <row r="180" spans="1:18" x14ac:dyDescent="0.2">
      <c r="A180" s="44" t="s">
        <v>103</v>
      </c>
      <c r="B180" s="38" t="s">
        <v>53</v>
      </c>
      <c r="C180" s="29">
        <v>54914.726699999999</v>
      </c>
      <c r="D180" s="29">
        <v>2.0000000000000001E-4</v>
      </c>
      <c r="E180" s="1">
        <f t="shared" si="27"/>
        <v>23291.003908997653</v>
      </c>
      <c r="F180" s="1">
        <f t="shared" si="28"/>
        <v>23291</v>
      </c>
      <c r="G180" s="1">
        <f t="shared" si="31"/>
        <v>2.5121200014837086E-3</v>
      </c>
      <c r="N180" s="1">
        <f>+G180</f>
        <v>2.5121200014837086E-3</v>
      </c>
      <c r="O180" s="1">
        <f t="shared" ca="1" si="29"/>
        <v>-1.5586543121265716E-3</v>
      </c>
      <c r="Q180" s="82">
        <f t="shared" si="30"/>
        <v>39896.226699999999</v>
      </c>
      <c r="R180" s="20"/>
    </row>
    <row r="181" spans="1:18" x14ac:dyDescent="0.2">
      <c r="A181" s="44" t="s">
        <v>103</v>
      </c>
      <c r="B181" s="38" t="s">
        <v>53</v>
      </c>
      <c r="C181" s="29">
        <v>54934.650199999996</v>
      </c>
      <c r="D181" s="29">
        <v>2.9999999999999997E-4</v>
      </c>
      <c r="E181" s="1">
        <f t="shared" si="27"/>
        <v>23322.005976870667</v>
      </c>
      <c r="F181" s="1">
        <f t="shared" si="28"/>
        <v>23322</v>
      </c>
      <c r="G181" s="1">
        <f t="shared" si="31"/>
        <v>3.8410399938584305E-3</v>
      </c>
      <c r="N181" s="1">
        <f>+G181</f>
        <v>3.8410399938584305E-3</v>
      </c>
      <c r="O181" s="1">
        <f t="shared" ca="1" si="29"/>
        <v>-1.5668727746360458E-3</v>
      </c>
      <c r="Q181" s="82">
        <f t="shared" si="30"/>
        <v>39916.150199999996</v>
      </c>
      <c r="R181" s="20"/>
    </row>
    <row r="182" spans="1:18" x14ac:dyDescent="0.2">
      <c r="A182" s="41" t="s">
        <v>107</v>
      </c>
      <c r="B182" s="42" t="s">
        <v>53</v>
      </c>
      <c r="C182" s="43">
        <v>55607.495300000002</v>
      </c>
      <c r="D182" s="43">
        <v>6.9999999999999999E-4</v>
      </c>
      <c r="E182" s="1">
        <f t="shared" si="27"/>
        <v>24368.990164298906</v>
      </c>
      <c r="F182" s="1">
        <f t="shared" si="28"/>
        <v>24369</v>
      </c>
      <c r="G182" s="1">
        <f t="shared" si="31"/>
        <v>-6.3209199943230487E-3</v>
      </c>
      <c r="K182" s="1">
        <f t="shared" ref="K182:K187" si="33">+G182</f>
        <v>-6.3209199943230487E-3</v>
      </c>
      <c r="O182" s="1">
        <f t="shared" ca="1" si="29"/>
        <v>-1.8444447181011755E-3</v>
      </c>
      <c r="Q182" s="82">
        <f t="shared" si="30"/>
        <v>40588.995300000002</v>
      </c>
      <c r="R182" s="20"/>
    </row>
    <row r="183" spans="1:18" x14ac:dyDescent="0.2">
      <c r="A183" s="33" t="s">
        <v>108</v>
      </c>
      <c r="B183" s="34" t="s">
        <v>50</v>
      </c>
      <c r="C183" s="33">
        <v>55607.826000000001</v>
      </c>
      <c r="D183" s="33">
        <v>5.0000000000000001E-3</v>
      </c>
      <c r="E183" s="1">
        <f t="shared" si="27"/>
        <v>24369.504751788332</v>
      </c>
      <c r="F183" s="1">
        <f t="shared" si="28"/>
        <v>24369.5</v>
      </c>
      <c r="G183" s="1">
        <f t="shared" si="31"/>
        <v>3.053740001632832E-3</v>
      </c>
      <c r="K183" s="1">
        <f t="shared" si="33"/>
        <v>3.053740001632832E-3</v>
      </c>
      <c r="O183" s="1">
        <f t="shared" ca="1" si="29"/>
        <v>-1.8445772739481029E-3</v>
      </c>
      <c r="Q183" s="82">
        <f t="shared" si="30"/>
        <v>40589.326000000001</v>
      </c>
      <c r="R183" s="20"/>
    </row>
    <row r="184" spans="1:18" x14ac:dyDescent="0.2">
      <c r="A184" s="33" t="s">
        <v>109</v>
      </c>
      <c r="B184" s="34" t="s">
        <v>53</v>
      </c>
      <c r="C184" s="33">
        <v>55672.404399999999</v>
      </c>
      <c r="D184" s="33">
        <v>8.0000000000000004E-4</v>
      </c>
      <c r="E184" s="1">
        <f t="shared" si="27"/>
        <v>24469.992313709216</v>
      </c>
      <c r="F184" s="1">
        <f t="shared" si="28"/>
        <v>24470</v>
      </c>
      <c r="G184" s="1">
        <f t="shared" si="31"/>
        <v>-4.9395999958505854E-3</v>
      </c>
      <c r="K184" s="1">
        <f t="shared" si="33"/>
        <v>-4.9395999958505854E-3</v>
      </c>
      <c r="O184" s="1">
        <f t="shared" ca="1" si="29"/>
        <v>-1.8712209991804292E-3</v>
      </c>
      <c r="Q184" s="82">
        <f t="shared" si="30"/>
        <v>40653.904399999999</v>
      </c>
      <c r="R184" s="20"/>
    </row>
    <row r="185" spans="1:18" x14ac:dyDescent="0.2">
      <c r="A185" s="29" t="s">
        <v>111</v>
      </c>
      <c r="B185" s="38" t="s">
        <v>50</v>
      </c>
      <c r="C185" s="29">
        <v>55979.918899999997</v>
      </c>
      <c r="D185" s="29">
        <v>8.9999999999999998E-4</v>
      </c>
      <c r="E185" s="1">
        <f t="shared" si="27"/>
        <v>24948.501882858036</v>
      </c>
      <c r="F185" s="1">
        <f t="shared" si="28"/>
        <v>24948.5</v>
      </c>
      <c r="G185" s="1">
        <f t="shared" si="31"/>
        <v>1.210019996506162E-3</v>
      </c>
      <c r="K185" s="1">
        <f t="shared" si="33"/>
        <v>1.210019996506162E-3</v>
      </c>
      <c r="O185" s="1">
        <f t="shared" ca="1" si="29"/>
        <v>-1.998076944689565E-3</v>
      </c>
      <c r="Q185" s="82">
        <f t="shared" si="30"/>
        <v>40961.418899999997</v>
      </c>
      <c r="R185" s="20"/>
    </row>
    <row r="186" spans="1:18" x14ac:dyDescent="0.2">
      <c r="A186" s="29" t="s">
        <v>111</v>
      </c>
      <c r="B186" s="38" t="s">
        <v>50</v>
      </c>
      <c r="C186" s="29">
        <v>56039.656999999999</v>
      </c>
      <c r="D186" s="29">
        <v>3.0000000000000001E-3</v>
      </c>
      <c r="E186" s="1">
        <f t="shared" si="27"/>
        <v>25041.457670285203</v>
      </c>
      <c r="F186" s="1">
        <f t="shared" si="28"/>
        <v>25041.5</v>
      </c>
      <c r="G186" s="1">
        <f t="shared" si="31"/>
        <v>-2.7203220000956208E-2</v>
      </c>
      <c r="K186" s="1">
        <f t="shared" si="33"/>
        <v>-2.7203220000956208E-2</v>
      </c>
      <c r="O186" s="1">
        <f t="shared" ca="1" si="29"/>
        <v>-2.0227323322179859E-3</v>
      </c>
      <c r="Q186" s="82">
        <f t="shared" si="30"/>
        <v>41021.156999999999</v>
      </c>
      <c r="R186" s="20"/>
    </row>
    <row r="187" spans="1:18" x14ac:dyDescent="0.2">
      <c r="A187" s="69" t="s">
        <v>131</v>
      </c>
      <c r="B187" s="63" t="s">
        <v>50</v>
      </c>
      <c r="C187" s="64">
        <v>56002.422299999998</v>
      </c>
      <c r="D187" s="64">
        <v>1.5E-3</v>
      </c>
      <c r="E187" s="1">
        <f t="shared" si="27"/>
        <v>24983.518417812924</v>
      </c>
      <c r="F187" s="1">
        <f t="shared" si="28"/>
        <v>24983.5</v>
      </c>
      <c r="G187" s="1">
        <f t="shared" si="31"/>
        <v>1.1836220000986941E-2</v>
      </c>
      <c r="K187" s="1">
        <f t="shared" si="33"/>
        <v>1.1836220000986941E-2</v>
      </c>
      <c r="O187" s="1">
        <f t="shared" ca="1" si="29"/>
        <v>-2.0073558539744542E-3</v>
      </c>
      <c r="Q187" s="82">
        <f t="shared" si="30"/>
        <v>40983.922299999998</v>
      </c>
      <c r="R187" s="20"/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N46"/>
  <sheetViews>
    <sheetView workbookViewId="0">
      <selection activeCell="B11" sqref="B11:B46"/>
    </sheetView>
  </sheetViews>
  <sheetFormatPr defaultRowHeight="12.75" x14ac:dyDescent="0.2"/>
  <cols>
    <col min="1" max="2" width="15.7109375" style="1" customWidth="1"/>
  </cols>
  <sheetData>
    <row r="11" spans="2:14" x14ac:dyDescent="0.2">
      <c r="B11" s="1">
        <v>24585.493999999999</v>
      </c>
      <c r="C11" s="1">
        <v>-23903</v>
      </c>
      <c r="D11" s="1" t="s">
        <v>132</v>
      </c>
      <c r="E11" s="1" t="s">
        <v>133</v>
      </c>
      <c r="F11" s="1" t="s">
        <v>134</v>
      </c>
      <c r="G11" s="1" t="s">
        <v>135</v>
      </c>
      <c r="H11" s="1" t="s">
        <v>136</v>
      </c>
      <c r="I11" s="1" t="s">
        <v>137</v>
      </c>
      <c r="J11" s="1">
        <v>2435561.2974</v>
      </c>
      <c r="K11" s="1">
        <v>-6824</v>
      </c>
      <c r="L11" s="1" t="s">
        <v>38</v>
      </c>
      <c r="M11" s="1" t="s">
        <v>138</v>
      </c>
      <c r="N11" s="1">
        <v>1958</v>
      </c>
    </row>
    <row r="12" spans="2:14" x14ac:dyDescent="0.2">
      <c r="B12" s="1">
        <v>25002.575000000001</v>
      </c>
      <c r="C12" s="1">
        <v>-23254</v>
      </c>
      <c r="D12" s="1" t="s">
        <v>132</v>
      </c>
      <c r="E12" s="1" t="s">
        <v>133</v>
      </c>
      <c r="F12" s="1" t="s">
        <v>139</v>
      </c>
      <c r="G12" s="1" t="s">
        <v>135</v>
      </c>
      <c r="H12" s="1" t="s">
        <v>136</v>
      </c>
      <c r="I12" s="1" t="s">
        <v>137</v>
      </c>
      <c r="J12" s="1">
        <v>2435562.2618999998</v>
      </c>
      <c r="K12" s="1">
        <v>-6822.5</v>
      </c>
      <c r="L12" s="1" t="s">
        <v>38</v>
      </c>
      <c r="M12" s="1" t="s">
        <v>138</v>
      </c>
      <c r="N12" s="1">
        <v>1958</v>
      </c>
    </row>
    <row r="13" spans="2:14" x14ac:dyDescent="0.2">
      <c r="B13" s="1">
        <v>25004.52</v>
      </c>
      <c r="C13" s="1">
        <v>-23251</v>
      </c>
      <c r="D13" s="1" t="s">
        <v>132</v>
      </c>
      <c r="E13" s="1" t="s">
        <v>140</v>
      </c>
      <c r="F13" s="1">
        <v>1929</v>
      </c>
      <c r="G13" s="1">
        <v>2435848.5649000001</v>
      </c>
      <c r="H13" s="1">
        <v>-6377</v>
      </c>
      <c r="I13" s="1" t="s">
        <v>38</v>
      </c>
      <c r="J13" s="1" t="s">
        <v>138</v>
      </c>
      <c r="K13" s="1">
        <v>1958</v>
      </c>
    </row>
    <row r="14" spans="2:14" x14ac:dyDescent="0.2">
      <c r="B14" s="1">
        <v>25740.325000000001</v>
      </c>
      <c r="C14" s="1">
        <v>-22106</v>
      </c>
      <c r="D14" s="1" t="s">
        <v>141</v>
      </c>
      <c r="E14" s="1" t="s">
        <v>142</v>
      </c>
      <c r="F14" s="1">
        <v>1929</v>
      </c>
      <c r="G14" s="1" t="s">
        <v>143</v>
      </c>
      <c r="H14" s="1">
        <v>-4541</v>
      </c>
      <c r="I14" s="1" t="s">
        <v>38</v>
      </c>
      <c r="J14" s="1" t="s">
        <v>144</v>
      </c>
      <c r="K14" s="1" t="s">
        <v>145</v>
      </c>
      <c r="L14" s="1" t="s">
        <v>146</v>
      </c>
      <c r="M14" s="1">
        <v>1964</v>
      </c>
    </row>
    <row r="15" spans="2:14" x14ac:dyDescent="0.2">
      <c r="B15" s="1">
        <v>26117.562000000002</v>
      </c>
      <c r="C15" s="1">
        <v>-21519</v>
      </c>
      <c r="D15" s="1" t="s">
        <v>132</v>
      </c>
      <c r="E15" s="1" t="s">
        <v>135</v>
      </c>
      <c r="F15" s="1" t="s">
        <v>136</v>
      </c>
      <c r="G15" s="1" t="s">
        <v>137</v>
      </c>
      <c r="H15" s="1" t="s">
        <v>147</v>
      </c>
      <c r="I15" s="1">
        <v>-1712</v>
      </c>
      <c r="J15" s="1" t="s">
        <v>38</v>
      </c>
      <c r="K15" s="1" t="s">
        <v>148</v>
      </c>
      <c r="L15" s="1" t="s">
        <v>149</v>
      </c>
      <c r="M15" s="1" t="s">
        <v>150</v>
      </c>
      <c r="N15" s="1">
        <v>1970</v>
      </c>
    </row>
    <row r="16" spans="2:14" x14ac:dyDescent="0.2">
      <c r="B16" s="1">
        <v>26119.495999999999</v>
      </c>
      <c r="C16" s="1">
        <v>-21516</v>
      </c>
      <c r="D16" s="1" t="s">
        <v>132</v>
      </c>
      <c r="E16" s="1" t="s">
        <v>135</v>
      </c>
      <c r="F16" s="1" t="s">
        <v>136</v>
      </c>
      <c r="G16" s="1" t="s">
        <v>137</v>
      </c>
      <c r="H16" s="1" t="s">
        <v>151</v>
      </c>
      <c r="I16" s="1">
        <v>-559</v>
      </c>
      <c r="J16" s="1" t="s">
        <v>38</v>
      </c>
      <c r="K16" s="1" t="s">
        <v>148</v>
      </c>
      <c r="L16" s="1" t="s">
        <v>134</v>
      </c>
      <c r="M16" s="1" t="s">
        <v>150</v>
      </c>
      <c r="N16" s="1">
        <v>1970</v>
      </c>
    </row>
    <row r="17" spans="2:14" x14ac:dyDescent="0.2">
      <c r="B17" s="1">
        <v>26124.66</v>
      </c>
      <c r="C17" s="1">
        <v>-21508</v>
      </c>
      <c r="D17" s="1" t="s">
        <v>132</v>
      </c>
      <c r="E17" s="1" t="s">
        <v>135</v>
      </c>
      <c r="F17" s="1" t="s">
        <v>136</v>
      </c>
      <c r="G17" s="1" t="s">
        <v>137</v>
      </c>
      <c r="H17" s="1" t="s">
        <v>152</v>
      </c>
      <c r="I17" s="1">
        <v>-545</v>
      </c>
      <c r="J17" s="1" t="s">
        <v>38</v>
      </c>
      <c r="K17" s="1" t="s">
        <v>148</v>
      </c>
      <c r="L17" s="70">
        <v>0.33333333333333331</v>
      </c>
      <c r="M17" s="1" t="s">
        <v>150</v>
      </c>
      <c r="N17" s="1">
        <v>1970</v>
      </c>
    </row>
    <row r="18" spans="2:14" x14ac:dyDescent="0.2">
      <c r="B18" s="1">
        <v>26418.991000000002</v>
      </c>
      <c r="C18" s="1">
        <v>-21050</v>
      </c>
      <c r="D18" s="1" t="s">
        <v>132</v>
      </c>
      <c r="E18" s="1" t="s">
        <v>153</v>
      </c>
      <c r="F18" s="1">
        <v>1937</v>
      </c>
      <c r="G18" s="1">
        <v>2439618.352</v>
      </c>
      <c r="H18" s="1">
        <v>-511</v>
      </c>
      <c r="I18" s="1" t="s">
        <v>38</v>
      </c>
      <c r="J18" s="1" t="s">
        <v>148</v>
      </c>
      <c r="K18" s="1" t="s">
        <v>145</v>
      </c>
      <c r="L18" s="1" t="s">
        <v>150</v>
      </c>
      <c r="M18" s="1">
        <v>1970</v>
      </c>
    </row>
    <row r="19" spans="2:14" x14ac:dyDescent="0.2">
      <c r="B19" s="1">
        <v>26444.701000000001</v>
      </c>
      <c r="C19" s="1">
        <v>-21010</v>
      </c>
      <c r="D19" s="1" t="s">
        <v>132</v>
      </c>
      <c r="E19" s="1" t="s">
        <v>135</v>
      </c>
      <c r="F19" s="1" t="s">
        <v>136</v>
      </c>
      <c r="G19" s="1" t="s">
        <v>137</v>
      </c>
      <c r="H19" s="1">
        <v>2439643.4142</v>
      </c>
      <c r="I19" s="1">
        <v>-472</v>
      </c>
      <c r="J19" s="1" t="s">
        <v>38</v>
      </c>
      <c r="K19" s="1" t="s">
        <v>148</v>
      </c>
      <c r="L19" s="1" t="s">
        <v>145</v>
      </c>
      <c r="M19" s="1" t="s">
        <v>150</v>
      </c>
      <c r="N19" s="1">
        <v>1970</v>
      </c>
    </row>
    <row r="20" spans="2:14" x14ac:dyDescent="0.2">
      <c r="B20" s="1">
        <v>27157.381000000001</v>
      </c>
      <c r="C20" s="1">
        <v>-19901</v>
      </c>
      <c r="D20" s="1" t="s">
        <v>141</v>
      </c>
      <c r="E20" s="1" t="s">
        <v>154</v>
      </c>
      <c r="F20" s="1">
        <v>1976</v>
      </c>
      <c r="G20" s="1" t="s">
        <v>155</v>
      </c>
      <c r="H20" s="1">
        <v>-4.5</v>
      </c>
      <c r="I20" s="1" t="s">
        <v>38</v>
      </c>
      <c r="J20" s="1" t="s">
        <v>156</v>
      </c>
      <c r="K20" s="1">
        <v>1969</v>
      </c>
    </row>
    <row r="21" spans="2:14" x14ac:dyDescent="0.2">
      <c r="B21" s="1">
        <v>27547.499</v>
      </c>
      <c r="C21" s="1">
        <v>-19294</v>
      </c>
      <c r="D21" s="1" t="s">
        <v>141</v>
      </c>
      <c r="E21" s="1" t="s">
        <v>157</v>
      </c>
      <c r="F21" s="1">
        <v>1937</v>
      </c>
      <c r="G21" s="1">
        <v>2439944.8190000001</v>
      </c>
      <c r="H21" s="1">
        <v>-3</v>
      </c>
      <c r="I21" s="1" t="s">
        <v>38</v>
      </c>
      <c r="J21" s="1" t="s">
        <v>156</v>
      </c>
      <c r="K21" s="1">
        <v>1969</v>
      </c>
    </row>
    <row r="22" spans="2:14" x14ac:dyDescent="0.2">
      <c r="B22" s="1">
        <v>27888.714</v>
      </c>
      <c r="C22" s="1">
        <v>-18763</v>
      </c>
      <c r="D22" s="1" t="s">
        <v>132</v>
      </c>
      <c r="E22" s="1" t="s">
        <v>135</v>
      </c>
      <c r="F22" s="1" t="s">
        <v>136</v>
      </c>
      <c r="G22" s="1" t="s">
        <v>137</v>
      </c>
      <c r="H22" s="1" t="s">
        <v>158</v>
      </c>
      <c r="I22" s="1">
        <v>0</v>
      </c>
      <c r="J22" s="1" t="s">
        <v>38</v>
      </c>
      <c r="K22" s="1" t="s">
        <v>156</v>
      </c>
      <c r="L22" s="1">
        <v>1969</v>
      </c>
    </row>
    <row r="23" spans="2:14" x14ac:dyDescent="0.2">
      <c r="B23" s="1">
        <v>27891.61</v>
      </c>
      <c r="C23" s="1">
        <v>-18758.5</v>
      </c>
      <c r="D23" s="1" t="s">
        <v>132</v>
      </c>
      <c r="E23" s="1" t="s">
        <v>135</v>
      </c>
      <c r="F23" s="1" t="s">
        <v>136</v>
      </c>
      <c r="G23" s="1" t="s">
        <v>137</v>
      </c>
      <c r="H23" s="1" t="s">
        <v>159</v>
      </c>
      <c r="I23" s="1">
        <v>3</v>
      </c>
      <c r="J23" s="1" t="s">
        <v>38</v>
      </c>
      <c r="K23" s="1" t="s">
        <v>156</v>
      </c>
      <c r="L23" s="1">
        <v>1969</v>
      </c>
    </row>
    <row r="24" spans="2:14" x14ac:dyDescent="0.2">
      <c r="B24" s="1">
        <v>28297.439999999999</v>
      </c>
      <c r="C24" s="1">
        <v>-18127</v>
      </c>
      <c r="D24" s="1" t="s">
        <v>141</v>
      </c>
      <c r="E24" s="1" t="s">
        <v>157</v>
      </c>
      <c r="F24" s="1">
        <v>1937</v>
      </c>
      <c r="G24" s="1">
        <v>2441391.4270000001</v>
      </c>
      <c r="H24" s="1">
        <v>2248</v>
      </c>
      <c r="I24" s="1" t="s">
        <v>38</v>
      </c>
      <c r="J24" s="1" t="s">
        <v>160</v>
      </c>
      <c r="K24" s="1" t="s">
        <v>145</v>
      </c>
      <c r="L24" s="1" t="s">
        <v>161</v>
      </c>
      <c r="M24" s="1">
        <v>1974</v>
      </c>
    </row>
    <row r="25" spans="2:14" x14ac:dyDescent="0.2">
      <c r="B25" s="1">
        <v>28612.341</v>
      </c>
      <c r="C25" s="1">
        <v>-17637</v>
      </c>
      <c r="D25" s="1" t="s">
        <v>141</v>
      </c>
      <c r="E25" s="1" t="s">
        <v>157</v>
      </c>
      <c r="F25" s="1">
        <v>1937</v>
      </c>
      <c r="G25" s="1">
        <v>2442451.48</v>
      </c>
      <c r="H25" s="1">
        <v>3897.5</v>
      </c>
      <c r="I25" s="1" t="s">
        <v>38</v>
      </c>
      <c r="J25" s="1" t="s">
        <v>162</v>
      </c>
      <c r="K25" s="1" t="s">
        <v>145</v>
      </c>
      <c r="L25" s="1" t="s">
        <v>163</v>
      </c>
      <c r="M25" s="1">
        <v>1976</v>
      </c>
    </row>
    <row r="26" spans="2:14" x14ac:dyDescent="0.2">
      <c r="B26" s="1">
        <v>29329.850999999999</v>
      </c>
      <c r="C26" s="1">
        <v>-16520.5</v>
      </c>
      <c r="D26" s="1" t="s">
        <v>38</v>
      </c>
      <c r="E26" s="1" t="s">
        <v>164</v>
      </c>
      <c r="F26" s="1">
        <v>1946</v>
      </c>
      <c r="G26" s="1" t="s">
        <v>165</v>
      </c>
      <c r="H26" s="1">
        <v>4584</v>
      </c>
      <c r="I26" s="1" t="s">
        <v>38</v>
      </c>
      <c r="J26" s="1" t="s">
        <v>166</v>
      </c>
      <c r="K26" s="1" t="s">
        <v>167</v>
      </c>
      <c r="L26" s="1" t="s">
        <v>168</v>
      </c>
      <c r="M26" s="1">
        <v>1977</v>
      </c>
    </row>
    <row r="27" spans="2:14" x14ac:dyDescent="0.2">
      <c r="B27" s="1">
        <v>29334.992999999999</v>
      </c>
      <c r="C27" s="1">
        <v>-16512.5</v>
      </c>
      <c r="D27" s="1" t="s">
        <v>38</v>
      </c>
      <c r="E27" s="1" t="s">
        <v>164</v>
      </c>
      <c r="F27" s="1">
        <v>1946</v>
      </c>
      <c r="G27" s="1" t="s">
        <v>169</v>
      </c>
      <c r="H27" s="1">
        <v>7411</v>
      </c>
      <c r="I27" s="1" t="s">
        <v>38</v>
      </c>
      <c r="J27" s="1" t="s">
        <v>162</v>
      </c>
      <c r="K27" s="1" t="s">
        <v>170</v>
      </c>
      <c r="L27" s="1" t="s">
        <v>168</v>
      </c>
      <c r="M27" s="1">
        <v>1982</v>
      </c>
    </row>
    <row r="28" spans="2:14" x14ac:dyDescent="0.2">
      <c r="B28" s="1">
        <v>29335.955999999998</v>
      </c>
      <c r="C28" s="1">
        <v>-16511</v>
      </c>
      <c r="D28" s="1" t="s">
        <v>38</v>
      </c>
      <c r="E28" s="1" t="s">
        <v>164</v>
      </c>
      <c r="F28" s="1">
        <v>1946</v>
      </c>
      <c r="G28" s="1">
        <v>2445074457</v>
      </c>
      <c r="H28" s="1">
        <v>7979</v>
      </c>
      <c r="I28" s="1" t="s">
        <v>38</v>
      </c>
      <c r="J28" s="1" t="s">
        <v>171</v>
      </c>
      <c r="K28" s="1">
        <v>1982</v>
      </c>
    </row>
    <row r="29" spans="2:14" x14ac:dyDescent="0.2">
      <c r="B29" s="1">
        <v>29332.883999999998</v>
      </c>
      <c r="C29" s="1">
        <v>-16508</v>
      </c>
      <c r="D29" s="1" t="s">
        <v>38</v>
      </c>
      <c r="E29" s="1" t="s">
        <v>164</v>
      </c>
      <c r="F29" s="1">
        <v>1946</v>
      </c>
      <c r="G29" s="1">
        <v>2445432.4145999998</v>
      </c>
      <c r="H29" s="1">
        <v>8536</v>
      </c>
      <c r="I29" s="1" t="s">
        <v>38</v>
      </c>
      <c r="J29" s="1" t="s">
        <v>172</v>
      </c>
      <c r="K29" s="1">
        <v>1985</v>
      </c>
    </row>
    <row r="30" spans="2:14" x14ac:dyDescent="0.2">
      <c r="B30" s="1">
        <v>29338.850999999999</v>
      </c>
      <c r="C30" s="1">
        <v>-16506.5</v>
      </c>
      <c r="D30" s="1" t="s">
        <v>38</v>
      </c>
      <c r="E30" s="1" t="s">
        <v>164</v>
      </c>
      <c r="F30" s="1">
        <v>1946</v>
      </c>
      <c r="G30" s="1">
        <v>2445433.3851000001</v>
      </c>
      <c r="H30" s="1">
        <v>8537.5</v>
      </c>
      <c r="I30" s="1" t="s">
        <v>38</v>
      </c>
      <c r="J30" s="1" t="s">
        <v>172</v>
      </c>
      <c r="K30" s="1">
        <v>1985</v>
      </c>
    </row>
    <row r="31" spans="2:14" x14ac:dyDescent="0.2">
      <c r="B31" s="1">
        <v>29339.811000000002</v>
      </c>
      <c r="C31" s="1">
        <v>-16505</v>
      </c>
      <c r="D31" s="1" t="s">
        <v>38</v>
      </c>
      <c r="E31" s="1" t="s">
        <v>164</v>
      </c>
      <c r="F31" s="1">
        <v>1946</v>
      </c>
      <c r="G31" s="1">
        <v>2445741.2071000002</v>
      </c>
      <c r="H31" s="1">
        <v>9016.5</v>
      </c>
      <c r="I31" s="1" t="s">
        <v>38</v>
      </c>
      <c r="J31" s="1" t="s">
        <v>173</v>
      </c>
      <c r="K31" s="1">
        <v>1986</v>
      </c>
    </row>
    <row r="32" spans="2:14" x14ac:dyDescent="0.2">
      <c r="B32" s="1">
        <v>29346.879000000001</v>
      </c>
      <c r="C32" s="1">
        <v>-16494</v>
      </c>
      <c r="D32" s="1" t="s">
        <v>38</v>
      </c>
      <c r="E32" s="1" t="s">
        <v>164</v>
      </c>
      <c r="F32" s="1">
        <v>1946</v>
      </c>
      <c r="G32" s="1" t="s">
        <v>174</v>
      </c>
      <c r="H32" s="1">
        <v>9648.5</v>
      </c>
      <c r="I32" s="1" t="s">
        <v>141</v>
      </c>
      <c r="J32" s="1" t="s">
        <v>175</v>
      </c>
      <c r="K32" s="1">
        <v>1989</v>
      </c>
    </row>
    <row r="33" spans="2:13" x14ac:dyDescent="0.2">
      <c r="B33" s="1">
        <v>29359.734</v>
      </c>
      <c r="C33" s="1">
        <v>-16474</v>
      </c>
      <c r="D33" s="1" t="s">
        <v>38</v>
      </c>
      <c r="E33" s="1" t="s">
        <v>164</v>
      </c>
      <c r="F33" s="1">
        <v>1946</v>
      </c>
      <c r="G33" s="1">
        <v>2446180.409</v>
      </c>
      <c r="H33" s="1">
        <v>9700</v>
      </c>
      <c r="I33" s="1" t="s">
        <v>141</v>
      </c>
      <c r="J33" s="1" t="s">
        <v>171</v>
      </c>
      <c r="K33" s="1">
        <v>1985</v>
      </c>
    </row>
    <row r="34" spans="2:13" x14ac:dyDescent="0.2">
      <c r="B34" s="1">
        <v>29363.91</v>
      </c>
      <c r="C34" s="1">
        <v>-16467.5</v>
      </c>
      <c r="D34" s="1" t="s">
        <v>38</v>
      </c>
      <c r="E34" s="1" t="s">
        <v>164</v>
      </c>
      <c r="F34" s="1">
        <v>1946</v>
      </c>
      <c r="G34" s="1" t="s">
        <v>176</v>
      </c>
      <c r="H34" s="1">
        <v>10751</v>
      </c>
      <c r="I34" s="1" t="s">
        <v>38</v>
      </c>
      <c r="J34" s="1" t="s">
        <v>177</v>
      </c>
      <c r="K34" s="1">
        <v>1988</v>
      </c>
    </row>
    <row r="35" spans="2:13" x14ac:dyDescent="0.2">
      <c r="B35" s="1">
        <v>29368.732</v>
      </c>
      <c r="C35" s="1">
        <v>-16460</v>
      </c>
      <c r="D35" s="1" t="s">
        <v>38</v>
      </c>
      <c r="E35" s="1" t="s">
        <v>164</v>
      </c>
      <c r="F35" s="1">
        <v>1946</v>
      </c>
      <c r="G35" s="1">
        <v>2446859.7377999998</v>
      </c>
      <c r="H35" s="1">
        <v>10757</v>
      </c>
      <c r="I35" s="1" t="s">
        <v>38</v>
      </c>
      <c r="J35" s="1" t="s">
        <v>177</v>
      </c>
      <c r="K35" s="1">
        <v>1988</v>
      </c>
    </row>
    <row r="36" spans="2:13" x14ac:dyDescent="0.2">
      <c r="B36" s="1">
        <v>31265.172999999999</v>
      </c>
      <c r="C36" s="1">
        <v>-13509</v>
      </c>
      <c r="D36" s="1" t="s">
        <v>141</v>
      </c>
      <c r="E36" s="1" t="s">
        <v>178</v>
      </c>
      <c r="F36" s="1">
        <v>1944</v>
      </c>
      <c r="G36" s="1">
        <v>2446860.7105999999</v>
      </c>
      <c r="H36" s="1">
        <v>10758.5</v>
      </c>
      <c r="I36" s="1" t="s">
        <v>38</v>
      </c>
      <c r="J36" s="1" t="s">
        <v>177</v>
      </c>
      <c r="K36" s="1">
        <v>1988</v>
      </c>
    </row>
    <row r="37" spans="2:13" x14ac:dyDescent="0.2">
      <c r="B37" s="1">
        <v>33387.853999999999</v>
      </c>
      <c r="C37" s="1">
        <v>-10206</v>
      </c>
      <c r="D37" s="1" t="s">
        <v>38</v>
      </c>
      <c r="E37" s="1" t="s">
        <v>179</v>
      </c>
      <c r="F37" s="1" t="s">
        <v>134</v>
      </c>
      <c r="G37" s="1" t="s">
        <v>180</v>
      </c>
      <c r="H37" s="1">
        <v>1951</v>
      </c>
      <c r="I37" s="1" t="s">
        <v>181</v>
      </c>
      <c r="J37" s="1">
        <v>10782</v>
      </c>
      <c r="K37" s="1" t="s">
        <v>38</v>
      </c>
      <c r="L37" s="1" t="s">
        <v>177</v>
      </c>
      <c r="M37" s="1">
        <v>1988</v>
      </c>
    </row>
    <row r="38" spans="2:13" x14ac:dyDescent="0.2">
      <c r="B38" s="1">
        <v>34086.419479999997</v>
      </c>
      <c r="C38" s="1">
        <v>-9119</v>
      </c>
      <c r="D38" s="1" t="s">
        <v>38</v>
      </c>
      <c r="E38" s="1" t="s">
        <v>182</v>
      </c>
      <c r="F38" s="1">
        <v>1958</v>
      </c>
      <c r="G38" s="1" t="s">
        <v>183</v>
      </c>
      <c r="H38" s="1">
        <v>10808</v>
      </c>
      <c r="I38" s="1" t="s">
        <v>141</v>
      </c>
      <c r="J38" s="1" t="s">
        <v>171</v>
      </c>
      <c r="K38" s="1">
        <v>1987</v>
      </c>
    </row>
    <row r="39" spans="2:13" x14ac:dyDescent="0.2">
      <c r="B39" s="1">
        <v>34120.47868</v>
      </c>
      <c r="C39" s="1">
        <v>-9066</v>
      </c>
      <c r="D39" s="1" t="s">
        <v>38</v>
      </c>
      <c r="E39" s="1" t="s">
        <v>182</v>
      </c>
      <c r="F39" s="1">
        <v>1958</v>
      </c>
      <c r="G39" s="1">
        <v>2446903.42</v>
      </c>
      <c r="H39" s="1">
        <v>10825</v>
      </c>
      <c r="I39" s="1" t="s">
        <v>141</v>
      </c>
      <c r="J39" s="1" t="s">
        <v>171</v>
      </c>
      <c r="K39" s="1">
        <v>1987</v>
      </c>
    </row>
    <row r="40" spans="2:13" x14ac:dyDescent="0.2">
      <c r="B40" s="1">
        <v>34455.291899999997</v>
      </c>
      <c r="C40" s="1">
        <v>-8545</v>
      </c>
      <c r="D40" s="1" t="s">
        <v>38</v>
      </c>
      <c r="E40" s="1" t="s">
        <v>138</v>
      </c>
      <c r="F40" s="1">
        <v>1958</v>
      </c>
      <c r="G40" s="1">
        <v>2446911.7924000002</v>
      </c>
      <c r="H40" s="1">
        <v>10838</v>
      </c>
      <c r="I40" s="1" t="s">
        <v>38</v>
      </c>
      <c r="J40" s="1" t="s">
        <v>177</v>
      </c>
      <c r="K40" s="1">
        <v>1988</v>
      </c>
    </row>
    <row r="41" spans="2:13" x14ac:dyDescent="0.2">
      <c r="B41" s="1">
        <v>34458.508999999998</v>
      </c>
      <c r="C41" s="1">
        <v>-8540</v>
      </c>
      <c r="D41" s="1" t="s">
        <v>38</v>
      </c>
      <c r="E41" s="1" t="s">
        <v>138</v>
      </c>
      <c r="F41" s="1">
        <v>1958</v>
      </c>
      <c r="G41" s="1">
        <v>2447261.3930000002</v>
      </c>
      <c r="H41" s="1">
        <v>11382</v>
      </c>
      <c r="I41" s="1" t="s">
        <v>141</v>
      </c>
      <c r="J41" s="1" t="s">
        <v>184</v>
      </c>
      <c r="K41" s="1" t="s">
        <v>185</v>
      </c>
      <c r="L41" s="1" t="s">
        <v>186</v>
      </c>
      <c r="M41" s="1">
        <v>1988</v>
      </c>
    </row>
    <row r="42" spans="2:13" x14ac:dyDescent="0.2">
      <c r="B42" s="1">
        <v>34487.429680000001</v>
      </c>
      <c r="C42" s="1">
        <v>-8495</v>
      </c>
      <c r="D42" s="1" t="s">
        <v>38</v>
      </c>
      <c r="E42" s="1" t="s">
        <v>182</v>
      </c>
      <c r="F42" s="1">
        <v>1958</v>
      </c>
      <c r="G42" s="1" t="s">
        <v>187</v>
      </c>
      <c r="H42" s="1">
        <v>11383.5</v>
      </c>
      <c r="I42" s="1" t="s">
        <v>38</v>
      </c>
      <c r="J42" s="1" t="s">
        <v>188</v>
      </c>
      <c r="K42" s="1" t="s">
        <v>145</v>
      </c>
      <c r="L42" s="1" t="s">
        <v>161</v>
      </c>
      <c r="M42" s="1">
        <v>1989</v>
      </c>
    </row>
    <row r="43" spans="2:13" x14ac:dyDescent="0.2">
      <c r="B43" s="1">
        <v>34776.621460000002</v>
      </c>
      <c r="C43" s="1">
        <v>-8045</v>
      </c>
      <c r="D43" s="1" t="s">
        <v>38</v>
      </c>
      <c r="E43" s="1" t="s">
        <v>182</v>
      </c>
      <c r="F43" s="1">
        <v>1958</v>
      </c>
      <c r="G43" s="1" t="s">
        <v>189</v>
      </c>
      <c r="H43" s="1">
        <v>11396</v>
      </c>
      <c r="I43" s="1" t="s">
        <v>38</v>
      </c>
      <c r="J43" s="1" t="s">
        <v>171</v>
      </c>
      <c r="K43" s="1">
        <v>1988</v>
      </c>
    </row>
    <row r="44" spans="2:13" x14ac:dyDescent="0.2">
      <c r="B44" s="1">
        <v>35197.555099999998</v>
      </c>
      <c r="C44" s="1">
        <v>-7390</v>
      </c>
      <c r="D44" s="1" t="s">
        <v>38</v>
      </c>
      <c r="E44" s="1" t="s">
        <v>138</v>
      </c>
      <c r="F44" s="1">
        <v>1958</v>
      </c>
      <c r="G44" s="1" t="s">
        <v>190</v>
      </c>
      <c r="H44" s="1">
        <v>11396</v>
      </c>
      <c r="I44" s="1" t="s">
        <v>141</v>
      </c>
      <c r="J44" s="1" t="s">
        <v>171</v>
      </c>
      <c r="K44" s="1">
        <v>1988</v>
      </c>
    </row>
    <row r="45" spans="2:13" x14ac:dyDescent="0.2">
      <c r="B45" s="1">
        <v>35198.528599999998</v>
      </c>
      <c r="C45" s="1">
        <v>-7388.5</v>
      </c>
      <c r="D45" s="1" t="s">
        <v>38</v>
      </c>
      <c r="E45" s="1" t="s">
        <v>138</v>
      </c>
      <c r="F45" s="1">
        <v>1958</v>
      </c>
      <c r="G45" s="1" t="s">
        <v>191</v>
      </c>
      <c r="H45" s="1">
        <v>11899</v>
      </c>
      <c r="I45" s="1" t="s">
        <v>38</v>
      </c>
      <c r="J45" s="1" t="s">
        <v>192</v>
      </c>
      <c r="K45" s="1" t="s">
        <v>193</v>
      </c>
      <c r="L45" s="1" t="s">
        <v>194</v>
      </c>
      <c r="M45" s="1" t="s">
        <v>195</v>
      </c>
    </row>
    <row r="46" spans="2:13" x14ac:dyDescent="0.2">
      <c r="B46" s="1">
        <v>35219.414599999996</v>
      </c>
      <c r="C46" s="1">
        <v>-7356</v>
      </c>
      <c r="D46" s="1" t="s">
        <v>38</v>
      </c>
      <c r="E46" s="1" t="s">
        <v>138</v>
      </c>
      <c r="F46" s="1">
        <v>1958</v>
      </c>
      <c r="G46" s="1">
        <v>2447596.5443000002</v>
      </c>
      <c r="H46" s="1">
        <v>11903.5</v>
      </c>
      <c r="I46" s="1" t="s">
        <v>38</v>
      </c>
      <c r="J46" s="1" t="s">
        <v>192</v>
      </c>
      <c r="K46" s="1" t="s">
        <v>196</v>
      </c>
      <c r="L46" s="1" t="s">
        <v>194</v>
      </c>
      <c r="M46" s="1" t="s">
        <v>195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2"/>
  <sheetViews>
    <sheetView topLeftCell="A167" workbookViewId="0">
      <selection activeCell="A139" sqref="A139:D212"/>
    </sheetView>
  </sheetViews>
  <sheetFormatPr defaultRowHeight="12.75" x14ac:dyDescent="0.2"/>
  <cols>
    <col min="1" max="1" width="17" style="71" customWidth="1"/>
    <col min="2" max="2" width="5.85546875" style="72" customWidth="1"/>
    <col min="3" max="3" width="13.85546875" style="72" customWidth="1"/>
    <col min="4" max="4" width="9" style="71" customWidth="1"/>
    <col min="5" max="5" width="13.85546875" style="72" customWidth="1"/>
    <col min="6" max="6" width="35.5703125" style="72" customWidth="1"/>
    <col min="7" max="7" width="14.140625" style="72" customWidth="1"/>
    <col min="8" max="8" width="11.85546875" style="72" customWidth="1"/>
    <col min="9" max="9" width="9.140625" style="72"/>
    <col min="10" max="10" width="8" style="72" customWidth="1"/>
    <col min="11" max="11" width="17" style="72" customWidth="1"/>
    <col min="13" max="16384" width="9.140625" style="72"/>
  </cols>
  <sheetData>
    <row r="1" spans="1:12" ht="15.75" x14ac:dyDescent="0.25">
      <c r="A1" s="73" t="s">
        <v>197</v>
      </c>
    </row>
    <row r="3" spans="1:12" x14ac:dyDescent="0.2">
      <c r="A3" s="74" t="s">
        <v>198</v>
      </c>
    </row>
    <row r="10" spans="1:12" x14ac:dyDescent="0.2">
      <c r="L10" s="72"/>
    </row>
    <row r="11" spans="1:12" ht="12.75" customHeight="1" x14ac:dyDescent="0.2">
      <c r="A11" s="75" t="s">
        <v>49</v>
      </c>
      <c r="B11" s="76" t="str">
        <f t="shared" ref="B11:B74" si="0">IF(G11=INT(G11),"I","II")</f>
        <v>I</v>
      </c>
      <c r="C11" s="72">
        <v>24585.493999999999</v>
      </c>
      <c r="D11" s="75" t="s">
        <v>36</v>
      </c>
      <c r="E11" s="72">
        <f>VLOOKUP(C11,Active!C$21:E$186,3,FALSE)</f>
        <v>-32438.957863193962</v>
      </c>
      <c r="F11" s="77" t="s">
        <v>199</v>
      </c>
      <c r="G11" s="78">
        <v>-32439</v>
      </c>
      <c r="H11" s="78" t="s">
        <v>200</v>
      </c>
      <c r="J11" s="77"/>
      <c r="K11" s="79" t="s">
        <v>201</v>
      </c>
      <c r="L11" s="72"/>
    </row>
    <row r="12" spans="1:12" ht="12.75" customHeight="1" x14ac:dyDescent="0.2">
      <c r="A12" s="75" t="s">
        <v>49</v>
      </c>
      <c r="B12" s="76" t="str">
        <f t="shared" si="0"/>
        <v>I</v>
      </c>
      <c r="C12" s="72">
        <v>25002.575000000001</v>
      </c>
      <c r="D12" s="75" t="s">
        <v>36</v>
      </c>
      <c r="E12" s="72">
        <f>VLOOKUP(C12,Active!C$21:E$186,3,FALSE)</f>
        <v>-31789.956831140389</v>
      </c>
      <c r="F12" s="77" t="s">
        <v>202</v>
      </c>
      <c r="G12" s="78">
        <v>-31790</v>
      </c>
      <c r="H12" s="78" t="s">
        <v>203</v>
      </c>
      <c r="J12" s="77"/>
      <c r="K12" s="79" t="s">
        <v>201</v>
      </c>
      <c r="L12" s="72"/>
    </row>
    <row r="13" spans="1:12" ht="12.75" customHeight="1" x14ac:dyDescent="0.2">
      <c r="A13" s="75" t="s">
        <v>204</v>
      </c>
      <c r="B13" s="76" t="str">
        <f t="shared" si="0"/>
        <v>I</v>
      </c>
      <c r="C13" s="72">
        <v>25004.52</v>
      </c>
      <c r="D13" s="75" t="s">
        <v>36</v>
      </c>
      <c r="E13" s="72">
        <f>VLOOKUP(C13,Active!C$21:E$186,3,FALSE)</f>
        <v>-31786.930303901448</v>
      </c>
      <c r="F13" s="77" t="s">
        <v>205</v>
      </c>
      <c r="G13" s="78">
        <v>-31787</v>
      </c>
      <c r="H13" s="78" t="s">
        <v>206</v>
      </c>
      <c r="J13" s="77"/>
      <c r="K13" s="79" t="s">
        <v>207</v>
      </c>
      <c r="L13" s="72"/>
    </row>
    <row r="14" spans="1:12" ht="12.75" customHeight="1" x14ac:dyDescent="0.2">
      <c r="A14" s="75" t="s">
        <v>208</v>
      </c>
      <c r="B14" s="76" t="str">
        <f t="shared" si="0"/>
        <v>I</v>
      </c>
      <c r="C14" s="72">
        <v>25740.325000000001</v>
      </c>
      <c r="D14" s="75" t="s">
        <v>37</v>
      </c>
      <c r="E14" s="72">
        <f>VLOOKUP(C14,Active!C$21:E$186,3,FALSE)</f>
        <v>-30641.977154776516</v>
      </c>
      <c r="F14" s="77" t="s">
        <v>209</v>
      </c>
      <c r="G14" s="78">
        <v>-30642</v>
      </c>
      <c r="H14" s="78" t="s">
        <v>210</v>
      </c>
      <c r="J14" s="77"/>
      <c r="K14" s="79" t="s">
        <v>211</v>
      </c>
      <c r="L14" s="72"/>
    </row>
    <row r="15" spans="1:12" ht="12.75" customHeight="1" x14ac:dyDescent="0.2">
      <c r="A15" s="75" t="s">
        <v>49</v>
      </c>
      <c r="B15" s="76" t="str">
        <f t="shared" si="0"/>
        <v>I</v>
      </c>
      <c r="C15" s="72">
        <v>26117.562000000002</v>
      </c>
      <c r="D15" s="75" t="s">
        <v>37</v>
      </c>
      <c r="E15" s="72">
        <f>VLOOKUP(C15,Active!C$21:E$186,3,FALSE)</f>
        <v>-30054.97558354984</v>
      </c>
      <c r="F15" s="77" t="s">
        <v>212</v>
      </c>
      <c r="G15" s="78">
        <v>-30055</v>
      </c>
      <c r="H15" s="78" t="s">
        <v>213</v>
      </c>
      <c r="J15" s="77"/>
      <c r="K15" s="79" t="s">
        <v>214</v>
      </c>
      <c r="L15" s="72"/>
    </row>
    <row r="16" spans="1:12" ht="12.75" customHeight="1" x14ac:dyDescent="0.2">
      <c r="A16" s="75" t="s">
        <v>49</v>
      </c>
      <c r="B16" s="76" t="str">
        <f t="shared" si="0"/>
        <v>I</v>
      </c>
      <c r="C16" s="72">
        <v>26119.495999999999</v>
      </c>
      <c r="D16" s="75" t="s">
        <v>37</v>
      </c>
      <c r="E16" s="72">
        <f>VLOOKUP(C16,Active!C$21:E$186,3,FALSE)</f>
        <v>-30051.966172917397</v>
      </c>
      <c r="F16" s="77" t="s">
        <v>215</v>
      </c>
      <c r="G16" s="78">
        <v>-30052</v>
      </c>
      <c r="H16" s="78" t="s">
        <v>216</v>
      </c>
      <c r="J16" s="77"/>
      <c r="K16" s="79" t="s">
        <v>214</v>
      </c>
      <c r="L16" s="72"/>
    </row>
    <row r="17" spans="1:11" s="72" customFormat="1" ht="12.75" customHeight="1" x14ac:dyDescent="0.2">
      <c r="A17" s="75" t="s">
        <v>49</v>
      </c>
      <c r="B17" s="76" t="str">
        <f t="shared" si="0"/>
        <v>I</v>
      </c>
      <c r="C17" s="72">
        <v>26124.66</v>
      </c>
      <c r="D17" s="75" t="s">
        <v>37</v>
      </c>
      <c r="E17" s="72">
        <f>VLOOKUP(C17,Active!C$21:E$186,3,FALSE)</f>
        <v>-30043.930704196635</v>
      </c>
      <c r="F17" s="77" t="s">
        <v>217</v>
      </c>
      <c r="G17" s="78">
        <v>-30044</v>
      </c>
      <c r="H17" s="78" t="s">
        <v>206</v>
      </c>
      <c r="J17" s="77"/>
      <c r="K17" s="79" t="s">
        <v>214</v>
      </c>
    </row>
    <row r="18" spans="1:11" s="72" customFormat="1" ht="12.75" customHeight="1" x14ac:dyDescent="0.2">
      <c r="A18" s="75" t="s">
        <v>218</v>
      </c>
      <c r="B18" s="76" t="str">
        <f t="shared" si="0"/>
        <v>I</v>
      </c>
      <c r="C18" s="72">
        <v>26418.991000000002</v>
      </c>
      <c r="D18" s="75" t="s">
        <v>37</v>
      </c>
      <c r="E18" s="72">
        <f>VLOOKUP(C18,Active!C$21:E$186,3,FALSE)</f>
        <v>-29585.935440050438</v>
      </c>
      <c r="F18" s="77" t="s">
        <v>219</v>
      </c>
      <c r="G18" s="78">
        <v>-29586</v>
      </c>
      <c r="H18" s="78" t="s">
        <v>220</v>
      </c>
      <c r="J18" s="77"/>
      <c r="K18" s="79" t="s">
        <v>214</v>
      </c>
    </row>
    <row r="19" spans="1:11" s="72" customFormat="1" ht="12.75" customHeight="1" x14ac:dyDescent="0.2">
      <c r="A19" s="75" t="s">
        <v>49</v>
      </c>
      <c r="B19" s="76" t="str">
        <f t="shared" si="0"/>
        <v>I</v>
      </c>
      <c r="C19" s="72">
        <v>26444.701000000001</v>
      </c>
      <c r="D19" s="75" t="s">
        <v>37</v>
      </c>
      <c r="E19" s="72">
        <f>VLOOKUP(C19,Active!C$21:E$186,3,FALSE)</f>
        <v>-29545.929262511549</v>
      </c>
      <c r="F19" s="77" t="s">
        <v>221</v>
      </c>
      <c r="G19" s="78">
        <v>-29546</v>
      </c>
      <c r="H19" s="78" t="s">
        <v>206</v>
      </c>
      <c r="J19" s="77"/>
      <c r="K19" s="79" t="s">
        <v>214</v>
      </c>
    </row>
    <row r="20" spans="1:11" s="72" customFormat="1" ht="12.75" customHeight="1" x14ac:dyDescent="0.2">
      <c r="A20" s="75" t="s">
        <v>52</v>
      </c>
      <c r="B20" s="76" t="str">
        <f t="shared" si="0"/>
        <v>I</v>
      </c>
      <c r="C20" s="72">
        <v>27547.499</v>
      </c>
      <c r="D20" s="75" t="s">
        <v>37</v>
      </c>
      <c r="E20" s="72">
        <f>VLOOKUP(C20,Active!C$21:E$186,3,FALSE)</f>
        <v>-27829.914770970074</v>
      </c>
      <c r="F20" s="77" t="s">
        <v>222</v>
      </c>
      <c r="G20" s="78">
        <v>-27830</v>
      </c>
      <c r="H20" s="78" t="s">
        <v>223</v>
      </c>
      <c r="J20" s="77"/>
      <c r="K20" s="79" t="s">
        <v>224</v>
      </c>
    </row>
    <row r="21" spans="1:11" s="72" customFormat="1" ht="12.75" customHeight="1" x14ac:dyDescent="0.2">
      <c r="A21" s="75" t="s">
        <v>49</v>
      </c>
      <c r="B21" s="76" t="str">
        <f t="shared" si="0"/>
        <v>I</v>
      </c>
      <c r="C21" s="72">
        <v>27888.714</v>
      </c>
      <c r="D21" s="75" t="s">
        <v>37</v>
      </c>
      <c r="E21" s="72">
        <f>VLOOKUP(C21,Active!C$21:E$186,3,FALSE)</f>
        <v>-27298.965417841642</v>
      </c>
      <c r="F21" s="77" t="s">
        <v>225</v>
      </c>
      <c r="G21" s="78">
        <v>-27299</v>
      </c>
      <c r="H21" s="78" t="s">
        <v>216</v>
      </c>
      <c r="J21" s="77"/>
      <c r="K21" s="79" t="s">
        <v>214</v>
      </c>
    </row>
    <row r="22" spans="1:11" s="72" customFormat="1" ht="12.75" customHeight="1" x14ac:dyDescent="0.2">
      <c r="A22" s="75" t="s">
        <v>49</v>
      </c>
      <c r="B22" s="76" t="str">
        <f t="shared" si="0"/>
        <v>II</v>
      </c>
      <c r="C22" s="72">
        <v>27891.61</v>
      </c>
      <c r="D22" s="75" t="s">
        <v>37</v>
      </c>
      <c r="E22" s="72">
        <f>VLOOKUP(C22,Active!C$21:E$186,3,FALSE)</f>
        <v>-27294.459082168651</v>
      </c>
      <c r="F22" s="77" t="s">
        <v>226</v>
      </c>
      <c r="G22" s="78">
        <v>-27294.5</v>
      </c>
      <c r="H22" s="78" t="s">
        <v>227</v>
      </c>
      <c r="J22" s="77"/>
      <c r="K22" s="79" t="s">
        <v>214</v>
      </c>
    </row>
    <row r="23" spans="1:11" s="72" customFormat="1" ht="12.75" customHeight="1" x14ac:dyDescent="0.2">
      <c r="A23" s="75" t="s">
        <v>49</v>
      </c>
      <c r="B23" s="76" t="str">
        <f t="shared" si="0"/>
        <v>II</v>
      </c>
      <c r="C23" s="72">
        <v>29329.850999999999</v>
      </c>
      <c r="D23" s="75" t="s">
        <v>38</v>
      </c>
      <c r="E23" s="72">
        <f>VLOOKUP(C23,Active!C$21:E$186,3,FALSE)</f>
        <v>-25056.476787742016</v>
      </c>
      <c r="F23" s="77" t="s">
        <v>228</v>
      </c>
      <c r="G23" s="78">
        <v>-25056.5</v>
      </c>
      <c r="H23" s="78" t="s">
        <v>210</v>
      </c>
      <c r="J23" s="77" t="s">
        <v>229</v>
      </c>
      <c r="K23" s="79" t="s">
        <v>230</v>
      </c>
    </row>
    <row r="24" spans="1:11" s="72" customFormat="1" ht="12.75" customHeight="1" x14ac:dyDescent="0.2">
      <c r="A24" s="75" t="s">
        <v>49</v>
      </c>
      <c r="B24" s="76" t="str">
        <f t="shared" si="0"/>
        <v>II</v>
      </c>
      <c r="C24" s="72">
        <v>29334.992999999999</v>
      </c>
      <c r="D24" s="75" t="s">
        <v>38</v>
      </c>
      <c r="E24" s="72">
        <f>VLOOKUP(C24,Active!C$21:E$186,3,FALSE)</f>
        <v>-25048.475552234238</v>
      </c>
      <c r="F24" s="77" t="s">
        <v>231</v>
      </c>
      <c r="G24" s="78">
        <v>-25048.5</v>
      </c>
      <c r="H24" s="78" t="s">
        <v>213</v>
      </c>
      <c r="J24" s="77" t="s">
        <v>229</v>
      </c>
      <c r="K24" s="79" t="s">
        <v>230</v>
      </c>
    </row>
    <row r="25" spans="1:11" s="72" customFormat="1" ht="12.75" customHeight="1" x14ac:dyDescent="0.2">
      <c r="A25" s="75" t="s">
        <v>49</v>
      </c>
      <c r="B25" s="76" t="str">
        <f t="shared" si="0"/>
        <v>I</v>
      </c>
      <c r="C25" s="72">
        <v>29335.955999999998</v>
      </c>
      <c r="D25" s="75" t="s">
        <v>38</v>
      </c>
      <c r="E25" s="72">
        <f>VLOOKUP(C25,Active!C$21:E$186,3,FALSE)</f>
        <v>-25046.977071138557</v>
      </c>
      <c r="F25" s="77" t="s">
        <v>232</v>
      </c>
      <c r="G25" s="78">
        <v>-25047</v>
      </c>
      <c r="H25" s="78" t="s">
        <v>210</v>
      </c>
      <c r="J25" s="77" t="s">
        <v>229</v>
      </c>
      <c r="K25" s="79" t="s">
        <v>230</v>
      </c>
    </row>
    <row r="26" spans="1:11" s="72" customFormat="1" ht="12.75" customHeight="1" x14ac:dyDescent="0.2">
      <c r="A26" s="75" t="s">
        <v>49</v>
      </c>
      <c r="B26" s="76" t="str">
        <f t="shared" si="0"/>
        <v>I</v>
      </c>
      <c r="C26" s="72">
        <v>29337.883999999998</v>
      </c>
      <c r="D26" s="75" t="s">
        <v>38</v>
      </c>
      <c r="E26" s="72">
        <f>VLOOKUP(C26,Active!C$21:E$186,3,FALSE)</f>
        <v>-25043.976996836926</v>
      </c>
      <c r="F26" s="77" t="s">
        <v>233</v>
      </c>
      <c r="G26" s="78">
        <v>-25044</v>
      </c>
      <c r="H26" s="78" t="s">
        <v>210</v>
      </c>
      <c r="J26" s="77" t="s">
        <v>229</v>
      </c>
      <c r="K26" s="79" t="s">
        <v>230</v>
      </c>
    </row>
    <row r="27" spans="1:11" s="72" customFormat="1" ht="12.75" customHeight="1" x14ac:dyDescent="0.2">
      <c r="A27" s="75" t="s">
        <v>49</v>
      </c>
      <c r="B27" s="76" t="str">
        <f t="shared" si="0"/>
        <v>II</v>
      </c>
      <c r="C27" s="72">
        <v>29338.850999999999</v>
      </c>
      <c r="D27" s="75" t="s">
        <v>38</v>
      </c>
      <c r="E27" s="72">
        <f>VLOOKUP(C27,Active!C$21:E$186,3,FALSE)</f>
        <v>-25042.472291520698</v>
      </c>
      <c r="F27" s="77" t="s">
        <v>234</v>
      </c>
      <c r="G27" s="78">
        <v>-25042.5</v>
      </c>
      <c r="H27" s="78" t="s">
        <v>235</v>
      </c>
      <c r="J27" s="77" t="s">
        <v>229</v>
      </c>
      <c r="K27" s="79" t="s">
        <v>230</v>
      </c>
    </row>
    <row r="28" spans="1:11" s="72" customFormat="1" ht="12.75" customHeight="1" x14ac:dyDescent="0.2">
      <c r="A28" s="75" t="s">
        <v>49</v>
      </c>
      <c r="B28" s="76" t="str">
        <f t="shared" si="0"/>
        <v>I</v>
      </c>
      <c r="C28" s="72">
        <v>29339.811000000002</v>
      </c>
      <c r="D28" s="75" t="s">
        <v>38</v>
      </c>
      <c r="E28" s="72">
        <f>VLOOKUP(C28,Active!C$21:E$186,3,FALSE)</f>
        <v>-25040.978478590423</v>
      </c>
      <c r="F28" s="77" t="s">
        <v>236</v>
      </c>
      <c r="G28" s="78">
        <v>-25041</v>
      </c>
      <c r="H28" s="78" t="s">
        <v>237</v>
      </c>
      <c r="J28" s="77" t="s">
        <v>229</v>
      </c>
      <c r="K28" s="79" t="s">
        <v>230</v>
      </c>
    </row>
    <row r="29" spans="1:11" s="72" customFormat="1" ht="12.75" customHeight="1" x14ac:dyDescent="0.2">
      <c r="A29" s="75" t="s">
        <v>49</v>
      </c>
      <c r="B29" s="76" t="str">
        <f t="shared" si="0"/>
        <v>I</v>
      </c>
      <c r="C29" s="72">
        <v>29346.879000000001</v>
      </c>
      <c r="D29" s="75" t="s">
        <v>38</v>
      </c>
      <c r="E29" s="72">
        <f>VLOOKUP(C29,Active!C$21:E$186,3,FALSE)</f>
        <v>-25029.980280891283</v>
      </c>
      <c r="F29" s="77" t="s">
        <v>238</v>
      </c>
      <c r="G29" s="78">
        <v>-25030</v>
      </c>
      <c r="H29" s="78" t="s">
        <v>239</v>
      </c>
      <c r="J29" s="77" t="s">
        <v>229</v>
      </c>
      <c r="K29" s="79" t="s">
        <v>230</v>
      </c>
    </row>
    <row r="30" spans="1:11" s="72" customFormat="1" ht="12.75" customHeight="1" x14ac:dyDescent="0.2">
      <c r="A30" s="75" t="s">
        <v>49</v>
      </c>
      <c r="B30" s="76" t="str">
        <f t="shared" si="0"/>
        <v>I</v>
      </c>
      <c r="C30" s="72">
        <v>29359.734</v>
      </c>
      <c r="D30" s="75" t="s">
        <v>38</v>
      </c>
      <c r="E30" s="72">
        <f>VLOOKUP(C30,Active!C$21:E$186,3,FALSE)</f>
        <v>-25009.977192121842</v>
      </c>
      <c r="F30" s="77" t="s">
        <v>240</v>
      </c>
      <c r="G30" s="78">
        <v>-25010</v>
      </c>
      <c r="H30" s="78" t="s">
        <v>210</v>
      </c>
      <c r="J30" s="77" t="s">
        <v>229</v>
      </c>
      <c r="K30" s="79" t="s">
        <v>230</v>
      </c>
    </row>
    <row r="31" spans="1:11" s="72" customFormat="1" ht="12.75" customHeight="1" x14ac:dyDescent="0.2">
      <c r="A31" s="75" t="s">
        <v>49</v>
      </c>
      <c r="B31" s="76" t="str">
        <f t="shared" si="0"/>
        <v>II</v>
      </c>
      <c r="C31" s="72">
        <v>29363.91</v>
      </c>
      <c r="D31" s="75" t="s">
        <v>38</v>
      </c>
      <c r="E31" s="72">
        <f>VLOOKUP(C31,Active!C$21:E$186,3,FALSE)</f>
        <v>-25003.479105875151</v>
      </c>
      <c r="F31" s="77" t="s">
        <v>241</v>
      </c>
      <c r="G31" s="78">
        <v>-25003.5</v>
      </c>
      <c r="H31" s="78" t="s">
        <v>239</v>
      </c>
      <c r="J31" s="77" t="s">
        <v>229</v>
      </c>
      <c r="K31" s="79" t="s">
        <v>230</v>
      </c>
    </row>
    <row r="32" spans="1:11" s="72" customFormat="1" ht="12.75" customHeight="1" x14ac:dyDescent="0.2">
      <c r="A32" s="75" t="s">
        <v>49</v>
      </c>
      <c r="B32" s="76" t="str">
        <f t="shared" si="0"/>
        <v>I</v>
      </c>
      <c r="C32" s="72">
        <v>29368.732</v>
      </c>
      <c r="D32" s="75" t="s">
        <v>38</v>
      </c>
      <c r="E32" s="72">
        <f>VLOOKUP(C32,Active!C$21:E$186,3,FALSE)</f>
        <v>-24995.975808010797</v>
      </c>
      <c r="F32" s="77" t="s">
        <v>242</v>
      </c>
      <c r="G32" s="78">
        <v>-24996</v>
      </c>
      <c r="H32" s="78" t="s">
        <v>213</v>
      </c>
      <c r="J32" s="77" t="s">
        <v>229</v>
      </c>
      <c r="K32" s="79" t="s">
        <v>230</v>
      </c>
    </row>
    <row r="33" spans="1:11" s="72" customFormat="1" ht="12.75" customHeight="1" x14ac:dyDescent="0.2">
      <c r="A33" s="75" t="s">
        <v>243</v>
      </c>
      <c r="B33" s="76" t="str">
        <f t="shared" si="0"/>
        <v>I</v>
      </c>
      <c r="C33" s="72">
        <v>31265.172999999999</v>
      </c>
      <c r="D33" s="75" t="s">
        <v>37</v>
      </c>
      <c r="E33" s="72">
        <f>VLOOKUP(C33,Active!C$21:E$186,3,FALSE)</f>
        <v>-22045.009050405679</v>
      </c>
      <c r="F33" s="77" t="s">
        <v>244</v>
      </c>
      <c r="G33" s="78">
        <v>-22045</v>
      </c>
      <c r="H33" s="78" t="s">
        <v>245</v>
      </c>
      <c r="J33" s="77"/>
      <c r="K33" s="79" t="s">
        <v>246</v>
      </c>
    </row>
    <row r="34" spans="1:11" s="72" customFormat="1" ht="12.75" customHeight="1" x14ac:dyDescent="0.2">
      <c r="A34" s="75" t="s">
        <v>247</v>
      </c>
      <c r="B34" s="76" t="str">
        <f t="shared" si="0"/>
        <v>I</v>
      </c>
      <c r="C34" s="72">
        <v>33387.853999999999</v>
      </c>
      <c r="D34" s="75" t="s">
        <v>38</v>
      </c>
      <c r="E34" s="72">
        <f>VLOOKUP(C34,Active!C$21:E$186,3,FALSE)</f>
        <v>-18742.000378899418</v>
      </c>
      <c r="F34" s="77" t="s">
        <v>248</v>
      </c>
      <c r="G34" s="78">
        <v>-18742</v>
      </c>
      <c r="H34" s="78" t="s">
        <v>249</v>
      </c>
      <c r="J34" s="77" t="s">
        <v>229</v>
      </c>
      <c r="K34" s="79" t="s">
        <v>250</v>
      </c>
    </row>
    <row r="35" spans="1:11" s="72" customFormat="1" ht="12.75" customHeight="1" x14ac:dyDescent="0.2">
      <c r="A35" s="75" t="s">
        <v>251</v>
      </c>
      <c r="B35" s="76" t="str">
        <f t="shared" si="0"/>
        <v>I</v>
      </c>
      <c r="C35" s="72">
        <v>34455.291899999997</v>
      </c>
      <c r="D35" s="75" t="s">
        <v>38</v>
      </c>
      <c r="E35" s="72">
        <f>VLOOKUP(C35,Active!C$21:E$186,3,FALSE)</f>
        <v>-17081.00815256187</v>
      </c>
      <c r="F35" s="77" t="s">
        <v>252</v>
      </c>
      <c r="G35" s="78">
        <v>-17081</v>
      </c>
      <c r="H35" s="78" t="s">
        <v>253</v>
      </c>
      <c r="J35" s="77" t="s">
        <v>229</v>
      </c>
      <c r="K35" s="79" t="s">
        <v>254</v>
      </c>
    </row>
    <row r="36" spans="1:11" s="72" customFormat="1" ht="12.75" customHeight="1" x14ac:dyDescent="0.2">
      <c r="A36" s="75" t="s">
        <v>251</v>
      </c>
      <c r="B36" s="76" t="str">
        <f t="shared" si="0"/>
        <v>I</v>
      </c>
      <c r="C36" s="72">
        <v>34458.508999999998</v>
      </c>
      <c r="D36" s="75" t="s">
        <v>38</v>
      </c>
      <c r="E36" s="72">
        <f>VLOOKUP(C36,Active!C$21:E$186,3,FALSE)</f>
        <v>-17076.0021675848</v>
      </c>
      <c r="F36" s="77" t="s">
        <v>255</v>
      </c>
      <c r="G36" s="78">
        <v>-17076</v>
      </c>
      <c r="H36" s="78" t="s">
        <v>256</v>
      </c>
      <c r="J36" s="77" t="s">
        <v>229</v>
      </c>
      <c r="K36" s="79" t="s">
        <v>254</v>
      </c>
    </row>
    <row r="37" spans="1:11" s="72" customFormat="1" ht="12.75" customHeight="1" x14ac:dyDescent="0.2">
      <c r="A37" s="75" t="s">
        <v>251</v>
      </c>
      <c r="B37" s="76" t="str">
        <f t="shared" si="0"/>
        <v>I</v>
      </c>
      <c r="C37" s="72">
        <v>35197.555099999998</v>
      </c>
      <c r="D37" s="75" t="s">
        <v>38</v>
      </c>
      <c r="E37" s="72">
        <f>VLOOKUP(C37,Active!C$21:E$186,3,FALSE)</f>
        <v>-15926.005688159545</v>
      </c>
      <c r="F37" s="77" t="s">
        <v>257</v>
      </c>
      <c r="G37" s="78">
        <v>-15926</v>
      </c>
      <c r="H37" s="78" t="s">
        <v>258</v>
      </c>
      <c r="J37" s="77" t="s">
        <v>229</v>
      </c>
      <c r="K37" s="79" t="s">
        <v>254</v>
      </c>
    </row>
    <row r="38" spans="1:11" s="72" customFormat="1" ht="12.75" customHeight="1" x14ac:dyDescent="0.2">
      <c r="A38" s="75" t="s">
        <v>251</v>
      </c>
      <c r="B38" s="76" t="str">
        <f t="shared" si="0"/>
        <v>II</v>
      </c>
      <c r="C38" s="72">
        <v>35198.528599999998</v>
      </c>
      <c r="D38" s="75" t="s">
        <v>38</v>
      </c>
      <c r="E38" s="72">
        <f>VLOOKUP(C38,Active!C$21:E$186,3,FALSE)</f>
        <v>-15924.49086848494</v>
      </c>
      <c r="F38" s="77" t="s">
        <v>259</v>
      </c>
      <c r="G38" s="78">
        <v>-15924.5</v>
      </c>
      <c r="H38" s="78" t="s">
        <v>260</v>
      </c>
      <c r="J38" s="77" t="s">
        <v>229</v>
      </c>
      <c r="K38" s="79" t="s">
        <v>254</v>
      </c>
    </row>
    <row r="39" spans="1:11" s="72" customFormat="1" ht="12.75" customHeight="1" x14ac:dyDescent="0.2">
      <c r="A39" s="75" t="s">
        <v>251</v>
      </c>
      <c r="B39" s="76" t="str">
        <f t="shared" si="0"/>
        <v>I</v>
      </c>
      <c r="C39" s="72">
        <v>35219.414599999996</v>
      </c>
      <c r="D39" s="75" t="s">
        <v>38</v>
      </c>
      <c r="E39" s="72">
        <f>VLOOKUP(C39,Active!C$21:E$186,3,FALSE)</f>
        <v>-15891.991100920677</v>
      </c>
      <c r="F39" s="77" t="s">
        <v>261</v>
      </c>
      <c r="G39" s="78">
        <v>-15892</v>
      </c>
      <c r="H39" s="78" t="s">
        <v>262</v>
      </c>
      <c r="J39" s="77" t="s">
        <v>229</v>
      </c>
      <c r="K39" s="79" t="s">
        <v>254</v>
      </c>
    </row>
    <row r="40" spans="1:11" s="72" customFormat="1" ht="12.75" customHeight="1" x14ac:dyDescent="0.2">
      <c r="A40" s="75" t="s">
        <v>251</v>
      </c>
      <c r="B40" s="76" t="str">
        <f t="shared" si="0"/>
        <v>II</v>
      </c>
      <c r="C40" s="72">
        <v>35562.261899999998</v>
      </c>
      <c r="D40" s="75" t="s">
        <v>38</v>
      </c>
      <c r="E40" s="72">
        <f>VLOOKUP(C40,Active!C$21:E$186,3,FALSE)</f>
        <v>-15358.501798994241</v>
      </c>
      <c r="F40" s="77" t="s">
        <v>263</v>
      </c>
      <c r="G40" s="78">
        <v>-15358.5</v>
      </c>
      <c r="H40" s="78" t="s">
        <v>264</v>
      </c>
      <c r="J40" s="77" t="s">
        <v>229</v>
      </c>
      <c r="K40" s="79" t="s">
        <v>254</v>
      </c>
    </row>
    <row r="41" spans="1:11" s="72" customFormat="1" ht="12.75" customHeight="1" x14ac:dyDescent="0.2">
      <c r="A41" s="75" t="s">
        <v>251</v>
      </c>
      <c r="B41" s="76" t="str">
        <f t="shared" si="0"/>
        <v>I</v>
      </c>
      <c r="C41" s="72">
        <v>35848.564899999998</v>
      </c>
      <c r="D41" s="75" t="s">
        <v>38</v>
      </c>
      <c r="E41" s="72">
        <f>VLOOKUP(C41,Active!C$21:E$186,3,FALSE)</f>
        <v>-14912.99854547746</v>
      </c>
      <c r="F41" s="77" t="s">
        <v>265</v>
      </c>
      <c r="G41" s="78">
        <v>-14913</v>
      </c>
      <c r="H41" s="78" t="s">
        <v>266</v>
      </c>
      <c r="J41" s="77" t="s">
        <v>229</v>
      </c>
      <c r="K41" s="79" t="s">
        <v>254</v>
      </c>
    </row>
    <row r="42" spans="1:11" s="72" customFormat="1" ht="12.75" customHeight="1" x14ac:dyDescent="0.2">
      <c r="A42" s="75" t="s">
        <v>267</v>
      </c>
      <c r="B42" s="76" t="str">
        <f t="shared" si="0"/>
        <v>I</v>
      </c>
      <c r="C42" s="72">
        <v>37028.4755</v>
      </c>
      <c r="D42" s="75" t="s">
        <v>38</v>
      </c>
      <c r="E42" s="72">
        <f>VLOOKUP(C42,Active!C$21:E$186,3,FALSE)</f>
        <v>-13076.99259667867</v>
      </c>
      <c r="F42" s="77" t="s">
        <v>268</v>
      </c>
      <c r="G42" s="78">
        <v>-13077</v>
      </c>
      <c r="H42" s="78" t="s">
        <v>269</v>
      </c>
      <c r="J42" s="77" t="s">
        <v>229</v>
      </c>
      <c r="K42" s="79" t="s">
        <v>270</v>
      </c>
    </row>
    <row r="43" spans="1:11" s="72" customFormat="1" ht="12.75" customHeight="1" x14ac:dyDescent="0.2">
      <c r="A43" s="75" t="s">
        <v>271</v>
      </c>
      <c r="B43" s="76" t="str">
        <f t="shared" si="0"/>
        <v>I</v>
      </c>
      <c r="C43" s="72">
        <v>38846.535000000003</v>
      </c>
      <c r="D43" s="75" t="s">
        <v>38</v>
      </c>
      <c r="E43" s="72">
        <f>VLOOKUP(C43,Active!C$21:E$186,3,FALSE)</f>
        <v>-10247.99177469254</v>
      </c>
      <c r="F43" s="77" t="s">
        <v>272</v>
      </c>
      <c r="G43" s="78">
        <v>-10248</v>
      </c>
      <c r="H43" s="78" t="s">
        <v>273</v>
      </c>
      <c r="J43" s="77" t="s">
        <v>229</v>
      </c>
      <c r="K43" s="79" t="s">
        <v>274</v>
      </c>
    </row>
    <row r="44" spans="1:11" s="72" customFormat="1" ht="12.75" customHeight="1" x14ac:dyDescent="0.2">
      <c r="A44" s="75" t="s">
        <v>271</v>
      </c>
      <c r="B44" s="76" t="str">
        <f t="shared" si="0"/>
        <v>I</v>
      </c>
      <c r="C44" s="72">
        <v>39587.506500000003</v>
      </c>
      <c r="D44" s="75" t="s">
        <v>38</v>
      </c>
      <c r="E44" s="72">
        <f>VLOOKUP(C44,Active!C$21:E$186,3,FALSE)</f>
        <v>-9094.9992667090064</v>
      </c>
      <c r="F44" s="77" t="s">
        <v>275</v>
      </c>
      <c r="G44" s="78">
        <v>-9095</v>
      </c>
      <c r="H44" s="78" t="s">
        <v>276</v>
      </c>
      <c r="J44" s="77" t="s">
        <v>229</v>
      </c>
      <c r="K44" s="79" t="s">
        <v>274</v>
      </c>
    </row>
    <row r="45" spans="1:11" s="72" customFormat="1" ht="12.75" customHeight="1" x14ac:dyDescent="0.2">
      <c r="A45" s="75" t="s">
        <v>271</v>
      </c>
      <c r="B45" s="76" t="str">
        <f t="shared" si="0"/>
        <v>I</v>
      </c>
      <c r="C45" s="72">
        <v>39618.351999999999</v>
      </c>
      <c r="D45" s="75" t="s">
        <v>38</v>
      </c>
      <c r="E45" s="72">
        <f>VLOOKUP(C45,Active!C$21:E$186,3,FALSE)</f>
        <v>-9047.0019680207279</v>
      </c>
      <c r="F45" s="77" t="s">
        <v>277</v>
      </c>
      <c r="G45" s="78">
        <v>-9047</v>
      </c>
      <c r="H45" s="78" t="s">
        <v>278</v>
      </c>
      <c r="J45" s="77" t="s">
        <v>229</v>
      </c>
      <c r="K45" s="79" t="s">
        <v>274</v>
      </c>
    </row>
    <row r="46" spans="1:11" s="72" customFormat="1" ht="12.75" customHeight="1" x14ac:dyDescent="0.2">
      <c r="A46" s="75" t="s">
        <v>279</v>
      </c>
      <c r="B46" s="76" t="str">
        <f t="shared" si="0"/>
        <v>II</v>
      </c>
      <c r="C46" s="72">
        <v>39943.859299999996</v>
      </c>
      <c r="D46" s="75" t="s">
        <v>38</v>
      </c>
      <c r="E46" s="72">
        <f>VLOOKUP(C46,Active!C$21:E$186,3,FALSE)</f>
        <v>-8540.4946621473628</v>
      </c>
      <c r="F46" s="77" t="s">
        <v>280</v>
      </c>
      <c r="G46" s="78">
        <v>-8540.5</v>
      </c>
      <c r="H46" s="78" t="s">
        <v>281</v>
      </c>
      <c r="J46" s="77" t="s">
        <v>229</v>
      </c>
      <c r="K46" s="79" t="s">
        <v>282</v>
      </c>
    </row>
    <row r="47" spans="1:11" s="72" customFormat="1" ht="12.75" customHeight="1" x14ac:dyDescent="0.2">
      <c r="A47" s="75" t="s">
        <v>279</v>
      </c>
      <c r="B47" s="76" t="str">
        <f t="shared" si="0"/>
        <v>I</v>
      </c>
      <c r="C47" s="72">
        <v>39946.747199999998</v>
      </c>
      <c r="D47" s="75" t="s">
        <v>38</v>
      </c>
      <c r="E47" s="72">
        <f>VLOOKUP(C47,Active!C$21:E$186,3,FALSE)</f>
        <v>-8536.0009305209678</v>
      </c>
      <c r="F47" s="77" t="s">
        <v>283</v>
      </c>
      <c r="G47" s="78">
        <v>-8536</v>
      </c>
      <c r="H47" s="78" t="s">
        <v>284</v>
      </c>
      <c r="J47" s="77" t="s">
        <v>229</v>
      </c>
      <c r="K47" s="79" t="s">
        <v>282</v>
      </c>
    </row>
    <row r="48" spans="1:11" s="72" customFormat="1" ht="12.75" customHeight="1" x14ac:dyDescent="0.2">
      <c r="A48" s="75" t="s">
        <v>279</v>
      </c>
      <c r="B48" s="76" t="str">
        <f t="shared" si="0"/>
        <v>I</v>
      </c>
      <c r="C48" s="72">
        <v>39948.675499999998</v>
      </c>
      <c r="D48" s="75" t="s">
        <v>38</v>
      </c>
      <c r="E48" s="72">
        <f>VLOOKUP(C48,Active!C$21:E$186,3,FALSE)</f>
        <v>-8533.0003894027959</v>
      </c>
      <c r="F48" s="77" t="s">
        <v>285</v>
      </c>
      <c r="G48" s="78">
        <v>-8533</v>
      </c>
      <c r="H48" s="78" t="s">
        <v>286</v>
      </c>
      <c r="J48" s="77" t="s">
        <v>229</v>
      </c>
      <c r="K48" s="79" t="s">
        <v>282</v>
      </c>
    </row>
    <row r="49" spans="1:11" s="72" customFormat="1" ht="12.75" customHeight="1" x14ac:dyDescent="0.2">
      <c r="A49" s="75" t="s">
        <v>287</v>
      </c>
      <c r="B49" s="76" t="str">
        <f t="shared" si="0"/>
        <v>I</v>
      </c>
      <c r="C49" s="72">
        <v>40290.542999999998</v>
      </c>
      <c r="D49" s="75" t="s">
        <v>37</v>
      </c>
      <c r="E49" s="72">
        <f>VLOOKUP(C49,Active!C$21:E$186,3,FALSE)</f>
        <v>-8001.0357102983198</v>
      </c>
      <c r="F49" s="77" t="s">
        <v>288</v>
      </c>
      <c r="G49" s="78">
        <v>-8001</v>
      </c>
      <c r="H49" s="78" t="s">
        <v>289</v>
      </c>
      <c r="J49" s="77"/>
      <c r="K49" s="79" t="s">
        <v>290</v>
      </c>
    </row>
    <row r="50" spans="1:11" s="72" customFormat="1" ht="12.75" customHeight="1" x14ac:dyDescent="0.2">
      <c r="A50" s="75" t="s">
        <v>291</v>
      </c>
      <c r="B50" s="76" t="str">
        <f t="shared" si="0"/>
        <v>I</v>
      </c>
      <c r="C50" s="72">
        <v>40319.440999999999</v>
      </c>
      <c r="D50" s="75" t="s">
        <v>37</v>
      </c>
      <c r="E50" s="72">
        <f>VLOOKUP(C50,Active!C$21:E$186,3,FALSE)</f>
        <v>-7956.0688289868131</v>
      </c>
      <c r="F50" s="77" t="s">
        <v>292</v>
      </c>
      <c r="G50" s="78">
        <v>-7956</v>
      </c>
      <c r="H50" s="78" t="s">
        <v>293</v>
      </c>
      <c r="J50" s="77"/>
      <c r="K50" s="79" t="s">
        <v>290</v>
      </c>
    </row>
    <row r="51" spans="1:11" s="72" customFormat="1" ht="12.75" customHeight="1" x14ac:dyDescent="0.2">
      <c r="A51" s="75" t="s">
        <v>291</v>
      </c>
      <c r="B51" s="76" t="str">
        <f t="shared" si="0"/>
        <v>II</v>
      </c>
      <c r="C51" s="72">
        <v>40322.343999999997</v>
      </c>
      <c r="D51" s="75" t="s">
        <v>37</v>
      </c>
      <c r="E51" s="72">
        <f>VLOOKUP(C51,Active!C$21:E$186,3,FALSE)</f>
        <v>-7951.5516009278736</v>
      </c>
      <c r="F51" s="77" t="s">
        <v>294</v>
      </c>
      <c r="G51" s="78">
        <v>-7951.5</v>
      </c>
      <c r="H51" s="78" t="s">
        <v>295</v>
      </c>
      <c r="J51" s="77"/>
      <c r="K51" s="79" t="s">
        <v>290</v>
      </c>
    </row>
    <row r="52" spans="1:11" s="72" customFormat="1" ht="12.75" customHeight="1" x14ac:dyDescent="0.2">
      <c r="A52" s="75" t="s">
        <v>291</v>
      </c>
      <c r="B52" s="76" t="str">
        <f t="shared" si="0"/>
        <v>I</v>
      </c>
      <c r="C52" s="72">
        <v>40344.521000000001</v>
      </c>
      <c r="D52" s="75" t="s">
        <v>37</v>
      </c>
      <c r="E52" s="72">
        <f>VLOOKUP(C52,Active!C$21:E$186,3,FALSE)</f>
        <v>-7917.0429661834132</v>
      </c>
      <c r="F52" s="77" t="s">
        <v>296</v>
      </c>
      <c r="G52" s="78">
        <v>-7917</v>
      </c>
      <c r="H52" s="78" t="s">
        <v>297</v>
      </c>
      <c r="J52" s="77"/>
      <c r="K52" s="79" t="s">
        <v>290</v>
      </c>
    </row>
    <row r="53" spans="1:11" s="72" customFormat="1" ht="12.75" customHeight="1" x14ac:dyDescent="0.2">
      <c r="A53" s="75" t="s">
        <v>298</v>
      </c>
      <c r="B53" s="76" t="str">
        <f t="shared" si="0"/>
        <v>I</v>
      </c>
      <c r="C53" s="72">
        <v>40650.444000000003</v>
      </c>
      <c r="D53" s="75" t="s">
        <v>37</v>
      </c>
      <c r="E53" s="72">
        <f>VLOOKUP(C53,Active!C$21:E$186,3,FALSE)</f>
        <v>-7441.0099109041621</v>
      </c>
      <c r="F53" s="77" t="s">
        <v>299</v>
      </c>
      <c r="G53" s="78">
        <v>-7441</v>
      </c>
      <c r="H53" s="78" t="s">
        <v>245</v>
      </c>
      <c r="J53" s="77"/>
      <c r="K53" s="79" t="s">
        <v>290</v>
      </c>
    </row>
    <row r="54" spans="1:11" s="72" customFormat="1" ht="12.75" customHeight="1" x14ac:dyDescent="0.2">
      <c r="A54" s="75" t="s">
        <v>298</v>
      </c>
      <c r="B54" s="76" t="str">
        <f t="shared" si="0"/>
        <v>I</v>
      </c>
      <c r="C54" s="72">
        <v>40688.349000000002</v>
      </c>
      <c r="D54" s="75" t="s">
        <v>37</v>
      </c>
      <c r="E54" s="72">
        <f>VLOOKUP(C54,Active!C$21:E$186,3,FALSE)</f>
        <v>-7382.0276409853941</v>
      </c>
      <c r="F54" s="77" t="s">
        <v>300</v>
      </c>
      <c r="G54" s="78">
        <v>-7382</v>
      </c>
      <c r="H54" s="78" t="s">
        <v>301</v>
      </c>
      <c r="J54" s="77"/>
      <c r="K54" s="79" t="s">
        <v>290</v>
      </c>
    </row>
    <row r="55" spans="1:11" s="72" customFormat="1" ht="12.75" customHeight="1" x14ac:dyDescent="0.2">
      <c r="A55" s="75" t="s">
        <v>302</v>
      </c>
      <c r="B55" s="76" t="str">
        <f t="shared" si="0"/>
        <v>I</v>
      </c>
      <c r="C55" s="72">
        <v>40711.483</v>
      </c>
      <c r="D55" s="75" t="s">
        <v>37</v>
      </c>
      <c r="E55" s="72">
        <f>VLOOKUP(C55,Active!C$21:E$186,3,FALSE)</f>
        <v>-7346.029861476075</v>
      </c>
      <c r="F55" s="77" t="s">
        <v>303</v>
      </c>
      <c r="G55" s="78">
        <v>-7346</v>
      </c>
      <c r="H55" s="78" t="s">
        <v>304</v>
      </c>
      <c r="J55" s="77"/>
      <c r="K55" s="79" t="s">
        <v>290</v>
      </c>
    </row>
    <row r="56" spans="1:11" s="72" customFormat="1" ht="12.75" customHeight="1" x14ac:dyDescent="0.2">
      <c r="A56" s="75" t="s">
        <v>302</v>
      </c>
      <c r="B56" s="76" t="str">
        <f t="shared" si="0"/>
        <v>I</v>
      </c>
      <c r="C56" s="72">
        <v>40731.406999999999</v>
      </c>
      <c r="D56" s="75" t="s">
        <v>37</v>
      </c>
      <c r="E56" s="72">
        <f>VLOOKUP(C56,Active!C$21:E$186,3,FALSE)</f>
        <v>-7315.027018952358</v>
      </c>
      <c r="F56" s="77" t="s">
        <v>305</v>
      </c>
      <c r="G56" s="78">
        <v>-7315</v>
      </c>
      <c r="H56" s="78" t="s">
        <v>306</v>
      </c>
      <c r="J56" s="77"/>
      <c r="K56" s="79" t="s">
        <v>290</v>
      </c>
    </row>
    <row r="57" spans="1:11" s="72" customFormat="1" ht="12.75" customHeight="1" x14ac:dyDescent="0.2">
      <c r="A57" s="75" t="s">
        <v>302</v>
      </c>
      <c r="B57" s="76" t="str">
        <f t="shared" si="0"/>
        <v>I</v>
      </c>
      <c r="C57" s="72">
        <v>40740.43</v>
      </c>
      <c r="D57" s="75" t="s">
        <v>37</v>
      </c>
      <c r="E57" s="72">
        <f>VLOOKUP(C57,Active!C$21:E$186,3,FALSE)</f>
        <v>-7300.9867334629198</v>
      </c>
      <c r="F57" s="77" t="s">
        <v>307</v>
      </c>
      <c r="G57" s="78">
        <v>-7301</v>
      </c>
      <c r="H57" s="78" t="s">
        <v>308</v>
      </c>
      <c r="J57" s="77"/>
      <c r="K57" s="79" t="s">
        <v>290</v>
      </c>
    </row>
    <row r="58" spans="1:11" s="72" customFormat="1" ht="12.75" customHeight="1" x14ac:dyDescent="0.2">
      <c r="A58" s="80" t="s">
        <v>309</v>
      </c>
      <c r="B58" s="76" t="str">
        <f t="shared" si="0"/>
        <v>I</v>
      </c>
      <c r="C58" s="72">
        <v>41391.427000000003</v>
      </c>
      <c r="D58" s="75" t="s">
        <v>38</v>
      </c>
      <c r="E58" s="72">
        <f>VLOOKUP(C58,Active!C$21:E$186,3,FALSE)</f>
        <v>-6287.9995082865662</v>
      </c>
      <c r="F58" s="77" t="s">
        <v>310</v>
      </c>
      <c r="G58" s="78">
        <v>-6288</v>
      </c>
      <c r="H58" s="78" t="s">
        <v>311</v>
      </c>
      <c r="J58" s="77" t="s">
        <v>229</v>
      </c>
      <c r="K58" s="79" t="s">
        <v>312</v>
      </c>
    </row>
    <row r="59" spans="1:11" s="72" customFormat="1" ht="12.75" customHeight="1" x14ac:dyDescent="0.2">
      <c r="A59" s="80" t="s">
        <v>313</v>
      </c>
      <c r="B59" s="76" t="str">
        <f t="shared" si="0"/>
        <v>II</v>
      </c>
      <c r="C59" s="72">
        <v>42451.48</v>
      </c>
      <c r="D59" s="75" t="s">
        <v>38</v>
      </c>
      <c r="E59" s="72">
        <f>VLOOKUP(C59,Active!C$21:E$186,3,FALSE)</f>
        <v>-4638.4985935206532</v>
      </c>
      <c r="F59" s="77" t="s">
        <v>314</v>
      </c>
      <c r="G59" s="78">
        <v>-4638.5</v>
      </c>
      <c r="H59" s="78" t="s">
        <v>315</v>
      </c>
      <c r="J59" s="77" t="s">
        <v>229</v>
      </c>
      <c r="K59" s="79" t="s">
        <v>316</v>
      </c>
    </row>
    <row r="60" spans="1:11" s="72" customFormat="1" ht="12.75" customHeight="1" x14ac:dyDescent="0.2">
      <c r="A60" s="75" t="s">
        <v>317</v>
      </c>
      <c r="B60" s="76" t="str">
        <f t="shared" si="0"/>
        <v>II</v>
      </c>
      <c r="C60" s="72">
        <v>42568.440999999999</v>
      </c>
      <c r="D60" s="75" t="s">
        <v>37</v>
      </c>
      <c r="E60" s="72">
        <f>VLOOKUP(C60,Active!C$21:E$186,3,FALSE)</f>
        <v>-4456.5008287938626</v>
      </c>
      <c r="F60" s="77" t="s">
        <v>318</v>
      </c>
      <c r="G60" s="78">
        <v>-4456.5</v>
      </c>
      <c r="H60" s="78" t="s">
        <v>319</v>
      </c>
      <c r="J60" s="77"/>
      <c r="K60" s="79" t="s">
        <v>290</v>
      </c>
    </row>
    <row r="61" spans="1:11" s="72" customFormat="1" ht="12.75" customHeight="1" x14ac:dyDescent="0.2">
      <c r="A61" s="80" t="s">
        <v>320</v>
      </c>
      <c r="B61" s="76" t="str">
        <f t="shared" si="0"/>
        <v>I</v>
      </c>
      <c r="C61" s="72">
        <v>42892.661999999997</v>
      </c>
      <c r="D61" s="75" t="s">
        <v>38</v>
      </c>
      <c r="E61" s="72">
        <f>VLOOKUP(C61,Active!C$21:E$186,3,FALSE)</f>
        <v>-3951.99507664155</v>
      </c>
      <c r="F61" s="77" t="s">
        <v>321</v>
      </c>
      <c r="G61" s="78">
        <v>-3952</v>
      </c>
      <c r="H61" s="78" t="s">
        <v>322</v>
      </c>
      <c r="J61" s="77" t="s">
        <v>229</v>
      </c>
      <c r="K61" s="79" t="s">
        <v>323</v>
      </c>
    </row>
    <row r="62" spans="1:11" s="72" customFormat="1" ht="12.75" customHeight="1" x14ac:dyDescent="0.2">
      <c r="A62" s="75" t="s">
        <v>324</v>
      </c>
      <c r="B62" s="76" t="str">
        <f t="shared" si="0"/>
        <v>I</v>
      </c>
      <c r="C62" s="72">
        <v>42897.802000000003</v>
      </c>
      <c r="D62" s="75" t="s">
        <v>38</v>
      </c>
      <c r="E62" s="72">
        <f>VLOOKUP(C62,Active!C$21:E$186,3,FALSE)</f>
        <v>-3943.9969532440332</v>
      </c>
      <c r="F62" s="77" t="s">
        <v>325</v>
      </c>
      <c r="G62" s="78">
        <v>-3944</v>
      </c>
      <c r="H62" s="78" t="s">
        <v>326</v>
      </c>
      <c r="J62" s="77"/>
      <c r="K62" s="79" t="s">
        <v>327</v>
      </c>
    </row>
    <row r="63" spans="1:11" s="72" customFormat="1" ht="12.75" customHeight="1" x14ac:dyDescent="0.2">
      <c r="A63" s="75" t="s">
        <v>324</v>
      </c>
      <c r="B63" s="76" t="str">
        <f t="shared" si="0"/>
        <v>I</v>
      </c>
      <c r="C63" s="72">
        <v>43262.813000000002</v>
      </c>
      <c r="D63" s="75" t="s">
        <v>37</v>
      </c>
      <c r="E63" s="72">
        <f>VLOOKUP(C63,Active!C$21:E$186,3,FALSE)</f>
        <v>-3376.0197121064502</v>
      </c>
      <c r="F63" s="77" t="s">
        <v>328</v>
      </c>
      <c r="G63" s="78">
        <v>-3376</v>
      </c>
      <c r="H63" s="78" t="s">
        <v>329</v>
      </c>
      <c r="J63" s="77"/>
      <c r="K63" s="79" t="s">
        <v>330</v>
      </c>
    </row>
    <row r="64" spans="1:11" s="72" customFormat="1" ht="12.75" customHeight="1" x14ac:dyDescent="0.2">
      <c r="A64" s="75" t="s">
        <v>324</v>
      </c>
      <c r="B64" s="76" t="str">
        <f t="shared" si="0"/>
        <v>I</v>
      </c>
      <c r="C64" s="72">
        <v>43262.828999999998</v>
      </c>
      <c r="D64" s="75" t="s">
        <v>37</v>
      </c>
      <c r="E64" s="72">
        <f>VLOOKUP(C64,Active!C$21:E$186,3,FALSE)</f>
        <v>-3375.9948152242855</v>
      </c>
      <c r="F64" s="77" t="s">
        <v>331</v>
      </c>
      <c r="G64" s="78">
        <v>-3376</v>
      </c>
      <c r="H64" s="78" t="s">
        <v>332</v>
      </c>
      <c r="J64" s="77"/>
      <c r="K64" s="79" t="s">
        <v>333</v>
      </c>
    </row>
    <row r="65" spans="1:11" s="72" customFormat="1" ht="12.75" customHeight="1" x14ac:dyDescent="0.2">
      <c r="A65" s="75" t="s">
        <v>324</v>
      </c>
      <c r="B65" s="76" t="str">
        <f t="shared" si="0"/>
        <v>I</v>
      </c>
      <c r="C65" s="72">
        <v>43577.696000000004</v>
      </c>
      <c r="D65" s="75" t="s">
        <v>37</v>
      </c>
      <c r="E65" s="72">
        <f>VLOOKUP(C65,Active!C$21:E$186,3,FALSE)</f>
        <v>-2886.0444028113134</v>
      </c>
      <c r="F65" s="77" t="s">
        <v>334</v>
      </c>
      <c r="G65" s="78">
        <v>-2886</v>
      </c>
      <c r="H65" s="78" t="s">
        <v>335</v>
      </c>
      <c r="J65" s="77"/>
      <c r="K65" s="79" t="s">
        <v>330</v>
      </c>
    </row>
    <row r="66" spans="1:11" s="72" customFormat="1" ht="12.75" customHeight="1" x14ac:dyDescent="0.2">
      <c r="A66" s="75" t="s">
        <v>324</v>
      </c>
      <c r="B66" s="76" t="str">
        <f t="shared" si="0"/>
        <v>I</v>
      </c>
      <c r="C66" s="72">
        <v>44334.758999999998</v>
      </c>
      <c r="D66" s="75" t="s">
        <v>37</v>
      </c>
      <c r="E66" s="72">
        <f>VLOOKUP(C66,Active!C$21:E$186,3,FALSE)</f>
        <v>-1708.0126336116439</v>
      </c>
      <c r="F66" s="77" t="s">
        <v>336</v>
      </c>
      <c r="G66" s="78">
        <v>-1708</v>
      </c>
      <c r="H66" s="78" t="s">
        <v>337</v>
      </c>
      <c r="J66" s="77"/>
      <c r="K66" s="79" t="s">
        <v>330</v>
      </c>
    </row>
    <row r="67" spans="1:11" s="72" customFormat="1" ht="12.75" customHeight="1" x14ac:dyDescent="0.2">
      <c r="A67" s="80" t="s">
        <v>338</v>
      </c>
      <c r="B67" s="76" t="str">
        <f t="shared" si="0"/>
        <v>I</v>
      </c>
      <c r="C67" s="72">
        <v>44709.435599999997</v>
      </c>
      <c r="D67" s="75" t="s">
        <v>38</v>
      </c>
      <c r="E67" s="72">
        <f>VLOOKUP(C67,Active!C$21:E$186,3,FALSE)</f>
        <v>-1124.9951859544228</v>
      </c>
      <c r="F67" s="77" t="s">
        <v>339</v>
      </c>
      <c r="G67" s="78">
        <v>-1125</v>
      </c>
      <c r="H67" s="78" t="s">
        <v>340</v>
      </c>
      <c r="J67" s="77" t="s">
        <v>229</v>
      </c>
      <c r="K67" s="79" t="s">
        <v>341</v>
      </c>
    </row>
    <row r="68" spans="1:11" s="72" customFormat="1" ht="12.75" customHeight="1" x14ac:dyDescent="0.2">
      <c r="A68" s="75" t="s">
        <v>342</v>
      </c>
      <c r="B68" s="76" t="str">
        <f t="shared" si="0"/>
        <v>I</v>
      </c>
      <c r="C68" s="72">
        <v>45074.457000000002</v>
      </c>
      <c r="D68" s="75" t="s">
        <v>38</v>
      </c>
      <c r="E68" s="72">
        <f>VLOOKUP(C68,Active!C$21:E$186,3,FALSE)</f>
        <v>-557.00176184341842</v>
      </c>
      <c r="F68" s="77" t="s">
        <v>343</v>
      </c>
      <c r="G68" s="78">
        <v>-557</v>
      </c>
      <c r="H68" s="78" t="s">
        <v>319</v>
      </c>
      <c r="J68" s="77" t="s">
        <v>229</v>
      </c>
      <c r="K68" s="79" t="s">
        <v>290</v>
      </c>
    </row>
    <row r="69" spans="1:11" s="72" customFormat="1" ht="12.75" customHeight="1" x14ac:dyDescent="0.2">
      <c r="A69" s="75" t="s">
        <v>64</v>
      </c>
      <c r="B69" s="76" t="str">
        <f t="shared" si="0"/>
        <v>I</v>
      </c>
      <c r="C69" s="72">
        <v>45432.414599999996</v>
      </c>
      <c r="D69" s="75" t="s">
        <v>38</v>
      </c>
      <c r="E69" s="72">
        <f>VLOOKUP(C69,Active!C$21:E$186,3,FALSE)</f>
        <v>0</v>
      </c>
      <c r="F69" s="77" t="s">
        <v>344</v>
      </c>
      <c r="G69" s="78">
        <v>0</v>
      </c>
      <c r="H69" s="78" t="s">
        <v>345</v>
      </c>
      <c r="J69" s="77" t="s">
        <v>229</v>
      </c>
      <c r="K69" s="79" t="s">
        <v>346</v>
      </c>
    </row>
    <row r="70" spans="1:11" s="72" customFormat="1" ht="12.75" customHeight="1" x14ac:dyDescent="0.2">
      <c r="A70" s="75" t="s">
        <v>324</v>
      </c>
      <c r="B70" s="76" t="str">
        <f t="shared" si="0"/>
        <v>I</v>
      </c>
      <c r="C70" s="72">
        <v>46165.684999999998</v>
      </c>
      <c r="D70" s="75" t="s">
        <v>37</v>
      </c>
      <c r="E70" s="72">
        <f>VLOOKUP(C70,Active!C$21:E$186,3,FALSE)</f>
        <v>1141.0091717779856</v>
      </c>
      <c r="F70" s="77" t="s">
        <v>347</v>
      </c>
      <c r="G70" s="78">
        <v>1141</v>
      </c>
      <c r="H70" s="78" t="s">
        <v>348</v>
      </c>
      <c r="J70" s="77"/>
      <c r="K70" s="79" t="s">
        <v>349</v>
      </c>
    </row>
    <row r="71" spans="1:11" s="72" customFormat="1" ht="12.75" customHeight="1" x14ac:dyDescent="0.2">
      <c r="A71" s="75" t="s">
        <v>324</v>
      </c>
      <c r="B71" s="76" t="str">
        <f t="shared" si="0"/>
        <v>I</v>
      </c>
      <c r="C71" s="72">
        <v>46174.682000000001</v>
      </c>
      <c r="D71" s="75" t="s">
        <v>37</v>
      </c>
      <c r="E71" s="72">
        <f>VLOOKUP(C71,Active!C$21:E$186,3,FALSE)</f>
        <v>1155.0089998338976</v>
      </c>
      <c r="F71" s="77" t="s">
        <v>350</v>
      </c>
      <c r="G71" s="78">
        <v>1155</v>
      </c>
      <c r="H71" s="78" t="s">
        <v>348</v>
      </c>
      <c r="J71" s="77"/>
      <c r="K71" s="79" t="s">
        <v>349</v>
      </c>
    </row>
    <row r="72" spans="1:11" s="72" customFormat="1" ht="12.75" customHeight="1" x14ac:dyDescent="0.2">
      <c r="A72" s="75" t="s">
        <v>351</v>
      </c>
      <c r="B72" s="76" t="str">
        <f t="shared" si="0"/>
        <v>I</v>
      </c>
      <c r="C72" s="72">
        <v>46180.409</v>
      </c>
      <c r="D72" s="75" t="s">
        <v>37</v>
      </c>
      <c r="E72" s="72">
        <f>VLOOKUP(C72,Active!C$21:E$186,3,FALSE)</f>
        <v>1163.9205275960592</v>
      </c>
      <c r="F72" s="77" t="s">
        <v>352</v>
      </c>
      <c r="G72" s="78">
        <v>1164</v>
      </c>
      <c r="H72" s="78" t="s">
        <v>353</v>
      </c>
      <c r="J72" s="77"/>
      <c r="K72" s="79" t="s">
        <v>354</v>
      </c>
    </row>
    <row r="73" spans="1:11" s="72" customFormat="1" ht="12.75" customHeight="1" x14ac:dyDescent="0.2">
      <c r="A73" s="75" t="s">
        <v>324</v>
      </c>
      <c r="B73" s="76" t="str">
        <f t="shared" si="0"/>
        <v>I</v>
      </c>
      <c r="C73" s="72">
        <v>46181.747000000003</v>
      </c>
      <c r="D73" s="75" t="s">
        <v>37</v>
      </c>
      <c r="E73" s="72">
        <f>VLOOKUP(C73,Active!C$21:E$186,3,FALSE)</f>
        <v>1166.0025293676333</v>
      </c>
      <c r="F73" s="77" t="s">
        <v>355</v>
      </c>
      <c r="G73" s="78">
        <v>1166</v>
      </c>
      <c r="H73" s="78" t="s">
        <v>326</v>
      </c>
      <c r="J73" s="77"/>
      <c r="K73" s="79" t="s">
        <v>356</v>
      </c>
    </row>
    <row r="74" spans="1:11" s="72" customFormat="1" ht="12.75" customHeight="1" x14ac:dyDescent="0.2">
      <c r="A74" s="75" t="s">
        <v>324</v>
      </c>
      <c r="B74" s="76" t="str">
        <f t="shared" si="0"/>
        <v>I</v>
      </c>
      <c r="C74" s="72">
        <v>46206.800999999999</v>
      </c>
      <c r="D74" s="75" t="s">
        <v>37</v>
      </c>
      <c r="E74" s="72">
        <f>VLOOKUP(C74,Active!C$21:E$186,3,FALSE)</f>
        <v>1204.9879347374963</v>
      </c>
      <c r="F74" s="77" t="s">
        <v>357</v>
      </c>
      <c r="G74" s="78">
        <v>1205</v>
      </c>
      <c r="H74" s="78" t="s">
        <v>337</v>
      </c>
      <c r="J74" s="77"/>
      <c r="K74" s="79" t="s">
        <v>356</v>
      </c>
    </row>
    <row r="75" spans="1:11" s="72" customFormat="1" ht="12.75" customHeight="1" x14ac:dyDescent="0.2">
      <c r="A75" s="75" t="s">
        <v>324</v>
      </c>
      <c r="B75" s="76" t="str">
        <f t="shared" ref="B75:B138" si="1">IF(G75=INT(G75),"I","II")</f>
        <v>I</v>
      </c>
      <c r="C75" s="72">
        <v>46530.71</v>
      </c>
      <c r="D75" s="75" t="s">
        <v>37</v>
      </c>
      <c r="E75" s="72">
        <f>VLOOKUP(C75,Active!C$21:E$186,3,FALSE)</f>
        <v>1709.0081976874728</v>
      </c>
      <c r="F75" s="77" t="s">
        <v>358</v>
      </c>
      <c r="G75" s="78">
        <v>1709</v>
      </c>
      <c r="H75" s="78" t="s">
        <v>359</v>
      </c>
      <c r="J75" s="77"/>
      <c r="K75" s="79" t="s">
        <v>356</v>
      </c>
    </row>
    <row r="76" spans="1:11" s="72" customFormat="1" ht="12.75" customHeight="1" x14ac:dyDescent="0.2">
      <c r="A76" s="75" t="s">
        <v>360</v>
      </c>
      <c r="B76" s="76" t="str">
        <f t="shared" si="1"/>
        <v>I</v>
      </c>
      <c r="C76" s="72">
        <v>46892.504999999997</v>
      </c>
      <c r="D76" s="75" t="s">
        <v>37</v>
      </c>
      <c r="E76" s="72">
        <f>VLOOKUP(C76,Active!C$21:E$186,3,FALSE)</f>
        <v>2271.9811655086387</v>
      </c>
      <c r="F76" s="77" t="s">
        <v>361</v>
      </c>
      <c r="G76" s="78">
        <v>2272</v>
      </c>
      <c r="H76" s="78" t="s">
        <v>362</v>
      </c>
      <c r="J76" s="77"/>
      <c r="K76" s="79" t="s">
        <v>354</v>
      </c>
    </row>
    <row r="77" spans="1:11" s="72" customFormat="1" ht="12.75" customHeight="1" x14ac:dyDescent="0.2">
      <c r="A77" s="75" t="s">
        <v>360</v>
      </c>
      <c r="B77" s="76" t="str">
        <f t="shared" si="1"/>
        <v>I</v>
      </c>
      <c r="C77" s="72">
        <v>46903.42</v>
      </c>
      <c r="D77" s="75" t="s">
        <v>37</v>
      </c>
      <c r="E77" s="72">
        <f>VLOOKUP(C77,Active!C$21:E$186,3,FALSE)</f>
        <v>2288.9655073148233</v>
      </c>
      <c r="F77" s="77" t="s">
        <v>363</v>
      </c>
      <c r="G77" s="78">
        <v>2289</v>
      </c>
      <c r="H77" s="78" t="s">
        <v>364</v>
      </c>
      <c r="J77" s="77"/>
      <c r="K77" s="79" t="s">
        <v>354</v>
      </c>
    </row>
    <row r="78" spans="1:11" s="72" customFormat="1" ht="12.75" customHeight="1" x14ac:dyDescent="0.2">
      <c r="A78" s="80" t="s">
        <v>365</v>
      </c>
      <c r="B78" s="76" t="str">
        <f t="shared" si="1"/>
        <v>I</v>
      </c>
      <c r="C78" s="72">
        <v>46911.792399999998</v>
      </c>
      <c r="D78" s="75" t="s">
        <v>38</v>
      </c>
      <c r="E78" s="72">
        <f>VLOOKUP(C78,Active!C$21:E$186,3,FALSE)</f>
        <v>2301.9934233329718</v>
      </c>
      <c r="F78" s="77" t="s">
        <v>366</v>
      </c>
      <c r="G78" s="78">
        <v>2302</v>
      </c>
      <c r="H78" s="78" t="s">
        <v>367</v>
      </c>
      <c r="J78" s="77" t="s">
        <v>229</v>
      </c>
      <c r="K78" s="79" t="s">
        <v>368</v>
      </c>
    </row>
    <row r="79" spans="1:11" s="72" customFormat="1" ht="12.75" customHeight="1" x14ac:dyDescent="0.2">
      <c r="A79" s="75" t="s">
        <v>324</v>
      </c>
      <c r="B79" s="76" t="str">
        <f t="shared" si="1"/>
        <v>I</v>
      </c>
      <c r="C79" s="72">
        <v>46915.667999999998</v>
      </c>
      <c r="D79" s="75" t="s">
        <v>37</v>
      </c>
      <c r="E79" s="72">
        <f>VLOOKUP(C79,Active!C$21:E$186,3,FALSE)</f>
        <v>2308.0240706168961</v>
      </c>
      <c r="F79" s="77" t="s">
        <v>369</v>
      </c>
      <c r="G79" s="78">
        <v>2308</v>
      </c>
      <c r="H79" s="78" t="s">
        <v>210</v>
      </c>
      <c r="J79" s="77"/>
      <c r="K79" s="79" t="s">
        <v>330</v>
      </c>
    </row>
    <row r="80" spans="1:11" s="72" customFormat="1" ht="12.75" customHeight="1" x14ac:dyDescent="0.2">
      <c r="A80" s="75" t="s">
        <v>324</v>
      </c>
      <c r="B80" s="76" t="str">
        <f t="shared" si="1"/>
        <v>I</v>
      </c>
      <c r="C80" s="72">
        <v>46940.722999999998</v>
      </c>
      <c r="D80" s="75" t="s">
        <v>37</v>
      </c>
      <c r="E80" s="72">
        <f>VLOOKUP(C80,Active!C$21:E$186,3,FALSE)</f>
        <v>2347.0110320419008</v>
      </c>
      <c r="F80" s="77" t="s">
        <v>370</v>
      </c>
      <c r="G80" s="78">
        <v>2347</v>
      </c>
      <c r="H80" s="78" t="s">
        <v>371</v>
      </c>
      <c r="J80" s="77"/>
      <c r="K80" s="79" t="s">
        <v>356</v>
      </c>
    </row>
    <row r="81" spans="1:11" s="72" customFormat="1" ht="12.75" customHeight="1" x14ac:dyDescent="0.2">
      <c r="A81" s="80" t="s">
        <v>372</v>
      </c>
      <c r="B81" s="76" t="str">
        <f t="shared" si="1"/>
        <v>I</v>
      </c>
      <c r="C81" s="72">
        <v>47261.392999999996</v>
      </c>
      <c r="D81" s="75" t="s">
        <v>37</v>
      </c>
      <c r="E81" s="72">
        <f>VLOOKUP(C81,Active!C$21:E$186,3,FALSE)</f>
        <v>2845.9912324073375</v>
      </c>
      <c r="F81" s="77" t="s">
        <v>373</v>
      </c>
      <c r="G81" s="78">
        <v>2846</v>
      </c>
      <c r="H81" s="78" t="s">
        <v>245</v>
      </c>
      <c r="J81" s="77"/>
      <c r="K81" s="79" t="s">
        <v>374</v>
      </c>
    </row>
    <row r="82" spans="1:11" s="72" customFormat="1" ht="12.75" customHeight="1" x14ac:dyDescent="0.2">
      <c r="A82" s="80" t="s">
        <v>375</v>
      </c>
      <c r="B82" s="76" t="str">
        <f t="shared" si="1"/>
        <v>II</v>
      </c>
      <c r="C82" s="72">
        <v>47262.365899999997</v>
      </c>
      <c r="D82" s="75" t="s">
        <v>38</v>
      </c>
      <c r="E82" s="72">
        <f>VLOOKUP(C82,Active!C$21:E$186,3,FALSE)</f>
        <v>2847.505118448863</v>
      </c>
      <c r="F82" s="77" t="s">
        <v>376</v>
      </c>
      <c r="G82" s="78">
        <v>2847.5</v>
      </c>
      <c r="H82" s="78" t="s">
        <v>377</v>
      </c>
      <c r="J82" s="77" t="s">
        <v>229</v>
      </c>
      <c r="K82" s="79" t="s">
        <v>378</v>
      </c>
    </row>
    <row r="83" spans="1:11" s="72" customFormat="1" ht="12.75" customHeight="1" x14ac:dyDescent="0.2">
      <c r="A83" s="75" t="s">
        <v>379</v>
      </c>
      <c r="B83" s="76" t="str">
        <f t="shared" si="1"/>
        <v>I</v>
      </c>
      <c r="C83" s="72">
        <v>47270.387600000002</v>
      </c>
      <c r="D83" s="75" t="s">
        <v>38</v>
      </c>
      <c r="E83" s="72">
        <f>VLOOKUP(C83,Active!C$21:E$186,3,FALSE)</f>
        <v>2859.9873259309279</v>
      </c>
      <c r="F83" s="77" t="s">
        <v>380</v>
      </c>
      <c r="G83" s="78">
        <v>2860</v>
      </c>
      <c r="H83" s="78" t="s">
        <v>381</v>
      </c>
      <c r="J83" s="77" t="s">
        <v>229</v>
      </c>
      <c r="K83" s="79" t="s">
        <v>290</v>
      </c>
    </row>
    <row r="84" spans="1:11" s="72" customFormat="1" ht="12.75" customHeight="1" x14ac:dyDescent="0.2">
      <c r="A84" s="75" t="s">
        <v>379</v>
      </c>
      <c r="B84" s="76" t="str">
        <f t="shared" si="1"/>
        <v>I</v>
      </c>
      <c r="C84" s="72">
        <v>47270.404000000002</v>
      </c>
      <c r="D84" s="75" t="s">
        <v>37</v>
      </c>
      <c r="E84" s="72">
        <f>VLOOKUP(C84,Active!C$21:E$186,3,FALSE)</f>
        <v>2860.0128452351541</v>
      </c>
      <c r="F84" s="77" t="s">
        <v>382</v>
      </c>
      <c r="G84" s="78">
        <v>2860</v>
      </c>
      <c r="H84" s="78" t="s">
        <v>383</v>
      </c>
      <c r="J84" s="77"/>
      <c r="K84" s="79" t="s">
        <v>354</v>
      </c>
    </row>
    <row r="85" spans="1:11" s="72" customFormat="1" ht="12.75" customHeight="1" x14ac:dyDescent="0.2">
      <c r="A85" s="75" t="s">
        <v>324</v>
      </c>
      <c r="B85" s="76" t="str">
        <f t="shared" si="1"/>
        <v>I</v>
      </c>
      <c r="C85" s="72">
        <v>47629.644999999997</v>
      </c>
      <c r="D85" s="75" t="s">
        <v>37</v>
      </c>
      <c r="E85" s="72">
        <f>VLOOKUP(C85,Active!C$21:E$186,3,FALSE)</f>
        <v>3419.0116482397325</v>
      </c>
      <c r="F85" s="77" t="s">
        <v>384</v>
      </c>
      <c r="G85" s="78">
        <v>3419</v>
      </c>
      <c r="H85" s="78" t="s">
        <v>371</v>
      </c>
      <c r="J85" s="77"/>
      <c r="K85" s="79" t="s">
        <v>330</v>
      </c>
    </row>
    <row r="86" spans="1:11" s="72" customFormat="1" ht="12.75" customHeight="1" x14ac:dyDescent="0.2">
      <c r="A86" s="80" t="s">
        <v>385</v>
      </c>
      <c r="B86" s="76" t="str">
        <f t="shared" si="1"/>
        <v>I</v>
      </c>
      <c r="C86" s="72">
        <v>47653.408000000003</v>
      </c>
      <c r="D86" s="75" t="s">
        <v>37</v>
      </c>
      <c r="E86" s="72">
        <f>VLOOKUP(C86,Active!C$21:E$186,3,FALSE)</f>
        <v>3455.9881864294198</v>
      </c>
      <c r="F86" s="77" t="s">
        <v>386</v>
      </c>
      <c r="G86" s="78">
        <v>3456</v>
      </c>
      <c r="H86" s="78" t="s">
        <v>337</v>
      </c>
      <c r="J86" s="77"/>
      <c r="K86" s="79" t="s">
        <v>374</v>
      </c>
    </row>
    <row r="87" spans="1:11" s="72" customFormat="1" ht="12.75" customHeight="1" x14ac:dyDescent="0.2">
      <c r="A87" s="80" t="s">
        <v>387</v>
      </c>
      <c r="B87" s="76" t="str">
        <f t="shared" si="1"/>
        <v>I</v>
      </c>
      <c r="C87" s="72">
        <v>47982.447999999997</v>
      </c>
      <c r="D87" s="75" t="s">
        <v>37</v>
      </c>
      <c r="E87" s="72">
        <f>VLOOKUP(C87,Active!C$21:E$186,3,FALSE)</f>
        <v>3967.992568280672</v>
      </c>
      <c r="F87" s="77" t="s">
        <v>388</v>
      </c>
      <c r="G87" s="78">
        <v>3968</v>
      </c>
      <c r="H87" s="78" t="s">
        <v>389</v>
      </c>
      <c r="J87" s="77"/>
      <c r="K87" s="79" t="s">
        <v>390</v>
      </c>
    </row>
    <row r="88" spans="1:11" s="72" customFormat="1" ht="12.75" customHeight="1" x14ac:dyDescent="0.2">
      <c r="A88" s="75" t="s">
        <v>324</v>
      </c>
      <c r="B88" s="76" t="str">
        <f t="shared" si="1"/>
        <v>I</v>
      </c>
      <c r="C88" s="72">
        <v>48003.656000000003</v>
      </c>
      <c r="D88" s="75" t="s">
        <v>37</v>
      </c>
      <c r="E88" s="72">
        <f>VLOOKUP(C88,Active!C$21:E$186,3,FALSE)</f>
        <v>4000.9933855986415</v>
      </c>
      <c r="F88" s="77" t="s">
        <v>391</v>
      </c>
      <c r="G88" s="78">
        <v>4001</v>
      </c>
      <c r="H88" s="78" t="s">
        <v>392</v>
      </c>
      <c r="J88" s="77"/>
      <c r="K88" s="79" t="s">
        <v>330</v>
      </c>
    </row>
    <row r="89" spans="1:11" s="72" customFormat="1" ht="12.75" customHeight="1" x14ac:dyDescent="0.2">
      <c r="A89" s="80" t="s">
        <v>387</v>
      </c>
      <c r="B89" s="76" t="str">
        <f t="shared" si="1"/>
        <v>I</v>
      </c>
      <c r="C89" s="72">
        <v>48036.425999999999</v>
      </c>
      <c r="D89" s="75" t="s">
        <v>37</v>
      </c>
      <c r="E89" s="72">
        <f>VLOOKUP(C89,Active!C$21:E$186,3,FALSE)</f>
        <v>4051.9853123955786</v>
      </c>
      <c r="F89" s="77" t="s">
        <v>393</v>
      </c>
      <c r="G89" s="78">
        <v>4052</v>
      </c>
      <c r="H89" s="78" t="s">
        <v>394</v>
      </c>
      <c r="J89" s="77"/>
      <c r="K89" s="79" t="s">
        <v>374</v>
      </c>
    </row>
    <row r="90" spans="1:11" s="72" customFormat="1" ht="12.75" customHeight="1" x14ac:dyDescent="0.2">
      <c r="A90" s="80" t="s">
        <v>387</v>
      </c>
      <c r="B90" s="76" t="str">
        <f t="shared" si="1"/>
        <v>I</v>
      </c>
      <c r="C90" s="72">
        <v>48358.406000000003</v>
      </c>
      <c r="D90" s="75" t="s">
        <v>37</v>
      </c>
      <c r="E90" s="72">
        <f>VLOOKUP(C90,Active!C$21:E$186,3,FALSE)</f>
        <v>4553.0039449887918</v>
      </c>
      <c r="F90" s="77" t="s">
        <v>395</v>
      </c>
      <c r="G90" s="78">
        <v>4553</v>
      </c>
      <c r="H90" s="78" t="s">
        <v>332</v>
      </c>
      <c r="J90" s="77"/>
      <c r="K90" s="79" t="s">
        <v>396</v>
      </c>
    </row>
    <row r="91" spans="1:11" s="72" customFormat="1" ht="12.75" customHeight="1" x14ac:dyDescent="0.2">
      <c r="A91" s="80" t="s">
        <v>387</v>
      </c>
      <c r="B91" s="76" t="str">
        <f t="shared" si="1"/>
        <v>II</v>
      </c>
      <c r="C91" s="72">
        <v>48359.353000000003</v>
      </c>
      <c r="D91" s="75" t="s">
        <v>37</v>
      </c>
      <c r="E91" s="72">
        <f>VLOOKUP(C91,Active!C$21:E$186,3,FALSE)</f>
        <v>4554.4775292023014</v>
      </c>
      <c r="F91" s="77" t="s">
        <v>397</v>
      </c>
      <c r="G91" s="78">
        <v>4554.5</v>
      </c>
      <c r="H91" s="78" t="s">
        <v>398</v>
      </c>
      <c r="J91" s="77"/>
      <c r="K91" s="79" t="s">
        <v>399</v>
      </c>
    </row>
    <row r="92" spans="1:11" s="72" customFormat="1" ht="12.75" customHeight="1" x14ac:dyDescent="0.2">
      <c r="A92" s="75" t="s">
        <v>400</v>
      </c>
      <c r="B92" s="76" t="str">
        <f t="shared" si="1"/>
        <v>I</v>
      </c>
      <c r="C92" s="72">
        <v>48385.387999999999</v>
      </c>
      <c r="D92" s="75" t="s">
        <v>38</v>
      </c>
      <c r="E92" s="72">
        <f>VLOOKUP(C92,Active!C$21:E$186,3,FALSE)</f>
        <v>4594.989424660288</v>
      </c>
      <c r="F92" s="77" t="s">
        <v>401</v>
      </c>
      <c r="G92" s="78">
        <v>4595</v>
      </c>
      <c r="H92" s="78" t="s">
        <v>402</v>
      </c>
      <c r="J92" s="77" t="s">
        <v>229</v>
      </c>
      <c r="K92" s="79" t="s">
        <v>403</v>
      </c>
    </row>
    <row r="93" spans="1:11" s="72" customFormat="1" ht="12.75" customHeight="1" x14ac:dyDescent="0.2">
      <c r="A93" s="75" t="s">
        <v>404</v>
      </c>
      <c r="B93" s="76" t="str">
        <f t="shared" si="1"/>
        <v>II</v>
      </c>
      <c r="C93" s="72">
        <v>48733.396399999998</v>
      </c>
      <c r="D93" s="75" t="s">
        <v>38</v>
      </c>
      <c r="E93" s="72">
        <f>VLOOKUP(C93,Active!C$21:E$186,3,FALSE)</f>
        <v>5136.5096827475909</v>
      </c>
      <c r="F93" s="77" t="s">
        <v>405</v>
      </c>
      <c r="G93" s="78">
        <v>5136.5</v>
      </c>
      <c r="H93" s="78" t="s">
        <v>406</v>
      </c>
      <c r="J93" s="77" t="s">
        <v>407</v>
      </c>
      <c r="K93" s="79" t="s">
        <v>290</v>
      </c>
    </row>
    <row r="94" spans="1:11" s="72" customFormat="1" ht="12.75" customHeight="1" x14ac:dyDescent="0.2">
      <c r="A94" s="80" t="s">
        <v>408</v>
      </c>
      <c r="B94" s="76" t="str">
        <f t="shared" si="1"/>
        <v>I</v>
      </c>
      <c r="C94" s="72">
        <v>49059.529699999999</v>
      </c>
      <c r="D94" s="75" t="s">
        <v>38</v>
      </c>
      <c r="E94" s="72">
        <f>VLOOKUP(C94,Active!C$21:E$186,3,FALSE)</f>
        <v>5643.9910791359107</v>
      </c>
      <c r="F94" s="77" t="s">
        <v>409</v>
      </c>
      <c r="G94" s="78">
        <v>5644</v>
      </c>
      <c r="H94" s="78" t="s">
        <v>410</v>
      </c>
      <c r="J94" s="77" t="s">
        <v>407</v>
      </c>
      <c r="K94" s="79" t="s">
        <v>411</v>
      </c>
    </row>
    <row r="95" spans="1:11" s="72" customFormat="1" ht="12.75" customHeight="1" x14ac:dyDescent="0.2">
      <c r="A95" s="80" t="s">
        <v>408</v>
      </c>
      <c r="B95" s="76" t="str">
        <f t="shared" si="1"/>
        <v>I</v>
      </c>
      <c r="C95" s="72">
        <v>49059.5308</v>
      </c>
      <c r="D95" s="75" t="s">
        <v>38</v>
      </c>
      <c r="E95" s="72">
        <f>VLOOKUP(C95,Active!C$21:E$186,3,FALSE)</f>
        <v>5643.9927907965621</v>
      </c>
      <c r="F95" s="77" t="s">
        <v>412</v>
      </c>
      <c r="G95" s="78">
        <v>5644</v>
      </c>
      <c r="H95" s="78" t="s">
        <v>413</v>
      </c>
      <c r="J95" s="77" t="s">
        <v>414</v>
      </c>
      <c r="K95" s="79" t="s">
        <v>411</v>
      </c>
    </row>
    <row r="96" spans="1:11" s="72" customFormat="1" ht="12.75" customHeight="1" x14ac:dyDescent="0.2">
      <c r="A96" s="75" t="s">
        <v>415</v>
      </c>
      <c r="B96" s="76" t="str">
        <f t="shared" si="1"/>
        <v>II</v>
      </c>
      <c r="C96" s="72">
        <v>49420.387000000002</v>
      </c>
      <c r="D96" s="75" t="s">
        <v>37</v>
      </c>
      <c r="E96" s="72">
        <f>VLOOKUP(C96,Active!C$21:E$186,3,FALSE)</f>
        <v>6205.5049340563373</v>
      </c>
      <c r="F96" s="77" t="s">
        <v>416</v>
      </c>
      <c r="G96" s="78">
        <v>6205.5</v>
      </c>
      <c r="H96" s="78" t="s">
        <v>332</v>
      </c>
      <c r="J96" s="77"/>
      <c r="K96" s="79" t="s">
        <v>417</v>
      </c>
    </row>
    <row r="97" spans="1:11" s="72" customFormat="1" ht="12.75" customHeight="1" x14ac:dyDescent="0.2">
      <c r="A97" s="75" t="s">
        <v>415</v>
      </c>
      <c r="B97" s="76" t="str">
        <f t="shared" si="1"/>
        <v>II</v>
      </c>
      <c r="C97" s="72">
        <v>49429.364000000001</v>
      </c>
      <c r="D97" s="75" t="s">
        <v>37</v>
      </c>
      <c r="E97" s="72">
        <f>VLOOKUP(C97,Active!C$21:E$186,3,FALSE)</f>
        <v>6219.4736410095293</v>
      </c>
      <c r="F97" s="77" t="s">
        <v>418</v>
      </c>
      <c r="G97" s="78">
        <v>6219.5</v>
      </c>
      <c r="H97" s="78" t="s">
        <v>306</v>
      </c>
      <c r="J97" s="77"/>
      <c r="K97" s="79" t="s">
        <v>417</v>
      </c>
    </row>
    <row r="98" spans="1:11" s="72" customFormat="1" ht="12.75" customHeight="1" x14ac:dyDescent="0.2">
      <c r="A98" s="80" t="s">
        <v>419</v>
      </c>
      <c r="B98" s="76" t="str">
        <f t="shared" si="1"/>
        <v>I</v>
      </c>
      <c r="C98" s="72">
        <v>49471.477200000001</v>
      </c>
      <c r="D98" s="75" t="s">
        <v>38</v>
      </c>
      <c r="E98" s="72">
        <f>VLOOKUP(C98,Active!C$21:E$186,3,FALSE)</f>
        <v>6285.0041021503584</v>
      </c>
      <c r="F98" s="77" t="s">
        <v>420</v>
      </c>
      <c r="G98" s="78">
        <v>6285</v>
      </c>
      <c r="H98" s="78" t="s">
        <v>421</v>
      </c>
      <c r="J98" s="77" t="s">
        <v>422</v>
      </c>
      <c r="K98" s="79" t="s">
        <v>411</v>
      </c>
    </row>
    <row r="99" spans="1:11" s="72" customFormat="1" ht="12.75" customHeight="1" x14ac:dyDescent="0.2">
      <c r="A99" s="80" t="s">
        <v>419</v>
      </c>
      <c r="B99" s="76" t="str">
        <f t="shared" si="1"/>
        <v>I</v>
      </c>
      <c r="C99" s="72">
        <v>49471.477899999998</v>
      </c>
      <c r="D99" s="75" t="s">
        <v>38</v>
      </c>
      <c r="E99" s="72">
        <f>VLOOKUP(C99,Active!C$21:E$186,3,FALSE)</f>
        <v>6285.0051913889483</v>
      </c>
      <c r="F99" s="77" t="s">
        <v>423</v>
      </c>
      <c r="G99" s="78">
        <v>6285</v>
      </c>
      <c r="H99" s="78" t="s">
        <v>377</v>
      </c>
      <c r="J99" s="77" t="s">
        <v>414</v>
      </c>
      <c r="K99" s="79" t="s">
        <v>411</v>
      </c>
    </row>
    <row r="100" spans="1:11" s="72" customFormat="1" ht="12.75" customHeight="1" x14ac:dyDescent="0.2">
      <c r="A100" s="75" t="s">
        <v>424</v>
      </c>
      <c r="B100" s="76" t="str">
        <f t="shared" si="1"/>
        <v>II</v>
      </c>
      <c r="C100" s="72">
        <v>49776.42</v>
      </c>
      <c r="D100" s="75" t="s">
        <v>37</v>
      </c>
      <c r="E100" s="72">
        <f>VLOOKUP(C100,Active!C$21:E$186,3,FALSE)</f>
        <v>6759.5119121855869</v>
      </c>
      <c r="F100" s="77" t="s">
        <v>425</v>
      </c>
      <c r="G100" s="78">
        <v>6759.5</v>
      </c>
      <c r="H100" s="78" t="s">
        <v>383</v>
      </c>
      <c r="J100" s="77"/>
      <c r="K100" s="79" t="s">
        <v>417</v>
      </c>
    </row>
    <row r="101" spans="1:11" s="72" customFormat="1" ht="12.75" customHeight="1" x14ac:dyDescent="0.2">
      <c r="A101" s="75" t="s">
        <v>424</v>
      </c>
      <c r="B101" s="76" t="str">
        <f t="shared" si="1"/>
        <v>I</v>
      </c>
      <c r="C101" s="72">
        <v>49777.387000000002</v>
      </c>
      <c r="D101" s="75" t="s">
        <v>37</v>
      </c>
      <c r="E101" s="72">
        <f>VLOOKUP(C101,Active!C$21:E$186,3,FALSE)</f>
        <v>6761.0166175018167</v>
      </c>
      <c r="F101" s="77" t="s">
        <v>426</v>
      </c>
      <c r="G101" s="78">
        <v>6761</v>
      </c>
      <c r="H101" s="78" t="s">
        <v>427</v>
      </c>
      <c r="J101" s="77"/>
      <c r="K101" s="79" t="s">
        <v>417</v>
      </c>
    </row>
    <row r="102" spans="1:11" s="72" customFormat="1" ht="12.75" customHeight="1" x14ac:dyDescent="0.2">
      <c r="A102" s="75" t="s">
        <v>428</v>
      </c>
      <c r="B102" s="76" t="str">
        <f t="shared" si="1"/>
        <v>I</v>
      </c>
      <c r="C102" s="72">
        <v>49811.432000000001</v>
      </c>
      <c r="D102" s="75" t="s">
        <v>37</v>
      </c>
      <c r="E102" s="72">
        <f>VLOOKUP(C102,Active!C$21:E$186,3,FALSE)</f>
        <v>6813.9925145967754</v>
      </c>
      <c r="F102" s="77" t="s">
        <v>429</v>
      </c>
      <c r="G102" s="78">
        <v>6814</v>
      </c>
      <c r="H102" s="78" t="s">
        <v>389</v>
      </c>
      <c r="J102" s="77"/>
      <c r="K102" s="79" t="s">
        <v>417</v>
      </c>
    </row>
    <row r="103" spans="1:11" s="72" customFormat="1" ht="12.75" customHeight="1" x14ac:dyDescent="0.2">
      <c r="A103" s="80" t="s">
        <v>430</v>
      </c>
      <c r="B103" s="76" t="str">
        <f t="shared" si="1"/>
        <v>I</v>
      </c>
      <c r="C103" s="72">
        <v>49865.421999999999</v>
      </c>
      <c r="D103" s="75" t="s">
        <v>37</v>
      </c>
      <c r="E103" s="72">
        <f>VLOOKUP(C103,Active!C$21:E$186,3,FALSE)</f>
        <v>6898.0039313733032</v>
      </c>
      <c r="F103" s="77" t="s">
        <v>431</v>
      </c>
      <c r="G103" s="78">
        <v>6898</v>
      </c>
      <c r="H103" s="78" t="s">
        <v>332</v>
      </c>
      <c r="J103" s="77"/>
      <c r="K103" s="79" t="s">
        <v>432</v>
      </c>
    </row>
    <row r="104" spans="1:11" s="72" customFormat="1" ht="12.75" customHeight="1" x14ac:dyDescent="0.2">
      <c r="A104" s="75" t="s">
        <v>324</v>
      </c>
      <c r="B104" s="76" t="str">
        <f t="shared" si="1"/>
        <v>I</v>
      </c>
      <c r="C104" s="72">
        <v>50163.612999999998</v>
      </c>
      <c r="D104" s="75" t="s">
        <v>39</v>
      </c>
      <c r="E104" s="72">
        <f>VLOOKUP(C104,Active!C$21:E$186,3,FALSE)</f>
        <v>7362.0055683433047</v>
      </c>
      <c r="F104" s="77" t="s">
        <v>433</v>
      </c>
      <c r="G104" s="78">
        <v>7362</v>
      </c>
      <c r="H104" s="78" t="s">
        <v>434</v>
      </c>
      <c r="J104" s="77"/>
      <c r="K104" s="79" t="s">
        <v>349</v>
      </c>
    </row>
    <row r="105" spans="1:11" s="72" customFormat="1" ht="12.75" customHeight="1" x14ac:dyDescent="0.2">
      <c r="A105" s="80" t="s">
        <v>435</v>
      </c>
      <c r="B105" s="76" t="str">
        <f t="shared" si="1"/>
        <v>II</v>
      </c>
      <c r="C105" s="72">
        <v>50571.370999999999</v>
      </c>
      <c r="D105" s="75" t="s">
        <v>37</v>
      </c>
      <c r="E105" s="72">
        <f>VLOOKUP(C105,Active!C$21:E$186,3,FALSE)</f>
        <v>7996.4994983667293</v>
      </c>
      <c r="F105" s="77" t="s">
        <v>436</v>
      </c>
      <c r="G105" s="78">
        <v>7996.5</v>
      </c>
      <c r="H105" s="78" t="s">
        <v>249</v>
      </c>
      <c r="J105" s="77"/>
      <c r="K105" s="79" t="s">
        <v>399</v>
      </c>
    </row>
    <row r="106" spans="1:11" s="72" customFormat="1" ht="12.75" customHeight="1" x14ac:dyDescent="0.2">
      <c r="A106" s="75" t="s">
        <v>437</v>
      </c>
      <c r="B106" s="76" t="str">
        <f t="shared" si="1"/>
        <v>I</v>
      </c>
      <c r="C106" s="72">
        <v>50591.6126</v>
      </c>
      <c r="D106" s="75" t="s">
        <v>38</v>
      </c>
      <c r="E106" s="72">
        <f>VLOOKUP(C106,Active!C$21:E$186,3,FALSE)</f>
        <v>8027.9965440015494</v>
      </c>
      <c r="F106" s="77" t="s">
        <v>438</v>
      </c>
      <c r="G106" s="78">
        <v>8028</v>
      </c>
      <c r="H106" s="78" t="s">
        <v>439</v>
      </c>
      <c r="J106" s="77" t="s">
        <v>229</v>
      </c>
      <c r="K106" s="79" t="s">
        <v>440</v>
      </c>
    </row>
    <row r="107" spans="1:11" s="72" customFormat="1" ht="12.75" customHeight="1" x14ac:dyDescent="0.2">
      <c r="A107" s="80" t="s">
        <v>435</v>
      </c>
      <c r="B107" s="76" t="str">
        <f t="shared" si="1"/>
        <v>I</v>
      </c>
      <c r="C107" s="72">
        <v>50597.402000000002</v>
      </c>
      <c r="D107" s="75" t="s">
        <v>37</v>
      </c>
      <c r="E107" s="72">
        <f>VLOOKUP(C107,Active!C$21:E$186,3,FALSE)</f>
        <v>8037.0051696041828</v>
      </c>
      <c r="F107" s="77" t="s">
        <v>441</v>
      </c>
      <c r="G107" s="78">
        <v>8037</v>
      </c>
      <c r="H107" s="78" t="s">
        <v>332</v>
      </c>
      <c r="J107" s="77"/>
      <c r="K107" s="79" t="s">
        <v>396</v>
      </c>
    </row>
    <row r="108" spans="1:11" s="72" customFormat="1" ht="12.75" customHeight="1" x14ac:dyDescent="0.2">
      <c r="A108" s="80" t="s">
        <v>442</v>
      </c>
      <c r="B108" s="76" t="str">
        <f t="shared" si="1"/>
        <v>II</v>
      </c>
      <c r="C108" s="72">
        <v>50960.817000000003</v>
      </c>
      <c r="D108" s="75" t="s">
        <v>38</v>
      </c>
      <c r="E108" s="72">
        <f>VLOOKUP(C108,Active!C$21:E$186,3,FALSE)</f>
        <v>8602.4989467451887</v>
      </c>
      <c r="F108" s="77" t="s">
        <v>443</v>
      </c>
      <c r="G108" s="78">
        <v>8602.5</v>
      </c>
      <c r="H108" s="78" t="s">
        <v>444</v>
      </c>
      <c r="J108" s="77" t="s">
        <v>422</v>
      </c>
      <c r="K108" s="79" t="s">
        <v>445</v>
      </c>
    </row>
    <row r="109" spans="1:11" s="72" customFormat="1" ht="12.75" customHeight="1" x14ac:dyDescent="0.2">
      <c r="A109" s="80" t="s">
        <v>446</v>
      </c>
      <c r="B109" s="76" t="str">
        <f t="shared" si="1"/>
        <v>II</v>
      </c>
      <c r="C109" s="72">
        <v>51307.859700000001</v>
      </c>
      <c r="D109" s="75" t="s">
        <v>38</v>
      </c>
      <c r="E109" s="72" t="e">
        <f>VLOOKUP(C109,Active!C$21:E$186,3,FALSE)</f>
        <v>#N/A</v>
      </c>
      <c r="F109" s="77" t="s">
        <v>447</v>
      </c>
      <c r="G109" s="78">
        <v>9142.5</v>
      </c>
      <c r="H109" s="78" t="s">
        <v>448</v>
      </c>
      <c r="J109" s="77" t="s">
        <v>229</v>
      </c>
      <c r="K109" s="79" t="s">
        <v>445</v>
      </c>
    </row>
    <row r="110" spans="1:11" s="72" customFormat="1" ht="12.75" customHeight="1" x14ac:dyDescent="0.2">
      <c r="A110" s="80" t="s">
        <v>449</v>
      </c>
      <c r="B110" s="76" t="str">
        <f t="shared" si="1"/>
        <v>II</v>
      </c>
      <c r="C110" s="72">
        <v>51573.911999999997</v>
      </c>
      <c r="D110" s="75" t="s">
        <v>38</v>
      </c>
      <c r="E110" s="72" t="e">
        <f>VLOOKUP(C110,Active!C$21:E$186,3,FALSE)</f>
        <v>#N/A</v>
      </c>
      <c r="F110" s="77" t="s">
        <v>450</v>
      </c>
      <c r="G110" s="78">
        <v>9556.5</v>
      </c>
      <c r="H110" s="78" t="s">
        <v>451</v>
      </c>
      <c r="J110" s="77" t="s">
        <v>229</v>
      </c>
      <c r="K110" s="79" t="s">
        <v>445</v>
      </c>
    </row>
    <row r="111" spans="1:11" s="72" customFormat="1" ht="12.75" customHeight="1" x14ac:dyDescent="0.2">
      <c r="A111" s="80" t="s">
        <v>452</v>
      </c>
      <c r="B111" s="76" t="str">
        <f t="shared" si="1"/>
        <v>I</v>
      </c>
      <c r="C111" s="72">
        <v>52747.7</v>
      </c>
      <c r="D111" s="75" t="s">
        <v>38</v>
      </c>
      <c r="E111" s="72" t="e">
        <f>VLOOKUP(C111,Active!C$21:E$186,3,FALSE)</f>
        <v>#N/A</v>
      </c>
      <c r="F111" s="77" t="s">
        <v>453</v>
      </c>
      <c r="G111" s="78">
        <v>11383</v>
      </c>
      <c r="H111" s="78" t="s">
        <v>337</v>
      </c>
      <c r="J111" s="77" t="s">
        <v>229</v>
      </c>
      <c r="K111" s="79" t="s">
        <v>454</v>
      </c>
    </row>
    <row r="112" spans="1:11" s="72" customFormat="1" ht="12.75" customHeight="1" x14ac:dyDescent="0.2">
      <c r="A112" s="80" t="s">
        <v>455</v>
      </c>
      <c r="B112" s="76" t="str">
        <f t="shared" si="1"/>
        <v>I</v>
      </c>
      <c r="C112" s="72">
        <v>53111.448400000001</v>
      </c>
      <c r="D112" s="75" t="s">
        <v>38</v>
      </c>
      <c r="E112" s="72" t="e">
        <f>VLOOKUP(C112,Active!C$21:E$186,3,FALSE)</f>
        <v>#N/A</v>
      </c>
      <c r="F112" s="77" t="s">
        <v>456</v>
      </c>
      <c r="G112" s="78">
        <v>11949</v>
      </c>
      <c r="H112" s="78" t="s">
        <v>457</v>
      </c>
      <c r="J112" s="77" t="s">
        <v>458</v>
      </c>
      <c r="K112" s="79" t="s">
        <v>459</v>
      </c>
    </row>
    <row r="113" spans="1:11" s="72" customFormat="1" ht="12.75" customHeight="1" x14ac:dyDescent="0.2">
      <c r="A113" s="80" t="s">
        <v>460</v>
      </c>
      <c r="B113" s="76" t="str">
        <f t="shared" si="1"/>
        <v>I</v>
      </c>
      <c r="C113" s="72">
        <v>53241.847999999998</v>
      </c>
      <c r="D113" s="75" t="s">
        <v>38</v>
      </c>
      <c r="E113" s="72" t="e">
        <f>VLOOKUP(C113,Active!C$21:E$186,3,FALSE)</f>
        <v>#N/A</v>
      </c>
      <c r="F113" s="77" t="s">
        <v>461</v>
      </c>
      <c r="G113" s="78">
        <v>12152</v>
      </c>
      <c r="H113" s="78" t="s">
        <v>462</v>
      </c>
      <c r="J113" s="77" t="s">
        <v>229</v>
      </c>
      <c r="K113" s="79" t="s">
        <v>454</v>
      </c>
    </row>
    <row r="114" spans="1:11" s="72" customFormat="1" ht="12.75" customHeight="1" x14ac:dyDescent="0.2">
      <c r="A114" s="80" t="s">
        <v>463</v>
      </c>
      <c r="B114" s="76" t="str">
        <f t="shared" si="1"/>
        <v>II</v>
      </c>
      <c r="C114" s="72">
        <v>53410.606599999999</v>
      </c>
      <c r="D114" s="75" t="s">
        <v>38</v>
      </c>
      <c r="E114" s="72" t="e">
        <f>VLOOKUP(C114,Active!C$21:E$186,3,FALSE)</f>
        <v>#N/A</v>
      </c>
      <c r="F114" s="77" t="s">
        <v>464</v>
      </c>
      <c r="G114" s="78">
        <v>12414.5</v>
      </c>
      <c r="H114" s="78" t="s">
        <v>465</v>
      </c>
      <c r="J114" s="77" t="s">
        <v>229</v>
      </c>
      <c r="K114" s="79" t="s">
        <v>466</v>
      </c>
    </row>
    <row r="115" spans="1:11" s="72" customFormat="1" ht="12.75" customHeight="1" x14ac:dyDescent="0.2">
      <c r="A115" s="80" t="s">
        <v>463</v>
      </c>
      <c r="B115" s="76" t="str">
        <f t="shared" si="1"/>
        <v>I</v>
      </c>
      <c r="C115" s="72">
        <v>53411.564700000003</v>
      </c>
      <c r="D115" s="75" t="s">
        <v>38</v>
      </c>
      <c r="E115" s="72" t="e">
        <f>VLOOKUP(C115,Active!C$21:E$186,3,FALSE)</f>
        <v>#N/A</v>
      </c>
      <c r="F115" s="77" t="s">
        <v>467</v>
      </c>
      <c r="G115" s="78">
        <v>12416</v>
      </c>
      <c r="H115" s="78" t="s">
        <v>468</v>
      </c>
      <c r="J115" s="77" t="s">
        <v>229</v>
      </c>
      <c r="K115" s="79" t="s">
        <v>466</v>
      </c>
    </row>
    <row r="116" spans="1:11" s="72" customFormat="1" ht="12.75" customHeight="1" x14ac:dyDescent="0.2">
      <c r="A116" s="80" t="s">
        <v>469</v>
      </c>
      <c r="B116" s="76" t="str">
        <f t="shared" si="1"/>
        <v>I</v>
      </c>
      <c r="C116" s="72">
        <v>53432.771000000001</v>
      </c>
      <c r="D116" s="75" t="s">
        <v>39</v>
      </c>
      <c r="E116" s="72" t="e">
        <f>VLOOKUP(C116,Active!C$21:E$186,3,FALSE)</f>
        <v>#N/A</v>
      </c>
      <c r="F116" s="77" t="s">
        <v>470</v>
      </c>
      <c r="G116" s="78">
        <v>12449</v>
      </c>
      <c r="H116" s="78" t="s">
        <v>471</v>
      </c>
      <c r="J116" s="77" t="s">
        <v>458</v>
      </c>
      <c r="K116" s="79" t="s">
        <v>472</v>
      </c>
    </row>
    <row r="117" spans="1:11" s="72" customFormat="1" ht="12.75" customHeight="1" x14ac:dyDescent="0.2">
      <c r="A117" s="80" t="s">
        <v>473</v>
      </c>
      <c r="B117" s="76" t="str">
        <f t="shared" si="1"/>
        <v>II</v>
      </c>
      <c r="C117" s="72">
        <v>53450.4496</v>
      </c>
      <c r="D117" s="75" t="s">
        <v>38</v>
      </c>
      <c r="E117" s="72" t="e">
        <f>VLOOKUP(C117,Active!C$21:E$186,3,FALSE)</f>
        <v>#N/A</v>
      </c>
      <c r="F117" s="77" t="s">
        <v>474</v>
      </c>
      <c r="G117" s="78">
        <v>12476.5</v>
      </c>
      <c r="H117" s="78" t="s">
        <v>475</v>
      </c>
      <c r="J117" s="77" t="s">
        <v>229</v>
      </c>
      <c r="K117" s="79" t="s">
        <v>476</v>
      </c>
    </row>
    <row r="118" spans="1:11" s="72" customFormat="1" ht="12.75" customHeight="1" x14ac:dyDescent="0.2">
      <c r="A118" s="80" t="s">
        <v>473</v>
      </c>
      <c r="B118" s="76" t="str">
        <f t="shared" si="1"/>
        <v>I</v>
      </c>
      <c r="C118" s="72">
        <v>53451.408900000002</v>
      </c>
      <c r="D118" s="75" t="s">
        <v>38</v>
      </c>
      <c r="E118" s="72" t="e">
        <f>VLOOKUP(C118,Active!C$21:E$186,3,FALSE)</f>
        <v>#N/A</v>
      </c>
      <c r="F118" s="77" t="s">
        <v>477</v>
      </c>
      <c r="G118" s="78">
        <v>12478</v>
      </c>
      <c r="H118" s="78" t="s">
        <v>478</v>
      </c>
      <c r="J118" s="77" t="s">
        <v>229</v>
      </c>
      <c r="K118" s="79" t="s">
        <v>476</v>
      </c>
    </row>
    <row r="119" spans="1:11" s="72" customFormat="1" ht="12.75" customHeight="1" x14ac:dyDescent="0.2">
      <c r="A119" s="80" t="s">
        <v>469</v>
      </c>
      <c r="B119" s="76" t="str">
        <f t="shared" si="1"/>
        <v>I</v>
      </c>
      <c r="C119" s="72">
        <v>53459.760999999999</v>
      </c>
      <c r="D119" s="75" t="s">
        <v>39</v>
      </c>
      <c r="E119" s="72" t="e">
        <f>VLOOKUP(C119,Active!C$21:E$186,3,FALSE)</f>
        <v>#N/A</v>
      </c>
      <c r="F119" s="77" t="s">
        <v>479</v>
      </c>
      <c r="G119" s="78">
        <v>12491</v>
      </c>
      <c r="H119" s="78" t="s">
        <v>480</v>
      </c>
      <c r="J119" s="77" t="s">
        <v>458</v>
      </c>
      <c r="K119" s="79" t="s">
        <v>472</v>
      </c>
    </row>
    <row r="120" spans="1:11" s="72" customFormat="1" ht="12.75" customHeight="1" x14ac:dyDescent="0.2">
      <c r="A120" s="80" t="s">
        <v>469</v>
      </c>
      <c r="B120" s="76" t="str">
        <f t="shared" si="1"/>
        <v>I</v>
      </c>
      <c r="C120" s="72">
        <v>53461.692600000002</v>
      </c>
      <c r="D120" s="75" t="s">
        <v>39</v>
      </c>
      <c r="E120" s="72" t="e">
        <f>VLOOKUP(C120,Active!C$21:E$186,3,FALSE)</f>
        <v>#N/A</v>
      </c>
      <c r="F120" s="77" t="s">
        <v>481</v>
      </c>
      <c r="G120" s="78">
        <v>12494</v>
      </c>
      <c r="H120" s="78" t="s">
        <v>482</v>
      </c>
      <c r="J120" s="77" t="s">
        <v>458</v>
      </c>
      <c r="K120" s="79" t="s">
        <v>472</v>
      </c>
    </row>
    <row r="121" spans="1:11" s="72" customFormat="1" ht="12.75" customHeight="1" x14ac:dyDescent="0.2">
      <c r="A121" s="80" t="s">
        <v>469</v>
      </c>
      <c r="B121" s="76" t="str">
        <f t="shared" si="1"/>
        <v>II</v>
      </c>
      <c r="C121" s="72">
        <v>53462.658499999998</v>
      </c>
      <c r="D121" s="75" t="s">
        <v>39</v>
      </c>
      <c r="E121" s="72" t="e">
        <f>VLOOKUP(C121,Active!C$21:E$186,3,FALSE)</f>
        <v>#N/A</v>
      </c>
      <c r="F121" s="77" t="s">
        <v>483</v>
      </c>
      <c r="G121" s="78">
        <v>12495.5</v>
      </c>
      <c r="H121" s="78" t="s">
        <v>484</v>
      </c>
      <c r="J121" s="77" t="s">
        <v>458</v>
      </c>
      <c r="K121" s="79" t="s">
        <v>472</v>
      </c>
    </row>
    <row r="122" spans="1:11" s="72" customFormat="1" ht="12.75" customHeight="1" x14ac:dyDescent="0.2">
      <c r="A122" s="80" t="s">
        <v>469</v>
      </c>
      <c r="B122" s="76" t="str">
        <f t="shared" si="1"/>
        <v>I</v>
      </c>
      <c r="C122" s="72">
        <v>53463.618399999999</v>
      </c>
      <c r="D122" s="75" t="s">
        <v>39</v>
      </c>
      <c r="E122" s="72" t="e">
        <f>VLOOKUP(C122,Active!C$21:E$186,3,FALSE)</f>
        <v>#N/A</v>
      </c>
      <c r="F122" s="77" t="s">
        <v>485</v>
      </c>
      <c r="G122" s="78">
        <v>12497</v>
      </c>
      <c r="H122" s="78" t="s">
        <v>486</v>
      </c>
      <c r="J122" s="77" t="s">
        <v>458</v>
      </c>
      <c r="K122" s="79" t="s">
        <v>472</v>
      </c>
    </row>
    <row r="123" spans="1:11" s="72" customFormat="1" ht="12.75" customHeight="1" x14ac:dyDescent="0.2">
      <c r="A123" s="80" t="s">
        <v>469</v>
      </c>
      <c r="B123" s="76" t="str">
        <f t="shared" si="1"/>
        <v>I</v>
      </c>
      <c r="C123" s="72">
        <v>53501.5363</v>
      </c>
      <c r="D123" s="75" t="s">
        <v>39</v>
      </c>
      <c r="E123" s="72" t="e">
        <f>VLOOKUP(C123,Active!C$21:E$186,3,FALSE)</f>
        <v>#N/A</v>
      </c>
      <c r="F123" s="77" t="s">
        <v>487</v>
      </c>
      <c r="G123" s="78">
        <v>12556</v>
      </c>
      <c r="H123" s="78" t="s">
        <v>488</v>
      </c>
      <c r="J123" s="77" t="s">
        <v>458</v>
      </c>
      <c r="K123" s="79" t="s">
        <v>472</v>
      </c>
    </row>
    <row r="124" spans="1:11" s="72" customFormat="1" ht="12.75" customHeight="1" x14ac:dyDescent="0.2">
      <c r="A124" s="80" t="s">
        <v>489</v>
      </c>
      <c r="B124" s="76" t="str">
        <f t="shared" si="1"/>
        <v>I</v>
      </c>
      <c r="C124" s="72">
        <v>53506.678</v>
      </c>
      <c r="D124" s="75" t="s">
        <v>38</v>
      </c>
      <c r="E124" s="72" t="e">
        <f>VLOOKUP(C124,Active!C$21:E$186,3,FALSE)</f>
        <v>#N/A</v>
      </c>
      <c r="F124" s="77" t="s">
        <v>490</v>
      </c>
      <c r="G124" s="78">
        <v>12564</v>
      </c>
      <c r="H124" s="78" t="s">
        <v>284</v>
      </c>
      <c r="J124" s="77" t="s">
        <v>229</v>
      </c>
      <c r="K124" s="79" t="s">
        <v>491</v>
      </c>
    </row>
    <row r="125" spans="1:11" s="72" customFormat="1" ht="12.75" customHeight="1" x14ac:dyDescent="0.2">
      <c r="A125" s="80" t="s">
        <v>492</v>
      </c>
      <c r="B125" s="76" t="str">
        <f t="shared" si="1"/>
        <v>I</v>
      </c>
      <c r="C125" s="72">
        <v>54479.643900000003</v>
      </c>
      <c r="D125" s="75" t="s">
        <v>39</v>
      </c>
      <c r="E125" s="72" t="e">
        <f>VLOOKUP(C125,Active!C$21:E$186,3,FALSE)</f>
        <v>#N/A</v>
      </c>
      <c r="F125" s="77" t="s">
        <v>493</v>
      </c>
      <c r="G125" s="78">
        <v>14078</v>
      </c>
      <c r="H125" s="78" t="s">
        <v>494</v>
      </c>
      <c r="J125" s="77" t="s">
        <v>495</v>
      </c>
      <c r="K125" s="79" t="s">
        <v>476</v>
      </c>
    </row>
    <row r="126" spans="1:11" s="72" customFormat="1" ht="12.75" customHeight="1" x14ac:dyDescent="0.2">
      <c r="A126" s="80" t="s">
        <v>496</v>
      </c>
      <c r="B126" s="76" t="str">
        <f t="shared" si="1"/>
        <v>I</v>
      </c>
      <c r="C126" s="72">
        <v>54555.4764</v>
      </c>
      <c r="D126" s="75" t="s">
        <v>39</v>
      </c>
      <c r="E126" s="72" t="e">
        <f>VLOOKUP(C126,Active!C$21:E$186,3,FALSE)</f>
        <v>#N/A</v>
      </c>
      <c r="F126" s="77" t="s">
        <v>497</v>
      </c>
      <c r="G126" s="78">
        <v>14196</v>
      </c>
      <c r="H126" s="78" t="s">
        <v>498</v>
      </c>
      <c r="J126" s="77" t="s">
        <v>458</v>
      </c>
      <c r="K126" s="79" t="s">
        <v>499</v>
      </c>
    </row>
    <row r="127" spans="1:11" s="72" customFormat="1" ht="12.75" customHeight="1" x14ac:dyDescent="0.2">
      <c r="A127" s="80" t="s">
        <v>500</v>
      </c>
      <c r="B127" s="76" t="str">
        <f t="shared" si="1"/>
        <v>I</v>
      </c>
      <c r="C127" s="72">
        <v>54592.749900000003</v>
      </c>
      <c r="D127" s="75" t="s">
        <v>39</v>
      </c>
      <c r="E127" s="72" t="e">
        <f>VLOOKUP(C127,Active!C$21:E$186,3,FALSE)</f>
        <v>#N/A</v>
      </c>
      <c r="F127" s="77" t="s">
        <v>501</v>
      </c>
      <c r="G127" s="78">
        <v>14254</v>
      </c>
      <c r="H127" s="78" t="s">
        <v>502</v>
      </c>
      <c r="J127" s="77" t="s">
        <v>495</v>
      </c>
      <c r="K127" s="79" t="s">
        <v>503</v>
      </c>
    </row>
    <row r="128" spans="1:11" s="72" customFormat="1" ht="12.75" customHeight="1" x14ac:dyDescent="0.2">
      <c r="A128" s="80" t="s">
        <v>496</v>
      </c>
      <c r="B128" s="76" t="str">
        <f t="shared" si="1"/>
        <v>I</v>
      </c>
      <c r="C128" s="72">
        <v>54593.3845</v>
      </c>
      <c r="D128" s="75" t="s">
        <v>39</v>
      </c>
      <c r="E128" s="72" t="e">
        <f>VLOOKUP(C128,Active!C$21:E$186,3,FALSE)</f>
        <v>#N/A</v>
      </c>
      <c r="F128" s="77" t="s">
        <v>504</v>
      </c>
      <c r="G128" s="78">
        <v>14255</v>
      </c>
      <c r="H128" s="78" t="s">
        <v>505</v>
      </c>
      <c r="J128" s="77" t="s">
        <v>506</v>
      </c>
      <c r="K128" s="79" t="s">
        <v>507</v>
      </c>
    </row>
    <row r="129" spans="1:11" s="72" customFormat="1" ht="12.75" customHeight="1" x14ac:dyDescent="0.2">
      <c r="A129" s="80" t="s">
        <v>508</v>
      </c>
      <c r="B129" s="76" t="str">
        <f t="shared" si="1"/>
        <v>I</v>
      </c>
      <c r="C129" s="72">
        <v>54620.385499999997</v>
      </c>
      <c r="D129" s="75" t="s">
        <v>39</v>
      </c>
      <c r="E129" s="72" t="e">
        <f>VLOOKUP(C129,Active!C$21:E$186,3,FALSE)</f>
        <v>#N/A</v>
      </c>
      <c r="F129" s="77" t="s">
        <v>509</v>
      </c>
      <c r="G129" s="78">
        <v>14297</v>
      </c>
      <c r="H129" s="78" t="s">
        <v>510</v>
      </c>
      <c r="J129" s="77" t="s">
        <v>511</v>
      </c>
      <c r="K129" s="79" t="s">
        <v>512</v>
      </c>
    </row>
    <row r="130" spans="1:11" s="72" customFormat="1" ht="12.75" customHeight="1" x14ac:dyDescent="0.2">
      <c r="A130" s="80" t="s">
        <v>513</v>
      </c>
      <c r="B130" s="76" t="str">
        <f t="shared" si="1"/>
        <v>I</v>
      </c>
      <c r="C130" s="72">
        <v>54620.385999999999</v>
      </c>
      <c r="D130" s="75" t="s">
        <v>39</v>
      </c>
      <c r="E130" s="72" t="e">
        <f>VLOOKUP(C130,Active!C$21:E$186,3,FALSE)</f>
        <v>#N/A</v>
      </c>
      <c r="F130" s="77" t="s">
        <v>509</v>
      </c>
      <c r="G130" s="78">
        <v>14297</v>
      </c>
      <c r="H130" s="78" t="s">
        <v>245</v>
      </c>
      <c r="J130" s="77" t="s">
        <v>511</v>
      </c>
      <c r="K130" s="79" t="s">
        <v>514</v>
      </c>
    </row>
    <row r="131" spans="1:11" s="72" customFormat="1" ht="12.75" customHeight="1" x14ac:dyDescent="0.2">
      <c r="A131" s="80" t="s">
        <v>515</v>
      </c>
      <c r="B131" s="76" t="str">
        <f t="shared" si="1"/>
        <v>I</v>
      </c>
      <c r="C131" s="72">
        <v>54874.868799999997</v>
      </c>
      <c r="D131" s="75" t="s">
        <v>39</v>
      </c>
      <c r="E131" s="72" t="e">
        <f>VLOOKUP(C131,Active!C$21:E$186,3,FALSE)</f>
        <v>#N/A</v>
      </c>
      <c r="F131" s="77" t="s">
        <v>516</v>
      </c>
      <c r="G131" s="78">
        <v>14693</v>
      </c>
      <c r="H131" s="78" t="s">
        <v>517</v>
      </c>
      <c r="J131" s="77" t="s">
        <v>506</v>
      </c>
      <c r="K131" s="79" t="s">
        <v>290</v>
      </c>
    </row>
    <row r="132" spans="1:11" s="72" customFormat="1" ht="12.75" customHeight="1" x14ac:dyDescent="0.2">
      <c r="A132" s="75" t="s">
        <v>518</v>
      </c>
      <c r="B132" s="76" t="str">
        <f t="shared" si="1"/>
        <v>I</v>
      </c>
      <c r="C132" s="72">
        <v>54914.726699999999</v>
      </c>
      <c r="D132" s="75" t="s">
        <v>39</v>
      </c>
      <c r="E132" s="72" t="e">
        <f>VLOOKUP(C132,Active!C$21:E$186,3,FALSE)</f>
        <v>#N/A</v>
      </c>
      <c r="F132" s="77" t="s">
        <v>519</v>
      </c>
      <c r="G132" s="78">
        <v>14755</v>
      </c>
      <c r="H132" s="78" t="s">
        <v>520</v>
      </c>
      <c r="J132" s="77" t="s">
        <v>511</v>
      </c>
      <c r="K132" s="79" t="s">
        <v>521</v>
      </c>
    </row>
    <row r="133" spans="1:11" s="72" customFormat="1" ht="12.75" customHeight="1" x14ac:dyDescent="0.2">
      <c r="A133" s="75" t="s">
        <v>518</v>
      </c>
      <c r="B133" s="76" t="str">
        <f t="shared" si="1"/>
        <v>I</v>
      </c>
      <c r="C133" s="72">
        <v>54934.650199999996</v>
      </c>
      <c r="D133" s="75" t="s">
        <v>39</v>
      </c>
      <c r="E133" s="72" t="e">
        <f>VLOOKUP(C133,Active!C$21:E$186,3,FALSE)</f>
        <v>#N/A</v>
      </c>
      <c r="F133" s="77" t="s">
        <v>522</v>
      </c>
      <c r="G133" s="78">
        <v>14786</v>
      </c>
      <c r="H133" s="78" t="s">
        <v>523</v>
      </c>
      <c r="J133" s="77" t="s">
        <v>511</v>
      </c>
      <c r="K133" s="79" t="s">
        <v>521</v>
      </c>
    </row>
    <row r="134" spans="1:11" s="72" customFormat="1" ht="12.75" customHeight="1" x14ac:dyDescent="0.2">
      <c r="A134" s="80" t="s">
        <v>524</v>
      </c>
      <c r="B134" s="76" t="str">
        <f t="shared" si="1"/>
        <v>I</v>
      </c>
      <c r="C134" s="72">
        <v>55607.495300000002</v>
      </c>
      <c r="D134" s="75" t="s">
        <v>39</v>
      </c>
      <c r="E134" s="72" t="e">
        <f>VLOOKUP(C134,Active!C$21:E$186,3,FALSE)</f>
        <v>#N/A</v>
      </c>
      <c r="F134" s="77" t="s">
        <v>525</v>
      </c>
      <c r="G134" s="78">
        <v>15833</v>
      </c>
      <c r="H134" s="78" t="s">
        <v>526</v>
      </c>
      <c r="J134" s="77" t="s">
        <v>527</v>
      </c>
      <c r="K134" s="79" t="s">
        <v>476</v>
      </c>
    </row>
    <row r="135" spans="1:11" s="72" customFormat="1" ht="12.75" customHeight="1" x14ac:dyDescent="0.2">
      <c r="A135" s="80" t="s">
        <v>528</v>
      </c>
      <c r="B135" s="76" t="str">
        <f t="shared" si="1"/>
        <v>II</v>
      </c>
      <c r="C135" s="72">
        <v>55607.826000000001</v>
      </c>
      <c r="D135" s="75" t="s">
        <v>39</v>
      </c>
      <c r="E135" s="72" t="e">
        <f>VLOOKUP(C135,Active!C$21:E$186,3,FALSE)</f>
        <v>#N/A</v>
      </c>
      <c r="F135" s="77" t="s">
        <v>529</v>
      </c>
      <c r="G135" s="78">
        <v>15833.5</v>
      </c>
      <c r="H135" s="78" t="s">
        <v>315</v>
      </c>
      <c r="J135" s="77" t="s">
        <v>506</v>
      </c>
      <c r="K135" s="79" t="s">
        <v>290</v>
      </c>
    </row>
    <row r="136" spans="1:11" s="72" customFormat="1" ht="12.75" customHeight="1" x14ac:dyDescent="0.2">
      <c r="A136" s="80" t="s">
        <v>530</v>
      </c>
      <c r="B136" s="76" t="str">
        <f t="shared" si="1"/>
        <v>I</v>
      </c>
      <c r="C136" s="72">
        <v>55672.404399999999</v>
      </c>
      <c r="D136" s="75" t="s">
        <v>39</v>
      </c>
      <c r="E136" s="72" t="e">
        <f>VLOOKUP(C136,Active!C$21:E$186,3,FALSE)</f>
        <v>#N/A</v>
      </c>
      <c r="F136" s="77" t="s">
        <v>531</v>
      </c>
      <c r="G136" s="78">
        <v>15934</v>
      </c>
      <c r="H136" s="78" t="s">
        <v>532</v>
      </c>
      <c r="J136" s="77" t="s">
        <v>495</v>
      </c>
      <c r="K136" s="79" t="s">
        <v>499</v>
      </c>
    </row>
    <row r="137" spans="1:11" s="72" customFormat="1" ht="12.75" customHeight="1" x14ac:dyDescent="0.2">
      <c r="A137" s="80" t="s">
        <v>533</v>
      </c>
      <c r="B137" s="76" t="str">
        <f t="shared" si="1"/>
        <v>II</v>
      </c>
      <c r="C137" s="72">
        <v>55979.918899999997</v>
      </c>
      <c r="D137" s="75" t="s">
        <v>39</v>
      </c>
      <c r="E137" s="72" t="e">
        <f>VLOOKUP(C137,Active!C$21:E$186,3,FALSE)</f>
        <v>#N/A</v>
      </c>
      <c r="F137" s="77" t="s">
        <v>534</v>
      </c>
      <c r="G137" s="78">
        <v>16412.5</v>
      </c>
      <c r="H137" s="78" t="s">
        <v>488</v>
      </c>
      <c r="J137" s="77" t="s">
        <v>506</v>
      </c>
      <c r="K137" s="79" t="s">
        <v>290</v>
      </c>
    </row>
    <row r="138" spans="1:11" s="72" customFormat="1" ht="12.75" customHeight="1" x14ac:dyDescent="0.2">
      <c r="A138" s="80" t="s">
        <v>533</v>
      </c>
      <c r="B138" s="76" t="str">
        <f t="shared" si="1"/>
        <v>II</v>
      </c>
      <c r="C138" s="72">
        <v>56039.656999999999</v>
      </c>
      <c r="D138" s="75" t="s">
        <v>39</v>
      </c>
      <c r="E138" s="72" t="e">
        <f>VLOOKUP(C138,Active!C$21:E$186,3,FALSE)</f>
        <v>#N/A</v>
      </c>
      <c r="F138" s="77" t="s">
        <v>535</v>
      </c>
      <c r="G138" s="78">
        <v>16505.5</v>
      </c>
      <c r="H138" s="78" t="s">
        <v>536</v>
      </c>
      <c r="J138" s="77" t="s">
        <v>506</v>
      </c>
      <c r="K138" s="79" t="s">
        <v>290</v>
      </c>
    </row>
    <row r="139" spans="1:11" s="72" customFormat="1" ht="12.75" customHeight="1" x14ac:dyDescent="0.2">
      <c r="A139" s="75" t="s">
        <v>79</v>
      </c>
      <c r="B139" s="76" t="str">
        <f t="shared" ref="B139:B202" si="2">IF(G139=INT(G139),"I","II")</f>
        <v>I</v>
      </c>
      <c r="C139" s="72">
        <v>53432.770799999998</v>
      </c>
      <c r="D139" s="75" t="s">
        <v>39</v>
      </c>
      <c r="E139" s="72" t="e">
        <f>VLOOKUP(C139,Active!C$21:E$186,3,FALSE)</f>
        <v>#N/A</v>
      </c>
      <c r="F139" s="77" t="s">
        <v>537</v>
      </c>
      <c r="G139" s="78">
        <v>12449</v>
      </c>
      <c r="H139" s="78" t="s">
        <v>538</v>
      </c>
      <c r="J139" s="77" t="s">
        <v>511</v>
      </c>
      <c r="K139" s="79" t="s">
        <v>503</v>
      </c>
    </row>
    <row r="140" spans="1:11" s="72" customFormat="1" ht="12.75" customHeight="1" x14ac:dyDescent="0.2">
      <c r="A140" s="75" t="s">
        <v>79</v>
      </c>
      <c r="B140" s="76" t="str">
        <f t="shared" si="2"/>
        <v>I</v>
      </c>
      <c r="C140" s="72">
        <v>53488.686000000002</v>
      </c>
      <c r="D140" s="75" t="s">
        <v>39</v>
      </c>
      <c r="E140" s="72" t="e">
        <f>VLOOKUP(C140,Active!C$21:E$186,3,FALSE)</f>
        <v>#N/A</v>
      </c>
      <c r="F140" s="77" t="s">
        <v>539</v>
      </c>
      <c r="G140" s="78">
        <v>12536</v>
      </c>
      <c r="H140" s="78" t="s">
        <v>326</v>
      </c>
      <c r="J140" s="77" t="s">
        <v>511</v>
      </c>
      <c r="K140" s="79" t="s">
        <v>349</v>
      </c>
    </row>
    <row r="141" spans="1:11" s="72" customFormat="1" ht="12.75" customHeight="1" x14ac:dyDescent="0.2">
      <c r="A141" s="75" t="s">
        <v>79</v>
      </c>
      <c r="B141" s="76" t="str">
        <f t="shared" si="2"/>
        <v>I</v>
      </c>
      <c r="C141" s="72">
        <v>53826.706899999997</v>
      </c>
      <c r="D141" s="75" t="s">
        <v>39</v>
      </c>
      <c r="E141" s="72" t="e">
        <f>VLOOKUP(C141,Active!C$21:E$186,3,FALSE)</f>
        <v>#N/A</v>
      </c>
      <c r="F141" s="77" t="s">
        <v>540</v>
      </c>
      <c r="G141" s="78">
        <v>13062</v>
      </c>
      <c r="H141" s="78" t="s">
        <v>541</v>
      </c>
      <c r="J141" s="77" t="s">
        <v>511</v>
      </c>
      <c r="K141" s="79" t="s">
        <v>542</v>
      </c>
    </row>
    <row r="142" spans="1:11" s="72" customFormat="1" ht="12.75" customHeight="1" x14ac:dyDescent="0.2">
      <c r="A142" s="80" t="s">
        <v>96</v>
      </c>
      <c r="B142" s="76" t="str">
        <f t="shared" si="2"/>
        <v>II</v>
      </c>
      <c r="C142" s="72">
        <v>54141.297200000001</v>
      </c>
      <c r="D142" s="75" t="s">
        <v>39</v>
      </c>
      <c r="E142" s="72" t="e">
        <f>VLOOKUP(C142,Active!C$21:E$186,3,FALSE)</f>
        <v>#N/A</v>
      </c>
      <c r="F142" s="77" t="s">
        <v>543</v>
      </c>
      <c r="G142" s="78">
        <v>13551.5</v>
      </c>
      <c r="H142" s="78" t="s">
        <v>544</v>
      </c>
      <c r="J142" s="77" t="s">
        <v>545</v>
      </c>
      <c r="K142" s="79" t="s">
        <v>546</v>
      </c>
    </row>
    <row r="143" spans="1:11" s="72" customFormat="1" ht="12.75" customHeight="1" x14ac:dyDescent="0.2">
      <c r="A143" s="75" t="s">
        <v>79</v>
      </c>
      <c r="B143" s="76" t="str">
        <f t="shared" si="2"/>
        <v>I</v>
      </c>
      <c r="C143" s="72">
        <v>54189.804300000003</v>
      </c>
      <c r="D143" s="75" t="s">
        <v>39</v>
      </c>
      <c r="E143" s="72" t="e">
        <f>VLOOKUP(C143,Active!C$21:E$186,3,FALSE)</f>
        <v>#N/A</v>
      </c>
      <c r="F143" s="77" t="s">
        <v>547</v>
      </c>
      <c r="G143" s="78">
        <v>13627</v>
      </c>
      <c r="H143" s="78" t="s">
        <v>548</v>
      </c>
      <c r="J143" s="77" t="s">
        <v>511</v>
      </c>
      <c r="K143" s="79" t="s">
        <v>503</v>
      </c>
    </row>
    <row r="144" spans="1:11" s="72" customFormat="1" ht="12.75" customHeight="1" x14ac:dyDescent="0.2">
      <c r="A144" s="80" t="s">
        <v>105</v>
      </c>
      <c r="B144" s="76" t="str">
        <f t="shared" si="2"/>
        <v>I</v>
      </c>
      <c r="C144" s="72">
        <v>55578.5769</v>
      </c>
      <c r="D144" s="75" t="s">
        <v>39</v>
      </c>
      <c r="E144" s="72" t="e">
        <f>VLOOKUP(C144,Active!C$21:E$186,3,FALSE)</f>
        <v>#N/A</v>
      </c>
      <c r="F144" s="77" t="s">
        <v>549</v>
      </c>
      <c r="G144" s="78">
        <v>15788</v>
      </c>
      <c r="H144" s="78" t="s">
        <v>550</v>
      </c>
      <c r="J144" s="77" t="s">
        <v>495</v>
      </c>
      <c r="K144" s="79" t="s">
        <v>551</v>
      </c>
    </row>
    <row r="145" spans="1:11" s="72" customFormat="1" ht="12.75" customHeight="1" x14ac:dyDescent="0.2">
      <c r="A145" s="80" t="s">
        <v>110</v>
      </c>
      <c r="B145" s="76" t="str">
        <f t="shared" si="2"/>
        <v>I</v>
      </c>
      <c r="C145" s="72">
        <v>55674.327400000002</v>
      </c>
      <c r="D145" s="75" t="s">
        <v>39</v>
      </c>
      <c r="E145" s="72" t="e">
        <f>VLOOKUP(C145,Active!C$21:E$186,3,FALSE)</f>
        <v>#N/A</v>
      </c>
      <c r="F145" s="77" t="s">
        <v>552</v>
      </c>
      <c r="G145" s="78">
        <v>15937</v>
      </c>
      <c r="H145" s="78" t="s">
        <v>553</v>
      </c>
      <c r="J145" s="77" t="s">
        <v>458</v>
      </c>
      <c r="K145" s="79" t="s">
        <v>499</v>
      </c>
    </row>
    <row r="146" spans="1:11" s="72" customFormat="1" ht="12.75" customHeight="1" x14ac:dyDescent="0.2">
      <c r="A146" s="80" t="s">
        <v>112</v>
      </c>
      <c r="B146" s="76" t="str">
        <f t="shared" si="2"/>
        <v>II</v>
      </c>
      <c r="C146" s="72">
        <v>56002.422299999998</v>
      </c>
      <c r="D146" s="75" t="s">
        <v>39</v>
      </c>
      <c r="E146" s="72" t="e">
        <f>VLOOKUP(C146,Active!C$21:E$186,3,FALSE)</f>
        <v>#N/A</v>
      </c>
      <c r="F146" s="77" t="s">
        <v>554</v>
      </c>
      <c r="G146" s="78">
        <v>16447.5</v>
      </c>
      <c r="H146" s="78" t="s">
        <v>555</v>
      </c>
      <c r="J146" s="77" t="s">
        <v>506</v>
      </c>
      <c r="K146" s="79" t="s">
        <v>499</v>
      </c>
    </row>
    <row r="147" spans="1:11" s="72" customFormat="1" ht="12.75" customHeight="1" x14ac:dyDescent="0.2">
      <c r="A147" s="75" t="s">
        <v>49</v>
      </c>
      <c r="B147" s="76" t="str">
        <f t="shared" si="2"/>
        <v>II</v>
      </c>
      <c r="C147" s="72">
        <v>29353.634999999998</v>
      </c>
      <c r="D147" s="75" t="s">
        <v>38</v>
      </c>
      <c r="E147" s="72">
        <f>VLOOKUP(C147,Active!C$21:E$186,3,FALSE)</f>
        <v>-25019.467572394489</v>
      </c>
      <c r="F147" s="77" t="s">
        <v>556</v>
      </c>
      <c r="G147" s="78">
        <v>-25019.5</v>
      </c>
      <c r="H147" s="78" t="s">
        <v>557</v>
      </c>
      <c r="J147" s="77" t="s">
        <v>229</v>
      </c>
      <c r="K147" s="79" t="s">
        <v>230</v>
      </c>
    </row>
    <row r="148" spans="1:11" s="72" customFormat="1" ht="12.75" customHeight="1" x14ac:dyDescent="0.2">
      <c r="A148" s="75" t="s">
        <v>49</v>
      </c>
      <c r="B148" s="76" t="str">
        <f t="shared" si="2"/>
        <v>II</v>
      </c>
      <c r="C148" s="72">
        <v>29374.830999999998</v>
      </c>
      <c r="D148" s="75" t="s">
        <v>38</v>
      </c>
      <c r="E148" s="72">
        <f>VLOOKUP(C148,Active!C$21:E$186,3,FALSE)</f>
        <v>-24986.485427738156</v>
      </c>
      <c r="F148" s="77" t="s">
        <v>558</v>
      </c>
      <c r="G148" s="78">
        <v>-24986.5</v>
      </c>
      <c r="H148" s="78" t="s">
        <v>308</v>
      </c>
      <c r="J148" s="77" t="s">
        <v>229</v>
      </c>
      <c r="K148" s="79" t="s">
        <v>230</v>
      </c>
    </row>
    <row r="149" spans="1:11" s="72" customFormat="1" ht="12.75" customHeight="1" x14ac:dyDescent="0.2">
      <c r="A149" s="75" t="s">
        <v>559</v>
      </c>
      <c r="B149" s="76" t="str">
        <f t="shared" si="2"/>
        <v>I</v>
      </c>
      <c r="C149" s="72">
        <v>34086.419500000004</v>
      </c>
      <c r="D149" s="75" t="s">
        <v>38</v>
      </c>
      <c r="E149" s="72" t="e">
        <f>VLOOKUP(C149,Active!C$21:E$186,3,FALSE)</f>
        <v>#N/A</v>
      </c>
      <c r="F149" s="77" t="s">
        <v>560</v>
      </c>
      <c r="G149" s="78">
        <v>-17655</v>
      </c>
      <c r="H149" s="78" t="s">
        <v>561</v>
      </c>
      <c r="J149" s="77" t="s">
        <v>229</v>
      </c>
      <c r="K149" s="79" t="s">
        <v>562</v>
      </c>
    </row>
    <row r="150" spans="1:11" s="72" customFormat="1" ht="12.75" customHeight="1" x14ac:dyDescent="0.2">
      <c r="A150" s="75" t="s">
        <v>559</v>
      </c>
      <c r="B150" s="76" t="str">
        <f t="shared" si="2"/>
        <v>I</v>
      </c>
      <c r="C150" s="72">
        <v>34120.4787</v>
      </c>
      <c r="D150" s="75" t="s">
        <v>38</v>
      </c>
      <c r="E150" s="72" t="e">
        <f>VLOOKUP(C150,Active!C$21:E$186,3,FALSE)</f>
        <v>#N/A</v>
      </c>
      <c r="F150" s="77" t="s">
        <v>563</v>
      </c>
      <c r="G150" s="78">
        <v>-17602</v>
      </c>
      <c r="H150" s="78" t="s">
        <v>421</v>
      </c>
      <c r="J150" s="77" t="s">
        <v>229</v>
      </c>
      <c r="K150" s="79" t="s">
        <v>562</v>
      </c>
    </row>
    <row r="151" spans="1:11" s="72" customFormat="1" ht="12.75" customHeight="1" x14ac:dyDescent="0.2">
      <c r="A151" s="75" t="s">
        <v>559</v>
      </c>
      <c r="B151" s="76" t="str">
        <f t="shared" si="2"/>
        <v>I</v>
      </c>
      <c r="C151" s="72">
        <v>34487.429700000001</v>
      </c>
      <c r="D151" s="75" t="s">
        <v>38</v>
      </c>
      <c r="E151" s="72" t="e">
        <f>VLOOKUP(C151,Active!C$21:E$186,3,FALSE)</f>
        <v>#N/A</v>
      </c>
      <c r="F151" s="77" t="s">
        <v>564</v>
      </c>
      <c r="G151" s="78">
        <v>-17031</v>
      </c>
      <c r="H151" s="78" t="s">
        <v>345</v>
      </c>
      <c r="J151" s="77" t="s">
        <v>229</v>
      </c>
      <c r="K151" s="79" t="s">
        <v>562</v>
      </c>
    </row>
    <row r="152" spans="1:11" s="72" customFormat="1" ht="12.75" customHeight="1" x14ac:dyDescent="0.2">
      <c r="A152" s="75" t="s">
        <v>559</v>
      </c>
      <c r="B152" s="76" t="str">
        <f t="shared" si="2"/>
        <v>I</v>
      </c>
      <c r="C152" s="72">
        <v>34776.621500000001</v>
      </c>
      <c r="D152" s="75" t="s">
        <v>38</v>
      </c>
      <c r="E152" s="72" t="e">
        <f>VLOOKUP(C152,Active!C$21:E$186,3,FALSE)</f>
        <v>#N/A</v>
      </c>
      <c r="F152" s="77" t="s">
        <v>565</v>
      </c>
      <c r="G152" s="78">
        <v>-16581</v>
      </c>
      <c r="H152" s="78" t="s">
        <v>566</v>
      </c>
      <c r="J152" s="77" t="s">
        <v>229</v>
      </c>
      <c r="K152" s="79" t="s">
        <v>562</v>
      </c>
    </row>
    <row r="153" spans="1:11" s="72" customFormat="1" ht="12.75" customHeight="1" x14ac:dyDescent="0.2">
      <c r="A153" s="75" t="s">
        <v>251</v>
      </c>
      <c r="B153" s="76" t="str">
        <f t="shared" si="2"/>
        <v>I</v>
      </c>
      <c r="C153" s="72">
        <v>35561.297400000003</v>
      </c>
      <c r="D153" s="75" t="s">
        <v>38</v>
      </c>
      <c r="E153" s="72" t="e">
        <f>VLOOKUP(C153,Active!C$21:E$186,3,FALSE)</f>
        <v>#N/A</v>
      </c>
      <c r="F153" s="77" t="s">
        <v>567</v>
      </c>
      <c r="G153" s="78">
        <v>-15360</v>
      </c>
      <c r="H153" s="78" t="s">
        <v>568</v>
      </c>
      <c r="J153" s="77" t="s">
        <v>229</v>
      </c>
      <c r="K153" s="79" t="s">
        <v>254</v>
      </c>
    </row>
    <row r="154" spans="1:11" s="72" customFormat="1" ht="12.75" customHeight="1" x14ac:dyDescent="0.2">
      <c r="A154" s="75" t="s">
        <v>271</v>
      </c>
      <c r="B154" s="76" t="str">
        <f t="shared" si="2"/>
        <v>I</v>
      </c>
      <c r="C154" s="72">
        <v>39596.504000000001</v>
      </c>
      <c r="D154" s="75" t="s">
        <v>38</v>
      </c>
      <c r="E154" s="72" t="e">
        <f>VLOOKUP(C154,Active!C$21:E$186,3,FALSE)</f>
        <v>#N/A</v>
      </c>
      <c r="F154" s="77" t="s">
        <v>569</v>
      </c>
      <c r="G154" s="78">
        <v>-9081</v>
      </c>
      <c r="H154" s="78" t="s">
        <v>266</v>
      </c>
      <c r="J154" s="77" t="s">
        <v>229</v>
      </c>
      <c r="K154" s="79" t="s">
        <v>274</v>
      </c>
    </row>
    <row r="155" spans="1:11" s="72" customFormat="1" ht="12.75" customHeight="1" x14ac:dyDescent="0.2">
      <c r="A155" s="75" t="s">
        <v>271</v>
      </c>
      <c r="B155" s="76" t="str">
        <f t="shared" si="2"/>
        <v>I</v>
      </c>
      <c r="C155" s="72">
        <v>39643.414199999999</v>
      </c>
      <c r="D155" s="75" t="s">
        <v>38</v>
      </c>
      <c r="E155" s="72" t="e">
        <f>VLOOKUP(C155,Active!C$21:E$186,3,FALSE)</f>
        <v>#N/A</v>
      </c>
      <c r="F155" s="77" t="s">
        <v>570</v>
      </c>
      <c r="G155" s="78">
        <v>-9008</v>
      </c>
      <c r="H155" s="78" t="s">
        <v>571</v>
      </c>
      <c r="J155" s="77" t="s">
        <v>229</v>
      </c>
      <c r="K155" s="79" t="s">
        <v>274</v>
      </c>
    </row>
    <row r="156" spans="1:11" s="72" customFormat="1" ht="12.75" customHeight="1" x14ac:dyDescent="0.2">
      <c r="A156" s="75" t="s">
        <v>279</v>
      </c>
      <c r="B156" s="76" t="str">
        <f t="shared" si="2"/>
        <v>I</v>
      </c>
      <c r="C156" s="72">
        <v>39944.819000000003</v>
      </c>
      <c r="D156" s="75" t="s">
        <v>38</v>
      </c>
      <c r="E156" s="72" t="e">
        <f>VLOOKUP(C156,Active!C$21:E$186,3,FALSE)</f>
        <v>#N/A</v>
      </c>
      <c r="F156" s="77" t="s">
        <v>572</v>
      </c>
      <c r="G156" s="78">
        <v>-8539</v>
      </c>
      <c r="H156" s="78" t="s">
        <v>573</v>
      </c>
      <c r="J156" s="77" t="s">
        <v>229</v>
      </c>
      <c r="K156" s="79" t="s">
        <v>282</v>
      </c>
    </row>
    <row r="157" spans="1:11" s="72" customFormat="1" ht="12.75" customHeight="1" x14ac:dyDescent="0.2">
      <c r="A157" s="75" t="s">
        <v>64</v>
      </c>
      <c r="B157" s="76" t="str">
        <f t="shared" si="2"/>
        <v>II</v>
      </c>
      <c r="C157" s="72">
        <v>45433.3851</v>
      </c>
      <c r="D157" s="75" t="s">
        <v>38</v>
      </c>
      <c r="E157" s="72">
        <f>VLOOKUP(C157,Active!C$21:E$186,3,FALSE)</f>
        <v>1.5101515092032258</v>
      </c>
      <c r="F157" s="77" t="s">
        <v>574</v>
      </c>
      <c r="G157" s="78">
        <v>1.5</v>
      </c>
      <c r="H157" s="78" t="s">
        <v>575</v>
      </c>
      <c r="J157" s="77" t="s">
        <v>229</v>
      </c>
      <c r="K157" s="79" t="s">
        <v>346</v>
      </c>
    </row>
    <row r="158" spans="1:11" s="72" customFormat="1" ht="12.75" customHeight="1" x14ac:dyDescent="0.2">
      <c r="A158" s="75" t="s">
        <v>65</v>
      </c>
      <c r="B158" s="76" t="str">
        <f t="shared" si="2"/>
        <v>II</v>
      </c>
      <c r="C158" s="72">
        <v>45741.2071</v>
      </c>
      <c r="D158" s="75" t="s">
        <v>38</v>
      </c>
      <c r="E158" s="72">
        <f>VLOOKUP(C158,Active!C$21:E$186,3,FALSE)</f>
        <v>480.49815549114845</v>
      </c>
      <c r="F158" s="77" t="s">
        <v>576</v>
      </c>
      <c r="G158" s="78">
        <v>480.5</v>
      </c>
      <c r="H158" s="78" t="s">
        <v>264</v>
      </c>
      <c r="J158" s="77" t="s">
        <v>229</v>
      </c>
      <c r="K158" s="79" t="s">
        <v>577</v>
      </c>
    </row>
    <row r="159" spans="1:11" s="72" customFormat="1" ht="12.75" customHeight="1" x14ac:dyDescent="0.2">
      <c r="A159" s="80" t="s">
        <v>365</v>
      </c>
      <c r="B159" s="76" t="str">
        <f t="shared" si="2"/>
        <v>I</v>
      </c>
      <c r="C159" s="72">
        <v>46855.8822</v>
      </c>
      <c r="D159" s="75" t="s">
        <v>38</v>
      </c>
      <c r="E159" s="72" t="e">
        <f>VLOOKUP(C159,Active!C$21:E$186,3,FALSE)</f>
        <v>#N/A</v>
      </c>
      <c r="F159" s="77" t="s">
        <v>578</v>
      </c>
      <c r="G159" s="78">
        <v>2215</v>
      </c>
      <c r="H159" s="78" t="s">
        <v>579</v>
      </c>
      <c r="J159" s="77" t="s">
        <v>229</v>
      </c>
      <c r="K159" s="79" t="s">
        <v>368</v>
      </c>
    </row>
    <row r="160" spans="1:11" s="72" customFormat="1" ht="12.75" customHeight="1" x14ac:dyDescent="0.2">
      <c r="A160" s="80" t="s">
        <v>365</v>
      </c>
      <c r="B160" s="76" t="str">
        <f t="shared" si="2"/>
        <v>I</v>
      </c>
      <c r="C160" s="72">
        <v>46859.737800000003</v>
      </c>
      <c r="D160" s="75" t="s">
        <v>38</v>
      </c>
      <c r="E160" s="72" t="e">
        <f>VLOOKUP(C160,Active!C$21:E$186,3,FALSE)</f>
        <v>#N/A</v>
      </c>
      <c r="F160" s="77" t="s">
        <v>580</v>
      </c>
      <c r="G160" s="78">
        <v>2221</v>
      </c>
      <c r="H160" s="78" t="s">
        <v>480</v>
      </c>
      <c r="J160" s="77" t="s">
        <v>229</v>
      </c>
      <c r="K160" s="79" t="s">
        <v>368</v>
      </c>
    </row>
    <row r="161" spans="1:11" s="72" customFormat="1" ht="12.75" customHeight="1" x14ac:dyDescent="0.2">
      <c r="A161" s="80" t="s">
        <v>365</v>
      </c>
      <c r="B161" s="76" t="str">
        <f t="shared" si="2"/>
        <v>II</v>
      </c>
      <c r="C161" s="72">
        <v>46860.710599999999</v>
      </c>
      <c r="D161" s="75" t="s">
        <v>38</v>
      </c>
      <c r="E161" s="72" t="e">
        <f>VLOOKUP(C161,Active!C$21:E$186,3,FALSE)</f>
        <v>#N/A</v>
      </c>
      <c r="F161" s="77" t="s">
        <v>581</v>
      </c>
      <c r="G161" s="78">
        <v>2222.5</v>
      </c>
      <c r="H161" s="78" t="s">
        <v>582</v>
      </c>
      <c r="J161" s="77" t="s">
        <v>229</v>
      </c>
      <c r="K161" s="79" t="s">
        <v>368</v>
      </c>
    </row>
    <row r="162" spans="1:11" s="72" customFormat="1" ht="12.75" customHeight="1" x14ac:dyDescent="0.2">
      <c r="A162" s="80" t="s">
        <v>365</v>
      </c>
      <c r="B162" s="76" t="str">
        <f t="shared" si="2"/>
        <v>I</v>
      </c>
      <c r="C162" s="72">
        <v>46875.805200000003</v>
      </c>
      <c r="D162" s="75" t="s">
        <v>38</v>
      </c>
      <c r="E162" s="72" t="e">
        <f>VLOOKUP(C162,Active!C$21:E$186,3,FALSE)</f>
        <v>#N/A</v>
      </c>
      <c r="F162" s="77" t="s">
        <v>583</v>
      </c>
      <c r="G162" s="78">
        <v>2246</v>
      </c>
      <c r="H162" s="78" t="s">
        <v>538</v>
      </c>
      <c r="J162" s="77" t="s">
        <v>229</v>
      </c>
      <c r="K162" s="79" t="s">
        <v>368</v>
      </c>
    </row>
    <row r="163" spans="1:11" s="72" customFormat="1" ht="12.75" customHeight="1" x14ac:dyDescent="0.2">
      <c r="A163" s="75" t="s">
        <v>68</v>
      </c>
      <c r="B163" s="76" t="str">
        <f t="shared" si="2"/>
        <v>I</v>
      </c>
      <c r="C163" s="72">
        <v>46876.447099999998</v>
      </c>
      <c r="D163" s="75" t="s">
        <v>38</v>
      </c>
      <c r="E163" s="72">
        <f>VLOOKUP(C163,Active!C$21:E$186,3,FALSE)</f>
        <v>2246.994187745056</v>
      </c>
      <c r="F163" s="77" t="s">
        <v>584</v>
      </c>
      <c r="G163" s="78">
        <v>2247</v>
      </c>
      <c r="H163" s="78" t="s">
        <v>258</v>
      </c>
      <c r="J163" s="77" t="s">
        <v>229</v>
      </c>
      <c r="K163" s="79" t="s">
        <v>585</v>
      </c>
    </row>
    <row r="164" spans="1:11" s="72" customFormat="1" ht="12.75" customHeight="1" x14ac:dyDescent="0.2">
      <c r="A164" s="75" t="s">
        <v>71</v>
      </c>
      <c r="B164" s="76" t="str">
        <f t="shared" si="2"/>
        <v>I</v>
      </c>
      <c r="C164" s="72">
        <v>47593.647299999997</v>
      </c>
      <c r="D164" s="75" t="s">
        <v>38</v>
      </c>
      <c r="E164" s="72">
        <f>VLOOKUP(C164,Active!C$21:E$186,3,FALSE)</f>
        <v>3362.9972422812862</v>
      </c>
      <c r="F164" s="77" t="s">
        <v>586</v>
      </c>
      <c r="G164" s="78">
        <v>3363</v>
      </c>
      <c r="H164" s="78" t="s">
        <v>478</v>
      </c>
      <c r="J164" s="77" t="s">
        <v>229</v>
      </c>
      <c r="K164" s="79" t="s">
        <v>587</v>
      </c>
    </row>
    <row r="165" spans="1:11" s="72" customFormat="1" ht="12.75" customHeight="1" x14ac:dyDescent="0.2">
      <c r="A165" s="75" t="s">
        <v>71</v>
      </c>
      <c r="B165" s="76" t="str">
        <f t="shared" si="2"/>
        <v>II</v>
      </c>
      <c r="C165" s="72">
        <v>47596.544300000001</v>
      </c>
      <c r="D165" s="75" t="s">
        <v>38</v>
      </c>
      <c r="E165" s="72">
        <f>VLOOKUP(C165,Active!C$21:E$186,3,FALSE)</f>
        <v>3367.505134009421</v>
      </c>
      <c r="F165" s="77" t="s">
        <v>588</v>
      </c>
      <c r="G165" s="78">
        <v>3367.5</v>
      </c>
      <c r="H165" s="78" t="s">
        <v>377</v>
      </c>
      <c r="J165" s="77" t="s">
        <v>229</v>
      </c>
      <c r="K165" s="79" t="s">
        <v>587</v>
      </c>
    </row>
    <row r="166" spans="1:11" s="72" customFormat="1" ht="12.75" customHeight="1" x14ac:dyDescent="0.2">
      <c r="A166" s="80" t="s">
        <v>446</v>
      </c>
      <c r="B166" s="76" t="str">
        <f t="shared" si="2"/>
        <v>I</v>
      </c>
      <c r="C166" s="72">
        <v>51281.869299999998</v>
      </c>
      <c r="D166" s="75" t="s">
        <v>38</v>
      </c>
      <c r="E166" s="72" t="e">
        <f>VLOOKUP(C166,Active!C$21:E$186,3,FALSE)</f>
        <v>#N/A</v>
      </c>
      <c r="F166" s="77" t="s">
        <v>589</v>
      </c>
      <c r="G166" s="78">
        <v>9102</v>
      </c>
      <c r="H166" s="78" t="s">
        <v>590</v>
      </c>
      <c r="J166" s="77" t="s">
        <v>229</v>
      </c>
      <c r="K166" s="79" t="s">
        <v>445</v>
      </c>
    </row>
    <row r="167" spans="1:11" s="72" customFormat="1" ht="12.75" customHeight="1" x14ac:dyDescent="0.2">
      <c r="A167" s="80" t="s">
        <v>591</v>
      </c>
      <c r="B167" s="76" t="str">
        <f t="shared" si="2"/>
        <v>II</v>
      </c>
      <c r="C167" s="72">
        <v>51301.431199999999</v>
      </c>
      <c r="D167" s="75" t="s">
        <v>38</v>
      </c>
      <c r="E167" s="72" t="e">
        <f>VLOOKUP(C167,Active!C$21:E$186,3,FALSE)</f>
        <v>#N/A</v>
      </c>
      <c r="F167" s="77" t="s">
        <v>592</v>
      </c>
      <c r="G167" s="78">
        <v>9132.5</v>
      </c>
      <c r="H167" s="78" t="s">
        <v>593</v>
      </c>
      <c r="J167" s="77" t="s">
        <v>422</v>
      </c>
      <c r="K167" s="79" t="s">
        <v>411</v>
      </c>
    </row>
    <row r="168" spans="1:11" s="72" customFormat="1" ht="12.75" customHeight="1" x14ac:dyDescent="0.2">
      <c r="A168" s="80" t="s">
        <v>591</v>
      </c>
      <c r="B168" s="76" t="str">
        <f t="shared" si="2"/>
        <v>II</v>
      </c>
      <c r="C168" s="72">
        <v>51301.4323</v>
      </c>
      <c r="D168" s="75" t="s">
        <v>38</v>
      </c>
      <c r="E168" s="72" t="e">
        <f>VLOOKUP(C168,Active!C$21:E$186,3,FALSE)</f>
        <v>#N/A</v>
      </c>
      <c r="F168" s="77" t="s">
        <v>594</v>
      </c>
      <c r="G168" s="78">
        <v>9132.5</v>
      </c>
      <c r="H168" s="78" t="s">
        <v>595</v>
      </c>
      <c r="J168" s="77" t="s">
        <v>414</v>
      </c>
      <c r="K168" s="79" t="s">
        <v>411</v>
      </c>
    </row>
    <row r="169" spans="1:11" s="72" customFormat="1" ht="12.75" customHeight="1" x14ac:dyDescent="0.2">
      <c r="A169" s="80" t="s">
        <v>86</v>
      </c>
      <c r="B169" s="76" t="str">
        <f t="shared" si="2"/>
        <v>I</v>
      </c>
      <c r="C169" s="72">
        <v>52783.0501</v>
      </c>
      <c r="D169" s="75" t="s">
        <v>38</v>
      </c>
      <c r="E169" s="72" t="e">
        <f>VLOOKUP(C169,Active!C$21:E$186,3,FALSE)</f>
        <v>#N/A</v>
      </c>
      <c r="F169" s="77" t="s">
        <v>596</v>
      </c>
      <c r="G169" s="78">
        <v>11438</v>
      </c>
      <c r="H169" s="78" t="s">
        <v>579</v>
      </c>
      <c r="J169" s="77" t="s">
        <v>229</v>
      </c>
      <c r="K169" s="79" t="s">
        <v>597</v>
      </c>
    </row>
    <row r="170" spans="1:11" s="72" customFormat="1" ht="12.75" customHeight="1" x14ac:dyDescent="0.2">
      <c r="A170" s="80" t="s">
        <v>91</v>
      </c>
      <c r="B170" s="76" t="str">
        <f t="shared" si="2"/>
        <v>I</v>
      </c>
      <c r="C170" s="72">
        <v>53376.218699999998</v>
      </c>
      <c r="D170" s="75" t="s">
        <v>38</v>
      </c>
      <c r="E170" s="72" t="e">
        <f>VLOOKUP(C170,Active!C$21:E$186,3,FALSE)</f>
        <v>#N/A</v>
      </c>
      <c r="F170" s="77" t="s">
        <v>598</v>
      </c>
      <c r="G170" s="78">
        <v>12361</v>
      </c>
      <c r="H170" s="78" t="s">
        <v>478</v>
      </c>
      <c r="J170" s="77" t="s">
        <v>229</v>
      </c>
      <c r="K170" s="79" t="s">
        <v>597</v>
      </c>
    </row>
    <row r="171" spans="1:11" s="72" customFormat="1" ht="12.75" customHeight="1" x14ac:dyDescent="0.2">
      <c r="A171" s="80" t="s">
        <v>91</v>
      </c>
      <c r="B171" s="76" t="str">
        <f t="shared" si="2"/>
        <v>I</v>
      </c>
      <c r="C171" s="72">
        <v>53432.131699999998</v>
      </c>
      <c r="D171" s="75" t="s">
        <v>38</v>
      </c>
      <c r="E171" s="72" t="e">
        <f>VLOOKUP(C171,Active!C$21:E$186,3,FALSE)</f>
        <v>#N/A</v>
      </c>
      <c r="F171" s="77" t="s">
        <v>599</v>
      </c>
      <c r="G171" s="78">
        <v>12448</v>
      </c>
      <c r="H171" s="78" t="s">
        <v>600</v>
      </c>
      <c r="J171" s="77" t="s">
        <v>229</v>
      </c>
      <c r="K171" s="79" t="s">
        <v>597</v>
      </c>
    </row>
    <row r="172" spans="1:11" s="72" customFormat="1" ht="12.75" customHeight="1" x14ac:dyDescent="0.2">
      <c r="A172" s="80" t="s">
        <v>95</v>
      </c>
      <c r="B172" s="76" t="str">
        <f t="shared" si="2"/>
        <v>I</v>
      </c>
      <c r="C172" s="72">
        <v>53815.148999999998</v>
      </c>
      <c r="D172" s="75" t="s">
        <v>38</v>
      </c>
      <c r="E172" s="72" t="e">
        <f>VLOOKUP(C172,Active!C$21:E$186,3,FALSE)</f>
        <v>#N/A</v>
      </c>
      <c r="F172" s="77" t="s">
        <v>601</v>
      </c>
      <c r="G172" s="78">
        <v>13044</v>
      </c>
      <c r="H172" s="78" t="s">
        <v>602</v>
      </c>
      <c r="J172" s="77" t="s">
        <v>229</v>
      </c>
      <c r="K172" s="79" t="s">
        <v>603</v>
      </c>
    </row>
    <row r="173" spans="1:11" s="72" customFormat="1" ht="12.75" customHeight="1" x14ac:dyDescent="0.2">
      <c r="A173" s="75" t="s">
        <v>49</v>
      </c>
      <c r="B173" s="76" t="str">
        <f t="shared" si="2"/>
        <v>II</v>
      </c>
      <c r="C173" s="72">
        <v>24998.424999999999</v>
      </c>
      <c r="D173" s="75" t="s">
        <v>36</v>
      </c>
      <c r="E173" s="72">
        <f>VLOOKUP(C173,Active!C$21:E$186,3,FALSE)</f>
        <v>-31796.414459953554</v>
      </c>
      <c r="F173" s="77" t="s">
        <v>604</v>
      </c>
      <c r="G173" s="78">
        <v>-31796.5</v>
      </c>
      <c r="H173" s="78" t="s">
        <v>223</v>
      </c>
      <c r="J173" s="77"/>
      <c r="K173" s="79" t="s">
        <v>201</v>
      </c>
    </row>
    <row r="174" spans="1:11" s="72" customFormat="1" ht="12.75" customHeight="1" x14ac:dyDescent="0.2">
      <c r="A174" s="75" t="s">
        <v>49</v>
      </c>
      <c r="B174" s="76" t="str">
        <f t="shared" si="2"/>
        <v>II</v>
      </c>
      <c r="C174" s="72">
        <v>25003.55</v>
      </c>
      <c r="D174" s="75" t="s">
        <v>36</v>
      </c>
      <c r="E174" s="72">
        <f>VLOOKUP(C174,Active!C$21:E$186,3,FALSE)</f>
        <v>-31788.439677383081</v>
      </c>
      <c r="F174" s="77" t="s">
        <v>605</v>
      </c>
      <c r="G174" s="78">
        <v>-31788.5</v>
      </c>
      <c r="H174" s="78" t="s">
        <v>606</v>
      </c>
      <c r="J174" s="77"/>
      <c r="K174" s="79" t="s">
        <v>201</v>
      </c>
    </row>
    <row r="175" spans="1:11" s="72" customFormat="1" ht="12.75" customHeight="1" x14ac:dyDescent="0.2">
      <c r="A175" s="75" t="s">
        <v>49</v>
      </c>
      <c r="B175" s="76" t="str">
        <f t="shared" si="2"/>
        <v>II</v>
      </c>
      <c r="C175" s="72">
        <v>25005.491999999998</v>
      </c>
      <c r="D175" s="75" t="s">
        <v>36</v>
      </c>
      <c r="E175" s="72">
        <f>VLOOKUP(C175,Active!C$21:E$186,3,FALSE)</f>
        <v>-31785.41781830955</v>
      </c>
      <c r="F175" s="77" t="s">
        <v>607</v>
      </c>
      <c r="G175" s="78">
        <v>-31785.5</v>
      </c>
      <c r="H175" s="78" t="s">
        <v>608</v>
      </c>
      <c r="J175" s="77"/>
      <c r="K175" s="79" t="s">
        <v>201</v>
      </c>
    </row>
    <row r="176" spans="1:11" s="72" customFormat="1" ht="12.75" customHeight="1" x14ac:dyDescent="0.2">
      <c r="A176" s="75" t="s">
        <v>51</v>
      </c>
      <c r="B176" s="76" t="str">
        <f t="shared" si="2"/>
        <v>II</v>
      </c>
      <c r="C176" s="72">
        <v>27920.481</v>
      </c>
      <c r="D176" s="75" t="s">
        <v>36</v>
      </c>
      <c r="E176" s="72">
        <f>VLOOKUP(C176,Active!C$21:E$186,3,FALSE)</f>
        <v>-27249.534214345811</v>
      </c>
      <c r="F176" s="77" t="s">
        <v>609</v>
      </c>
      <c r="G176" s="78">
        <v>-27249.5</v>
      </c>
      <c r="H176" s="78" t="s">
        <v>610</v>
      </c>
      <c r="J176" s="77"/>
      <c r="K176" s="79" t="s">
        <v>611</v>
      </c>
    </row>
    <row r="177" spans="1:11" s="72" customFormat="1" ht="12.75" customHeight="1" x14ac:dyDescent="0.2">
      <c r="A177" s="75" t="s">
        <v>49</v>
      </c>
      <c r="B177" s="76" t="str">
        <f t="shared" si="2"/>
        <v>II</v>
      </c>
      <c r="C177" s="72">
        <v>26109.546999999999</v>
      </c>
      <c r="D177" s="75" t="s">
        <v>37</v>
      </c>
      <c r="E177" s="72">
        <f>VLOOKUP(C177,Active!C$21:E$186,3,FALSE)</f>
        <v>-30067.447365462496</v>
      </c>
      <c r="F177" s="77" t="s">
        <v>612</v>
      </c>
      <c r="G177" s="78">
        <v>-30067.5</v>
      </c>
      <c r="H177" s="78" t="s">
        <v>613</v>
      </c>
      <c r="J177" s="77"/>
      <c r="K177" s="79" t="s">
        <v>214</v>
      </c>
    </row>
    <row r="178" spans="1:11" s="72" customFormat="1" ht="12.75" customHeight="1" x14ac:dyDescent="0.2">
      <c r="A178" s="75" t="s">
        <v>49</v>
      </c>
      <c r="B178" s="76" t="str">
        <f t="shared" si="2"/>
        <v>II</v>
      </c>
      <c r="C178" s="72">
        <v>26118.531999999999</v>
      </c>
      <c r="D178" s="75" t="s">
        <v>37</v>
      </c>
      <c r="E178" s="72">
        <f>VLOOKUP(C178,Active!C$21:E$186,3,FALSE)</f>
        <v>-30053.466210068214</v>
      </c>
      <c r="F178" s="77" t="s">
        <v>614</v>
      </c>
      <c r="G178" s="78">
        <v>-30053.5</v>
      </c>
      <c r="H178" s="78" t="s">
        <v>216</v>
      </c>
      <c r="J178" s="77"/>
      <c r="K178" s="79" t="s">
        <v>214</v>
      </c>
    </row>
    <row r="179" spans="1:11" s="72" customFormat="1" ht="12.75" customHeight="1" x14ac:dyDescent="0.2">
      <c r="A179" s="75" t="s">
        <v>49</v>
      </c>
      <c r="B179" s="76" t="str">
        <f t="shared" si="2"/>
        <v>II</v>
      </c>
      <c r="C179" s="72">
        <v>26418.687000000002</v>
      </c>
      <c r="D179" s="75" t="s">
        <v>37</v>
      </c>
      <c r="E179" s="72">
        <f>VLOOKUP(C179,Active!C$21:E$186,3,FALSE)</f>
        <v>-29586.40848081169</v>
      </c>
      <c r="F179" s="77" t="s">
        <v>615</v>
      </c>
      <c r="G179" s="78">
        <v>-29586.5</v>
      </c>
      <c r="H179" s="78" t="s">
        <v>616</v>
      </c>
      <c r="J179" s="77"/>
      <c r="K179" s="79" t="s">
        <v>214</v>
      </c>
    </row>
    <row r="180" spans="1:11" s="72" customFormat="1" ht="12.75" customHeight="1" x14ac:dyDescent="0.2">
      <c r="A180" s="75" t="s">
        <v>49</v>
      </c>
      <c r="B180" s="76" t="str">
        <f t="shared" si="2"/>
        <v>II</v>
      </c>
      <c r="C180" s="72">
        <v>26447.603999999999</v>
      </c>
      <c r="D180" s="75" t="s">
        <v>37</v>
      </c>
      <c r="E180" s="72">
        <f>VLOOKUP(C180,Active!C$21:E$186,3,FALSE)</f>
        <v>-29541.412034452609</v>
      </c>
      <c r="F180" s="77" t="s">
        <v>617</v>
      </c>
      <c r="G180" s="78">
        <v>-29541.5</v>
      </c>
      <c r="H180" s="78" t="s">
        <v>618</v>
      </c>
      <c r="J180" s="77"/>
      <c r="K180" s="79" t="s">
        <v>214</v>
      </c>
    </row>
    <row r="181" spans="1:11" s="72" customFormat="1" ht="12.75" customHeight="1" x14ac:dyDescent="0.2">
      <c r="A181" s="75" t="s">
        <v>49</v>
      </c>
      <c r="B181" s="76" t="str">
        <f t="shared" si="2"/>
        <v>II</v>
      </c>
      <c r="C181" s="72">
        <v>26452.727999999999</v>
      </c>
      <c r="D181" s="75" t="s">
        <v>37</v>
      </c>
      <c r="E181" s="72">
        <f>VLOOKUP(C181,Active!C$21:E$186,3,FALSE)</f>
        <v>-29533.438807937277</v>
      </c>
      <c r="F181" s="77" t="s">
        <v>619</v>
      </c>
      <c r="G181" s="78">
        <v>-29533.5</v>
      </c>
      <c r="H181" s="78" t="s">
        <v>606</v>
      </c>
      <c r="J181" s="77"/>
      <c r="K181" s="79" t="s">
        <v>214</v>
      </c>
    </row>
    <row r="182" spans="1:11" s="72" customFormat="1" ht="12.75" customHeight="1" x14ac:dyDescent="0.2">
      <c r="A182" s="75" t="s">
        <v>52</v>
      </c>
      <c r="B182" s="76" t="str">
        <f t="shared" si="2"/>
        <v>I</v>
      </c>
      <c r="C182" s="72">
        <v>28285.224999999999</v>
      </c>
      <c r="D182" s="75" t="s">
        <v>37</v>
      </c>
      <c r="E182" s="72">
        <f>VLOOKUP(C182,Active!C$21:E$186,3,FALSE)</f>
        <v>-26681.972439929457</v>
      </c>
      <c r="F182" s="77" t="s">
        <v>620</v>
      </c>
      <c r="G182" s="78">
        <v>-26682</v>
      </c>
      <c r="H182" s="78" t="s">
        <v>235</v>
      </c>
      <c r="J182" s="77"/>
      <c r="K182" s="79" t="s">
        <v>224</v>
      </c>
    </row>
    <row r="183" spans="1:11" s="72" customFormat="1" ht="12.75" customHeight="1" x14ac:dyDescent="0.2">
      <c r="A183" s="75" t="s">
        <v>52</v>
      </c>
      <c r="B183" s="76" t="str">
        <f t="shared" si="2"/>
        <v>I</v>
      </c>
      <c r="C183" s="72">
        <v>28286.522000000001</v>
      </c>
      <c r="D183" s="75" t="s">
        <v>37</v>
      </c>
      <c r="E183" s="72">
        <f>VLOOKUP(C183,Active!C$21:E$186,3,FALSE)</f>
        <v>-26679.954236418449</v>
      </c>
      <c r="F183" s="77" t="s">
        <v>621</v>
      </c>
      <c r="G183" s="78">
        <v>-26680</v>
      </c>
      <c r="H183" s="78" t="s">
        <v>622</v>
      </c>
      <c r="J183" s="77"/>
      <c r="K183" s="79" t="s">
        <v>224</v>
      </c>
    </row>
    <row r="184" spans="1:11" s="72" customFormat="1" ht="12.75" customHeight="1" x14ac:dyDescent="0.2">
      <c r="A184" s="75" t="s">
        <v>52</v>
      </c>
      <c r="B184" s="76" t="str">
        <f t="shared" si="2"/>
        <v>I</v>
      </c>
      <c r="C184" s="72">
        <v>28297.45</v>
      </c>
      <c r="D184" s="75" t="s">
        <v>37</v>
      </c>
      <c r="E184" s="72">
        <f>VLOOKUP(C184,Active!C$21:E$186,3,FALSE)</f>
        <v>-26662.949665895503</v>
      </c>
      <c r="F184" s="77" t="s">
        <v>623</v>
      </c>
      <c r="G184" s="78">
        <v>-26663</v>
      </c>
      <c r="H184" s="78" t="s">
        <v>624</v>
      </c>
      <c r="J184" s="77"/>
      <c r="K184" s="79" t="s">
        <v>224</v>
      </c>
    </row>
    <row r="185" spans="1:11" s="72" customFormat="1" ht="12.75" customHeight="1" x14ac:dyDescent="0.2">
      <c r="A185" s="75" t="s">
        <v>52</v>
      </c>
      <c r="B185" s="76" t="str">
        <f t="shared" si="2"/>
        <v>I</v>
      </c>
      <c r="C185" s="72">
        <v>28299.373</v>
      </c>
      <c r="D185" s="75" t="s">
        <v>37</v>
      </c>
      <c r="E185" s="72">
        <f>VLOOKUP(C185,Active!C$21:E$186,3,FALSE)</f>
        <v>-26659.95737186955</v>
      </c>
      <c r="F185" s="77" t="s">
        <v>625</v>
      </c>
      <c r="G185" s="78">
        <v>-26660</v>
      </c>
      <c r="H185" s="78" t="s">
        <v>200</v>
      </c>
      <c r="J185" s="77"/>
      <c r="K185" s="79" t="s">
        <v>224</v>
      </c>
    </row>
    <row r="186" spans="1:11" s="72" customFormat="1" ht="12.75" customHeight="1" x14ac:dyDescent="0.2">
      <c r="A186" s="75" t="s">
        <v>52</v>
      </c>
      <c r="B186" s="76" t="str">
        <f t="shared" si="2"/>
        <v>I</v>
      </c>
      <c r="C186" s="72">
        <v>28313.492999999999</v>
      </c>
      <c r="D186" s="75" t="s">
        <v>37</v>
      </c>
      <c r="E186" s="72">
        <f>VLOOKUP(C186,Active!C$21:E$186,3,FALSE)</f>
        <v>-26637.985873353446</v>
      </c>
      <c r="F186" s="77" t="s">
        <v>626</v>
      </c>
      <c r="G186" s="78">
        <v>-26638</v>
      </c>
      <c r="H186" s="78" t="s">
        <v>308</v>
      </c>
      <c r="J186" s="77"/>
      <c r="K186" s="79" t="s">
        <v>224</v>
      </c>
    </row>
    <row r="187" spans="1:11" s="72" customFormat="1" ht="12.75" customHeight="1" x14ac:dyDescent="0.2">
      <c r="A187" s="75" t="s">
        <v>52</v>
      </c>
      <c r="B187" s="76" t="str">
        <f t="shared" si="2"/>
        <v>I</v>
      </c>
      <c r="C187" s="72">
        <v>28498.588</v>
      </c>
      <c r="D187" s="75" t="s">
        <v>37</v>
      </c>
      <c r="E187" s="72">
        <f>VLOOKUP(C187,Active!C$21:E$186,3,FALSE)</f>
        <v>-26349.96784801075</v>
      </c>
      <c r="F187" s="77" t="s">
        <v>627</v>
      </c>
      <c r="G187" s="78">
        <v>-26350</v>
      </c>
      <c r="H187" s="78" t="s">
        <v>557</v>
      </c>
      <c r="J187" s="77"/>
      <c r="K187" s="79" t="s">
        <v>224</v>
      </c>
    </row>
    <row r="188" spans="1:11" s="72" customFormat="1" ht="12.75" customHeight="1" x14ac:dyDescent="0.2">
      <c r="A188" s="75" t="s">
        <v>52</v>
      </c>
      <c r="B188" s="76" t="str">
        <f t="shared" si="2"/>
        <v>I</v>
      </c>
      <c r="C188" s="72">
        <v>28525.581999999999</v>
      </c>
      <c r="D188" s="75" t="s">
        <v>37</v>
      </c>
      <c r="E188" s="72">
        <f>VLOOKUP(C188,Active!C$21:E$186,3,FALSE)</f>
        <v>-26307.963695677623</v>
      </c>
      <c r="F188" s="77" t="s">
        <v>628</v>
      </c>
      <c r="G188" s="78">
        <v>-26308</v>
      </c>
      <c r="H188" s="78" t="s">
        <v>629</v>
      </c>
      <c r="J188" s="77"/>
      <c r="K188" s="79" t="s">
        <v>224</v>
      </c>
    </row>
    <row r="189" spans="1:11" s="72" customFormat="1" ht="12.75" customHeight="1" x14ac:dyDescent="0.2">
      <c r="A189" s="75" t="s">
        <v>52</v>
      </c>
      <c r="B189" s="76" t="str">
        <f t="shared" si="2"/>
        <v>I</v>
      </c>
      <c r="C189" s="72">
        <v>28596.257000000001</v>
      </c>
      <c r="D189" s="75" t="s">
        <v>37</v>
      </c>
      <c r="E189" s="72">
        <f>VLOOKUP(C189,Active!C$21:E$186,3,FALSE)</f>
        <v>-26197.989498961906</v>
      </c>
      <c r="F189" s="77" t="s">
        <v>630</v>
      </c>
      <c r="G189" s="78">
        <v>-26198</v>
      </c>
      <c r="H189" s="78" t="s">
        <v>371</v>
      </c>
      <c r="J189" s="77"/>
      <c r="K189" s="79" t="s">
        <v>224</v>
      </c>
    </row>
    <row r="190" spans="1:11" s="72" customFormat="1" ht="12.75" customHeight="1" x14ac:dyDescent="0.2">
      <c r="A190" s="75" t="s">
        <v>52</v>
      </c>
      <c r="B190" s="76" t="str">
        <f t="shared" si="2"/>
        <v>I</v>
      </c>
      <c r="C190" s="72">
        <v>28605.275000000001</v>
      </c>
      <c r="D190" s="75" t="s">
        <v>37</v>
      </c>
      <c r="E190" s="72">
        <f>VLOOKUP(C190,Active!C$21:E$186,3,FALSE)</f>
        <v>-26183.95699374815</v>
      </c>
      <c r="F190" s="77" t="s">
        <v>631</v>
      </c>
      <c r="G190" s="78">
        <v>-26184</v>
      </c>
      <c r="H190" s="78" t="s">
        <v>203</v>
      </c>
      <c r="J190" s="77"/>
      <c r="K190" s="79" t="s">
        <v>224</v>
      </c>
    </row>
    <row r="191" spans="1:11" s="72" customFormat="1" ht="12.75" customHeight="1" x14ac:dyDescent="0.2">
      <c r="A191" s="75" t="s">
        <v>52</v>
      </c>
      <c r="B191" s="76" t="str">
        <f t="shared" si="2"/>
        <v>I</v>
      </c>
      <c r="C191" s="72">
        <v>28612.351999999999</v>
      </c>
      <c r="D191" s="75" t="s">
        <v>37</v>
      </c>
      <c r="E191" s="72">
        <f>VLOOKUP(C191,Active!C$21:E$186,3,FALSE)</f>
        <v>-26172.944791552793</v>
      </c>
      <c r="F191" s="77" t="s">
        <v>632</v>
      </c>
      <c r="G191" s="78">
        <v>-26173</v>
      </c>
      <c r="H191" s="78" t="s">
        <v>633</v>
      </c>
      <c r="J191" s="77"/>
      <c r="K191" s="79" t="s">
        <v>224</v>
      </c>
    </row>
    <row r="192" spans="1:11" s="72" customFormat="1" ht="12.75" customHeight="1" x14ac:dyDescent="0.2">
      <c r="A192" s="75" t="s">
        <v>52</v>
      </c>
      <c r="B192" s="76" t="str">
        <f t="shared" si="2"/>
        <v>I</v>
      </c>
      <c r="C192" s="72">
        <v>28657.316999999999</v>
      </c>
      <c r="D192" s="75" t="s">
        <v>37</v>
      </c>
      <c r="E192" s="72">
        <f>VLOOKUP(C192,Active!C$21:E$186,3,FALSE)</f>
        <v>-26102.976772375969</v>
      </c>
      <c r="F192" s="77" t="s">
        <v>634</v>
      </c>
      <c r="G192" s="78">
        <v>-26103</v>
      </c>
      <c r="H192" s="78" t="s">
        <v>210</v>
      </c>
      <c r="J192" s="77"/>
      <c r="K192" s="79" t="s">
        <v>224</v>
      </c>
    </row>
    <row r="193" spans="1:11" s="72" customFormat="1" ht="12.75" customHeight="1" x14ac:dyDescent="0.2">
      <c r="A193" s="75" t="s">
        <v>52</v>
      </c>
      <c r="B193" s="76" t="str">
        <f t="shared" si="2"/>
        <v>I</v>
      </c>
      <c r="C193" s="72">
        <v>28671.46</v>
      </c>
      <c r="D193" s="75" t="s">
        <v>37</v>
      </c>
      <c r="E193" s="72">
        <f>VLOOKUP(C193,Active!C$21:E$186,3,FALSE)</f>
        <v>-26080.96948459174</v>
      </c>
      <c r="F193" s="77" t="s">
        <v>635</v>
      </c>
      <c r="G193" s="78">
        <v>-26081</v>
      </c>
      <c r="H193" s="78" t="s">
        <v>636</v>
      </c>
      <c r="J193" s="77"/>
      <c r="K193" s="79" t="s">
        <v>224</v>
      </c>
    </row>
    <row r="194" spans="1:11" s="72" customFormat="1" ht="12.75" customHeight="1" x14ac:dyDescent="0.2">
      <c r="A194" s="75" t="s">
        <v>52</v>
      </c>
      <c r="B194" s="76" t="str">
        <f t="shared" si="2"/>
        <v>I</v>
      </c>
      <c r="C194" s="72">
        <v>28684.337</v>
      </c>
      <c r="D194" s="75" t="s">
        <v>37</v>
      </c>
      <c r="E194" s="72">
        <f>VLOOKUP(C194,Active!C$21:E$186,3,FALSE)</f>
        <v>-26060.932162609311</v>
      </c>
      <c r="F194" s="77" t="s">
        <v>637</v>
      </c>
      <c r="G194" s="78">
        <v>-26061</v>
      </c>
      <c r="H194" s="78" t="s">
        <v>638</v>
      </c>
      <c r="J194" s="77"/>
      <c r="K194" s="79" t="s">
        <v>224</v>
      </c>
    </row>
    <row r="195" spans="1:11" s="72" customFormat="1" ht="12.75" customHeight="1" x14ac:dyDescent="0.2">
      <c r="A195" s="80" t="s">
        <v>62</v>
      </c>
      <c r="B195" s="76" t="str">
        <f t="shared" si="2"/>
        <v>I</v>
      </c>
      <c r="C195" s="72">
        <v>45022.428</v>
      </c>
      <c r="D195" s="75" t="s">
        <v>37</v>
      </c>
      <c r="E195" s="72">
        <f>VLOOKUP(C195,Active!C$21:E$186,3,FALSE)</f>
        <v>-637.96175449884174</v>
      </c>
      <c r="F195" s="77" t="s">
        <v>639</v>
      </c>
      <c r="G195" s="78">
        <v>-638</v>
      </c>
      <c r="H195" s="78" t="s">
        <v>640</v>
      </c>
      <c r="J195" s="77"/>
      <c r="K195" s="79" t="s">
        <v>641</v>
      </c>
    </row>
    <row r="196" spans="1:11" s="72" customFormat="1" ht="12.75" customHeight="1" x14ac:dyDescent="0.2">
      <c r="A196" s="80" t="s">
        <v>62</v>
      </c>
      <c r="B196" s="76" t="str">
        <f t="shared" si="2"/>
        <v>I</v>
      </c>
      <c r="C196" s="72">
        <v>45076.37</v>
      </c>
      <c r="D196" s="75" t="s">
        <v>37</v>
      </c>
      <c r="E196" s="72">
        <f>VLOOKUP(C196,Active!C$21:E$186,3,FALSE)</f>
        <v>-554.02502836882047</v>
      </c>
      <c r="F196" s="77" t="s">
        <v>642</v>
      </c>
      <c r="G196" s="78">
        <v>-554</v>
      </c>
      <c r="H196" s="78" t="s">
        <v>643</v>
      </c>
      <c r="J196" s="77"/>
      <c r="K196" s="79" t="s">
        <v>644</v>
      </c>
    </row>
    <row r="197" spans="1:11" s="72" customFormat="1" ht="12.75" customHeight="1" x14ac:dyDescent="0.2">
      <c r="A197" s="80" t="s">
        <v>62</v>
      </c>
      <c r="B197" s="76" t="str">
        <f t="shared" si="2"/>
        <v>I</v>
      </c>
      <c r="C197" s="72">
        <v>45076.391000000003</v>
      </c>
      <c r="D197" s="75" t="s">
        <v>37</v>
      </c>
      <c r="E197" s="72">
        <f>VLOOKUP(C197,Active!C$21:E$186,3,FALSE)</f>
        <v>-553.99235121096979</v>
      </c>
      <c r="F197" s="77" t="s">
        <v>645</v>
      </c>
      <c r="G197" s="78">
        <v>-554</v>
      </c>
      <c r="H197" s="78" t="s">
        <v>359</v>
      </c>
      <c r="J197" s="77"/>
      <c r="K197" s="79" t="s">
        <v>641</v>
      </c>
    </row>
    <row r="198" spans="1:11" s="72" customFormat="1" ht="12.75" customHeight="1" x14ac:dyDescent="0.2">
      <c r="A198" s="80" t="s">
        <v>62</v>
      </c>
      <c r="B198" s="76" t="str">
        <f t="shared" si="2"/>
        <v>I</v>
      </c>
      <c r="C198" s="72">
        <v>45078.349000000002</v>
      </c>
      <c r="D198" s="75" t="s">
        <v>37</v>
      </c>
      <c r="E198" s="72">
        <f>VLOOKUP(C198,Active!C$21:E$186,3,FALSE)</f>
        <v>-550.94559525526802</v>
      </c>
      <c r="F198" s="77" t="s">
        <v>646</v>
      </c>
      <c r="G198" s="78">
        <v>-551</v>
      </c>
      <c r="H198" s="78" t="s">
        <v>633</v>
      </c>
      <c r="J198" s="77"/>
      <c r="K198" s="79" t="s">
        <v>647</v>
      </c>
    </row>
    <row r="199" spans="1:11" s="72" customFormat="1" ht="12.75" customHeight="1" x14ac:dyDescent="0.2">
      <c r="A199" s="75" t="s">
        <v>66</v>
      </c>
      <c r="B199" s="76" t="str">
        <f t="shared" si="2"/>
        <v>I</v>
      </c>
      <c r="C199" s="72">
        <v>46113.63</v>
      </c>
      <c r="D199" s="75" t="s">
        <v>37</v>
      </c>
      <c r="E199" s="72">
        <f>VLOOKUP(C199,Active!C$21:E$186,3,FALSE)</f>
        <v>1060.008721689037</v>
      </c>
      <c r="F199" s="77" t="s">
        <v>648</v>
      </c>
      <c r="G199" s="78">
        <v>1060</v>
      </c>
      <c r="H199" s="78" t="s">
        <v>348</v>
      </c>
      <c r="J199" s="77"/>
      <c r="K199" s="79" t="s">
        <v>649</v>
      </c>
    </row>
    <row r="200" spans="1:11" s="72" customFormat="1" ht="12.75" customHeight="1" x14ac:dyDescent="0.2">
      <c r="A200" s="80" t="s">
        <v>76</v>
      </c>
      <c r="B200" s="76" t="str">
        <f t="shared" si="2"/>
        <v>II</v>
      </c>
      <c r="C200" s="72">
        <v>51301.406999999999</v>
      </c>
      <c r="D200" s="75" t="s">
        <v>37</v>
      </c>
      <c r="E200" s="72">
        <f>VLOOKUP(C200,Active!C$21:E$186,3,FALSE)</f>
        <v>9132.4757654137993</v>
      </c>
      <c r="F200" s="77" t="s">
        <v>650</v>
      </c>
      <c r="G200" s="78">
        <v>9132.5</v>
      </c>
      <c r="H200" s="78" t="s">
        <v>643</v>
      </c>
      <c r="J200" s="77"/>
      <c r="K200" s="79" t="s">
        <v>651</v>
      </c>
    </row>
    <row r="201" spans="1:11" s="72" customFormat="1" ht="12.75" customHeight="1" x14ac:dyDescent="0.2">
      <c r="A201" s="75" t="s">
        <v>79</v>
      </c>
      <c r="B201" s="76" t="str">
        <f t="shared" si="2"/>
        <v>I</v>
      </c>
      <c r="C201" s="72">
        <v>51607.644999999997</v>
      </c>
      <c r="D201" s="75" t="s">
        <v>37</v>
      </c>
      <c r="E201" s="72" t="e">
        <f>VLOOKUP(C201,Active!C$21:E$186,3,FALSE)</f>
        <v>#N/A</v>
      </c>
      <c r="F201" s="77" t="s">
        <v>652</v>
      </c>
      <c r="G201" s="78">
        <v>9609</v>
      </c>
      <c r="H201" s="78" t="s">
        <v>319</v>
      </c>
      <c r="J201" s="77"/>
      <c r="K201" s="79" t="s">
        <v>653</v>
      </c>
    </row>
    <row r="202" spans="1:11" s="72" customFormat="1" ht="12.75" customHeight="1" x14ac:dyDescent="0.2">
      <c r="A202" s="80" t="s">
        <v>80</v>
      </c>
      <c r="B202" s="76" t="str">
        <f t="shared" si="2"/>
        <v>II</v>
      </c>
      <c r="C202" s="72">
        <v>51641.383999999998</v>
      </c>
      <c r="D202" s="75" t="s">
        <v>37</v>
      </c>
      <c r="E202" s="72" t="e">
        <f>VLOOKUP(C202,Active!C$21:E$186,3,FALSE)</f>
        <v>#N/A</v>
      </c>
      <c r="F202" s="77" t="s">
        <v>654</v>
      </c>
      <c r="G202" s="78">
        <v>9661.5</v>
      </c>
      <c r="H202" s="78" t="s">
        <v>319</v>
      </c>
      <c r="J202" s="77"/>
      <c r="K202" s="79" t="s">
        <v>651</v>
      </c>
    </row>
    <row r="203" spans="1:11" s="72" customFormat="1" ht="12.75" customHeight="1" x14ac:dyDescent="0.2">
      <c r="A203" s="75" t="s">
        <v>79</v>
      </c>
      <c r="B203" s="76" t="str">
        <f t="shared" ref="B203:B212" si="3">IF(G203=INT(G203),"I","II")</f>
        <v>I</v>
      </c>
      <c r="C203" s="72">
        <v>51992.589</v>
      </c>
      <c r="D203" s="75" t="s">
        <v>37</v>
      </c>
      <c r="E203" s="72" t="e">
        <f>VLOOKUP(C203,Active!C$21:E$186,3,FALSE)</f>
        <v>#N/A</v>
      </c>
      <c r="F203" s="77" t="s">
        <v>655</v>
      </c>
      <c r="G203" s="78">
        <v>10208</v>
      </c>
      <c r="H203" s="78" t="s">
        <v>392</v>
      </c>
      <c r="J203" s="77"/>
      <c r="K203" s="79" t="s">
        <v>653</v>
      </c>
    </row>
    <row r="204" spans="1:11" s="72" customFormat="1" ht="12.75" customHeight="1" x14ac:dyDescent="0.2">
      <c r="A204" s="80" t="s">
        <v>81</v>
      </c>
      <c r="B204" s="76" t="str">
        <f t="shared" si="3"/>
        <v>I</v>
      </c>
      <c r="C204" s="72">
        <v>52050.425000000003</v>
      </c>
      <c r="D204" s="75" t="s">
        <v>37</v>
      </c>
      <c r="E204" s="72" t="e">
        <f>VLOOKUP(C204,Active!C$21:E$186,3,FALSE)</f>
        <v>#N/A</v>
      </c>
      <c r="F204" s="77" t="s">
        <v>656</v>
      </c>
      <c r="G204" s="78">
        <v>10298</v>
      </c>
      <c r="H204" s="78" t="s">
        <v>402</v>
      </c>
      <c r="J204" s="77"/>
      <c r="K204" s="79" t="s">
        <v>651</v>
      </c>
    </row>
    <row r="205" spans="1:11" s="72" customFormat="1" ht="12.75" customHeight="1" x14ac:dyDescent="0.2">
      <c r="A205" s="80" t="s">
        <v>82</v>
      </c>
      <c r="B205" s="76" t="str">
        <f t="shared" si="3"/>
        <v>II</v>
      </c>
      <c r="C205" s="72">
        <v>52344.46</v>
      </c>
      <c r="D205" s="75" t="s">
        <v>37</v>
      </c>
      <c r="E205" s="72" t="e">
        <f>VLOOKUP(C205,Active!C$21:E$186,3,FALSE)</f>
        <v>#N/A</v>
      </c>
      <c r="F205" s="77" t="s">
        <v>657</v>
      </c>
      <c r="G205" s="78">
        <v>10755.5</v>
      </c>
      <c r="H205" s="78" t="s">
        <v>210</v>
      </c>
      <c r="J205" s="77"/>
      <c r="K205" s="79" t="s">
        <v>651</v>
      </c>
    </row>
    <row r="206" spans="1:11" s="72" customFormat="1" ht="12.75" customHeight="1" x14ac:dyDescent="0.2">
      <c r="A206" s="80" t="s">
        <v>84</v>
      </c>
      <c r="B206" s="76" t="str">
        <f t="shared" si="3"/>
        <v>I</v>
      </c>
      <c r="C206" s="72">
        <v>52721.370999999999</v>
      </c>
      <c r="D206" s="75" t="s">
        <v>37</v>
      </c>
      <c r="E206" s="72" t="e">
        <f>VLOOKUP(C206,Active!C$21:E$186,3,FALSE)</f>
        <v>#N/A</v>
      </c>
      <c r="F206" s="77" t="s">
        <v>658</v>
      </c>
      <c r="G206" s="78">
        <v>11342</v>
      </c>
      <c r="H206" s="78" t="s">
        <v>659</v>
      </c>
      <c r="J206" s="77"/>
      <c r="K206" s="79" t="s">
        <v>651</v>
      </c>
    </row>
    <row r="207" spans="1:11" s="72" customFormat="1" ht="12.75" customHeight="1" x14ac:dyDescent="0.2">
      <c r="A207" s="80" t="s">
        <v>87</v>
      </c>
      <c r="B207" s="76" t="str">
        <f t="shared" si="3"/>
        <v>I</v>
      </c>
      <c r="C207" s="72">
        <v>53036.243000000002</v>
      </c>
      <c r="D207" s="75" t="s">
        <v>37</v>
      </c>
      <c r="E207" s="72" t="e">
        <f>VLOOKUP(C207,Active!C$21:E$186,3,FALSE)</f>
        <v>#N/A</v>
      </c>
      <c r="F207" s="77" t="s">
        <v>660</v>
      </c>
      <c r="G207" s="78">
        <v>11832</v>
      </c>
      <c r="H207" s="78" t="s">
        <v>661</v>
      </c>
      <c r="J207" s="77"/>
      <c r="K207" s="79" t="s">
        <v>662</v>
      </c>
    </row>
    <row r="208" spans="1:11" s="72" customFormat="1" ht="12.75" customHeight="1" x14ac:dyDescent="0.2">
      <c r="A208" s="80" t="s">
        <v>91</v>
      </c>
      <c r="B208" s="76" t="str">
        <f t="shared" si="3"/>
        <v>I</v>
      </c>
      <c r="C208" s="72">
        <v>53407.071000000004</v>
      </c>
      <c r="D208" s="75" t="s">
        <v>37</v>
      </c>
      <c r="E208" s="72" t="e">
        <f>VLOOKUP(C208,Active!C$21:E$186,3,FALSE)</f>
        <v>#N/A</v>
      </c>
      <c r="F208" s="77" t="s">
        <v>663</v>
      </c>
      <c r="G208" s="78">
        <v>12409</v>
      </c>
      <c r="H208" s="78" t="s">
        <v>332</v>
      </c>
      <c r="J208" s="77"/>
      <c r="K208" s="79" t="s">
        <v>662</v>
      </c>
    </row>
    <row r="209" spans="1:11" s="72" customFormat="1" ht="12.75" customHeight="1" x14ac:dyDescent="0.2">
      <c r="A209" s="75" t="s">
        <v>79</v>
      </c>
      <c r="B209" s="76" t="str">
        <f t="shared" si="3"/>
        <v>I</v>
      </c>
      <c r="C209" s="72">
        <v>53463.63</v>
      </c>
      <c r="D209" s="75" t="s">
        <v>37</v>
      </c>
      <c r="E209" s="72" t="e">
        <f>VLOOKUP(C209,Active!C$21:E$186,3,FALSE)</f>
        <v>#N/A</v>
      </c>
      <c r="F209" s="77" t="s">
        <v>664</v>
      </c>
      <c r="G209" s="78">
        <v>12497</v>
      </c>
      <c r="H209" s="78" t="s">
        <v>308</v>
      </c>
      <c r="J209" s="77"/>
      <c r="K209" s="79" t="s">
        <v>665</v>
      </c>
    </row>
    <row r="210" spans="1:11" s="72" customFormat="1" ht="12.75" customHeight="1" x14ac:dyDescent="0.2">
      <c r="A210" s="75" t="s">
        <v>79</v>
      </c>
      <c r="B210" s="76" t="str">
        <f t="shared" si="3"/>
        <v>I</v>
      </c>
      <c r="C210" s="72">
        <v>53479.684999999998</v>
      </c>
      <c r="D210" s="75" t="s">
        <v>37</v>
      </c>
      <c r="E210" s="72" t="e">
        <f>VLOOKUP(C210,Active!C$21:E$186,3,FALSE)</f>
        <v>#N/A</v>
      </c>
      <c r="F210" s="77" t="s">
        <v>666</v>
      </c>
      <c r="G210" s="78">
        <v>12522</v>
      </c>
      <c r="H210" s="78" t="s">
        <v>667</v>
      </c>
      <c r="J210" s="77"/>
      <c r="K210" s="79" t="s">
        <v>668</v>
      </c>
    </row>
    <row r="211" spans="1:11" s="72" customFormat="1" ht="12.75" customHeight="1" x14ac:dyDescent="0.2">
      <c r="A211" s="75" t="s">
        <v>79</v>
      </c>
      <c r="B211" s="76" t="str">
        <f t="shared" si="3"/>
        <v>I</v>
      </c>
      <c r="C211" s="72">
        <v>53497.68</v>
      </c>
      <c r="D211" s="75" t="s">
        <v>37</v>
      </c>
      <c r="E211" s="72" t="e">
        <f>VLOOKUP(C211,Active!C$21:E$186,3,FALSE)</f>
        <v>#N/A</v>
      </c>
      <c r="F211" s="77" t="s">
        <v>669</v>
      </c>
      <c r="G211" s="78">
        <v>12550</v>
      </c>
      <c r="H211" s="78" t="s">
        <v>667</v>
      </c>
      <c r="J211" s="77"/>
      <c r="K211" s="79" t="s">
        <v>665</v>
      </c>
    </row>
    <row r="212" spans="1:11" s="72" customFormat="1" ht="12.75" customHeight="1" x14ac:dyDescent="0.2">
      <c r="A212" s="80" t="s">
        <v>113</v>
      </c>
      <c r="B212" s="76" t="str">
        <f t="shared" si="3"/>
        <v>I</v>
      </c>
      <c r="C212" s="72">
        <v>56362.616999999998</v>
      </c>
      <c r="D212" s="75" t="s">
        <v>37</v>
      </c>
      <c r="E212" s="72" t="e">
        <f>VLOOKUP(C212,Active!C$21:E$186,3,FALSE)</f>
        <v>#N/A</v>
      </c>
      <c r="F212" s="77" t="s">
        <v>670</v>
      </c>
      <c r="G212" s="78">
        <v>17008</v>
      </c>
      <c r="H212" s="78" t="s">
        <v>667</v>
      </c>
      <c r="J212" s="77"/>
      <c r="K212" s="79" t="s">
        <v>653</v>
      </c>
    </row>
  </sheetData>
  <sheetProtection selectLockedCells="1" selectUnlockedCells="1"/>
  <hyperlinks>
    <hyperlink ref="A3" r:id="rId1" xr:uid="{00000000-0004-0000-0300-000000000000}"/>
    <hyperlink ref="A58" r:id="rId2" xr:uid="{00000000-0004-0000-0300-000001000000}"/>
    <hyperlink ref="A59" r:id="rId3" xr:uid="{00000000-0004-0000-0300-000002000000}"/>
    <hyperlink ref="A61" r:id="rId4" xr:uid="{00000000-0004-0000-0300-000003000000}"/>
    <hyperlink ref="A67" r:id="rId5" xr:uid="{00000000-0004-0000-0300-000004000000}"/>
    <hyperlink ref="A78" r:id="rId6" xr:uid="{00000000-0004-0000-0300-000005000000}"/>
    <hyperlink ref="A81" r:id="rId7" xr:uid="{00000000-0004-0000-0300-000006000000}"/>
    <hyperlink ref="A82" r:id="rId8" xr:uid="{00000000-0004-0000-0300-000007000000}"/>
    <hyperlink ref="A86" r:id="rId9" xr:uid="{00000000-0004-0000-0300-000008000000}"/>
    <hyperlink ref="A87" r:id="rId10" xr:uid="{00000000-0004-0000-0300-000009000000}"/>
    <hyperlink ref="A89" r:id="rId11" xr:uid="{00000000-0004-0000-0300-00000A000000}"/>
    <hyperlink ref="A90" r:id="rId12" xr:uid="{00000000-0004-0000-0300-00000B000000}"/>
    <hyperlink ref="A91" r:id="rId13" xr:uid="{00000000-0004-0000-0300-00000C000000}"/>
    <hyperlink ref="A94" r:id="rId14" xr:uid="{00000000-0004-0000-0300-00000D000000}"/>
    <hyperlink ref="A95" r:id="rId15" xr:uid="{00000000-0004-0000-0300-00000E000000}"/>
    <hyperlink ref="A98" r:id="rId16" xr:uid="{00000000-0004-0000-0300-00000F000000}"/>
    <hyperlink ref="A99" r:id="rId17" xr:uid="{00000000-0004-0000-0300-000010000000}"/>
    <hyperlink ref="A103" r:id="rId18" xr:uid="{00000000-0004-0000-0300-000011000000}"/>
    <hyperlink ref="A105" r:id="rId19" xr:uid="{00000000-0004-0000-0300-000012000000}"/>
    <hyperlink ref="A107" r:id="rId20" xr:uid="{00000000-0004-0000-0300-000013000000}"/>
    <hyperlink ref="A108" r:id="rId21" xr:uid="{00000000-0004-0000-0300-000014000000}"/>
    <hyperlink ref="A109" r:id="rId22" xr:uid="{00000000-0004-0000-0300-000015000000}"/>
    <hyperlink ref="A110" r:id="rId23" xr:uid="{00000000-0004-0000-0300-000016000000}"/>
    <hyperlink ref="A111" r:id="rId24" xr:uid="{00000000-0004-0000-0300-000017000000}"/>
    <hyperlink ref="A112" r:id="rId25" xr:uid="{00000000-0004-0000-0300-000018000000}"/>
    <hyperlink ref="A113" r:id="rId26" xr:uid="{00000000-0004-0000-0300-000019000000}"/>
    <hyperlink ref="A114" r:id="rId27" xr:uid="{00000000-0004-0000-0300-00001A000000}"/>
    <hyperlink ref="A115" r:id="rId28" xr:uid="{00000000-0004-0000-0300-00001B000000}"/>
    <hyperlink ref="A116" r:id="rId29" xr:uid="{00000000-0004-0000-0300-00001C000000}"/>
    <hyperlink ref="A117" r:id="rId30" xr:uid="{00000000-0004-0000-0300-00001D000000}"/>
    <hyperlink ref="A118" r:id="rId31" xr:uid="{00000000-0004-0000-0300-00001E000000}"/>
    <hyperlink ref="A119" r:id="rId32" xr:uid="{00000000-0004-0000-0300-00001F000000}"/>
    <hyperlink ref="A120" r:id="rId33" xr:uid="{00000000-0004-0000-0300-000020000000}"/>
    <hyperlink ref="A121" r:id="rId34" xr:uid="{00000000-0004-0000-0300-000021000000}"/>
    <hyperlink ref="A122" r:id="rId35" xr:uid="{00000000-0004-0000-0300-000022000000}"/>
    <hyperlink ref="A123" r:id="rId36" xr:uid="{00000000-0004-0000-0300-000023000000}"/>
    <hyperlink ref="A124" r:id="rId37" xr:uid="{00000000-0004-0000-0300-000024000000}"/>
    <hyperlink ref="A125" r:id="rId38" xr:uid="{00000000-0004-0000-0300-000025000000}"/>
    <hyperlink ref="A126" r:id="rId39" xr:uid="{00000000-0004-0000-0300-000026000000}"/>
    <hyperlink ref="A127" r:id="rId40" xr:uid="{00000000-0004-0000-0300-000027000000}"/>
    <hyperlink ref="A128" r:id="rId41" xr:uid="{00000000-0004-0000-0300-000028000000}"/>
    <hyperlink ref="A129" r:id="rId42" xr:uid="{00000000-0004-0000-0300-000029000000}"/>
    <hyperlink ref="A130" r:id="rId43" xr:uid="{00000000-0004-0000-0300-00002A000000}"/>
    <hyperlink ref="A131" r:id="rId44" xr:uid="{00000000-0004-0000-0300-00002B000000}"/>
    <hyperlink ref="A134" r:id="rId45" xr:uid="{00000000-0004-0000-0300-00002C000000}"/>
    <hyperlink ref="A135" r:id="rId46" xr:uid="{00000000-0004-0000-0300-00002D000000}"/>
    <hyperlink ref="A136" r:id="rId47" xr:uid="{00000000-0004-0000-0300-00002E000000}"/>
    <hyperlink ref="A137" r:id="rId48" xr:uid="{00000000-0004-0000-0300-00002F000000}"/>
    <hyperlink ref="A138" r:id="rId49" xr:uid="{00000000-0004-0000-0300-000030000000}"/>
    <hyperlink ref="A142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59" r:id="rId54" xr:uid="{00000000-0004-0000-0300-000035000000}"/>
    <hyperlink ref="A160" r:id="rId55" xr:uid="{00000000-0004-0000-0300-000036000000}"/>
    <hyperlink ref="A161" r:id="rId56" xr:uid="{00000000-0004-0000-0300-000037000000}"/>
    <hyperlink ref="A162" r:id="rId57" xr:uid="{00000000-0004-0000-0300-000038000000}"/>
    <hyperlink ref="A166" r:id="rId58" xr:uid="{00000000-0004-0000-0300-000039000000}"/>
    <hyperlink ref="A167" r:id="rId59" xr:uid="{00000000-0004-0000-0300-00003A000000}"/>
    <hyperlink ref="A168" r:id="rId60" xr:uid="{00000000-0004-0000-0300-00003B000000}"/>
    <hyperlink ref="A169" r:id="rId61" xr:uid="{00000000-0004-0000-0300-00003C000000}"/>
    <hyperlink ref="A170" r:id="rId62" xr:uid="{00000000-0004-0000-0300-00003D000000}"/>
    <hyperlink ref="A171" r:id="rId63" xr:uid="{00000000-0004-0000-0300-00003E000000}"/>
    <hyperlink ref="A172" r:id="rId64" xr:uid="{00000000-0004-0000-0300-00003F000000}"/>
    <hyperlink ref="A195" r:id="rId65" xr:uid="{00000000-0004-0000-0300-000040000000}"/>
    <hyperlink ref="A196" r:id="rId66" xr:uid="{00000000-0004-0000-0300-000041000000}"/>
    <hyperlink ref="A197" r:id="rId67" xr:uid="{00000000-0004-0000-0300-000042000000}"/>
    <hyperlink ref="A198" r:id="rId68" xr:uid="{00000000-0004-0000-0300-000043000000}"/>
    <hyperlink ref="A200" r:id="rId69" xr:uid="{00000000-0004-0000-0300-000044000000}"/>
    <hyperlink ref="A202" r:id="rId70" xr:uid="{00000000-0004-0000-0300-000045000000}"/>
    <hyperlink ref="A204" r:id="rId71" xr:uid="{00000000-0004-0000-0300-000046000000}"/>
    <hyperlink ref="A205" r:id="rId72" xr:uid="{00000000-0004-0000-0300-000047000000}"/>
    <hyperlink ref="A206" r:id="rId73" xr:uid="{00000000-0004-0000-0300-000048000000}"/>
    <hyperlink ref="A207" r:id="rId74" xr:uid="{00000000-0004-0000-0300-000049000000}"/>
    <hyperlink ref="A208" r:id="rId75" xr:uid="{00000000-0004-0000-0300-00004A000000}"/>
    <hyperlink ref="A212" r:id="rId76" xr:uid="{00000000-0004-0000-03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7"/>
  <sheetViews>
    <sheetView workbookViewId="0">
      <selection activeCell="A3" sqref="A3"/>
    </sheetView>
  </sheetViews>
  <sheetFormatPr defaultRowHeight="12.75" x14ac:dyDescent="0.2"/>
  <cols>
    <col min="1" max="1" width="10.140625" style="1" customWidth="1"/>
    <col min="2" max="2" width="9.140625" style="3"/>
    <col min="3" max="3" width="11.28515625" style="2" customWidth="1"/>
    <col min="5" max="5" width="13.140625" style="1" customWidth="1"/>
  </cols>
  <sheetData>
    <row r="1" spans="1:15" x14ac:dyDescent="0.2">
      <c r="A1" s="1" t="s">
        <v>671</v>
      </c>
    </row>
    <row r="3" spans="1:15" x14ac:dyDescent="0.2">
      <c r="A3" s="81" t="s">
        <v>672</v>
      </c>
    </row>
    <row r="11" spans="1:15" x14ac:dyDescent="0.2">
      <c r="A11" s="1" t="s">
        <v>133</v>
      </c>
      <c r="B11" s="3" t="s">
        <v>53</v>
      </c>
      <c r="C11" s="2">
        <v>24585.493999999999</v>
      </c>
      <c r="D11" s="1" t="s">
        <v>36</v>
      </c>
      <c r="E11" s="1">
        <f>VLOOKUP(C11,Active!C$21:E$250,3,FALSE)</f>
        <v>-32438.957863193962</v>
      </c>
      <c r="G11" s="1">
        <v>-32439</v>
      </c>
      <c r="H11" s="1">
        <v>1.9E-2</v>
      </c>
      <c r="M11" s="1" t="s">
        <v>527</v>
      </c>
      <c r="N11" s="1" t="s">
        <v>673</v>
      </c>
      <c r="O11" s="1" t="s">
        <v>674</v>
      </c>
    </row>
    <row r="12" spans="1:15" x14ac:dyDescent="0.2">
      <c r="A12" s="1" t="s">
        <v>133</v>
      </c>
      <c r="B12" s="3" t="s">
        <v>50</v>
      </c>
      <c r="C12" s="2">
        <v>24998.424999999999</v>
      </c>
      <c r="D12" s="1" t="s">
        <v>36</v>
      </c>
      <c r="E12" s="1">
        <f>VLOOKUP(C12,Active!C$21:E$250,3,FALSE)</f>
        <v>-31796.414459953554</v>
      </c>
      <c r="G12" s="1">
        <v>-31797</v>
      </c>
      <c r="H12" s="1">
        <v>4.7E-2</v>
      </c>
      <c r="M12" s="1" t="s">
        <v>527</v>
      </c>
      <c r="N12" s="1" t="s">
        <v>673</v>
      </c>
      <c r="O12" s="1" t="s">
        <v>674</v>
      </c>
    </row>
    <row r="13" spans="1:15" x14ac:dyDescent="0.2">
      <c r="A13" s="1" t="s">
        <v>133</v>
      </c>
      <c r="B13" s="3" t="s">
        <v>53</v>
      </c>
      <c r="C13" s="2">
        <v>25002.575000000001</v>
      </c>
      <c r="D13" s="1" t="s">
        <v>36</v>
      </c>
      <c r="E13" s="1">
        <f>VLOOKUP(C13,Active!C$21:E$250,3,FALSE)</f>
        <v>-31789.956831140389</v>
      </c>
      <c r="G13" s="1">
        <v>-31790</v>
      </c>
      <c r="H13" s="1">
        <v>1.9800000000000002E-2</v>
      </c>
      <c r="M13" s="1" t="s">
        <v>527</v>
      </c>
      <c r="N13" s="1" t="s">
        <v>673</v>
      </c>
      <c r="O13" s="1" t="s">
        <v>674</v>
      </c>
    </row>
    <row r="14" spans="1:15" x14ac:dyDescent="0.2">
      <c r="A14" s="1" t="s">
        <v>133</v>
      </c>
      <c r="B14" s="3" t="s">
        <v>50</v>
      </c>
      <c r="C14" s="2">
        <v>25003.55</v>
      </c>
      <c r="D14" s="1" t="s">
        <v>36</v>
      </c>
      <c r="E14" s="1">
        <f>VLOOKUP(C14,Active!C$21:E$250,3,FALSE)</f>
        <v>-31788.439677383081</v>
      </c>
      <c r="G14" s="1">
        <v>-31789</v>
      </c>
      <c r="H14" s="1">
        <v>3.0800000000000001E-2</v>
      </c>
      <c r="M14" s="1" t="s">
        <v>527</v>
      </c>
      <c r="N14" s="1" t="s">
        <v>673</v>
      </c>
      <c r="O14" s="1" t="s">
        <v>674</v>
      </c>
    </row>
    <row r="15" spans="1:15" x14ac:dyDescent="0.2">
      <c r="A15" s="1" t="s">
        <v>133</v>
      </c>
      <c r="B15" s="3" t="s">
        <v>53</v>
      </c>
      <c r="C15" s="2">
        <v>25004.52</v>
      </c>
      <c r="D15" s="1" t="s">
        <v>36</v>
      </c>
      <c r="E15" s="1">
        <f>VLOOKUP(C15,Active!C$21:E$250,3,FALSE)</f>
        <v>-31786.930303901448</v>
      </c>
      <c r="G15" s="1">
        <v>-31787</v>
      </c>
      <c r="H15" s="1">
        <v>3.6799999999999999E-2</v>
      </c>
      <c r="M15" s="1" t="s">
        <v>527</v>
      </c>
      <c r="N15" s="1" t="s">
        <v>675</v>
      </c>
      <c r="O15" s="1" t="s">
        <v>676</v>
      </c>
    </row>
    <row r="16" spans="1:15" x14ac:dyDescent="0.2">
      <c r="A16" s="1" t="s">
        <v>133</v>
      </c>
      <c r="B16" s="3" t="s">
        <v>50</v>
      </c>
      <c r="C16" s="2">
        <v>25005.491999999998</v>
      </c>
      <c r="D16" s="1" t="s">
        <v>36</v>
      </c>
      <c r="E16" s="1">
        <f>VLOOKUP(C16,Active!C$21:E$250,3,FALSE)</f>
        <v>-31785.41781830955</v>
      </c>
      <c r="G16" s="1">
        <v>-31786</v>
      </c>
      <c r="H16" s="1">
        <v>4.4900000000000002E-2</v>
      </c>
      <c r="M16" s="1" t="s">
        <v>527</v>
      </c>
      <c r="N16" s="1" t="s">
        <v>673</v>
      </c>
      <c r="O16" s="1" t="s">
        <v>674</v>
      </c>
    </row>
    <row r="17" spans="1:15" x14ac:dyDescent="0.2">
      <c r="A17" s="1" t="s">
        <v>677</v>
      </c>
      <c r="B17" s="3" t="s">
        <v>53</v>
      </c>
      <c r="C17" s="2">
        <v>25740.325000000001</v>
      </c>
      <c r="D17" s="1" t="s">
        <v>37</v>
      </c>
      <c r="E17" s="1">
        <f>VLOOKUP(C17,Active!C$21:E$250,3,FALSE)</f>
        <v>-30641.977154776516</v>
      </c>
      <c r="G17" s="1">
        <v>-30642</v>
      </c>
      <c r="H17" s="1">
        <v>7.0000000000000001E-3</v>
      </c>
      <c r="M17" s="1" t="s">
        <v>407</v>
      </c>
      <c r="N17" s="1" t="s">
        <v>678</v>
      </c>
      <c r="O17" s="1" t="s">
        <v>679</v>
      </c>
    </row>
    <row r="18" spans="1:15" x14ac:dyDescent="0.2">
      <c r="A18" s="1" t="s">
        <v>135</v>
      </c>
      <c r="B18" s="3" t="s">
        <v>50</v>
      </c>
      <c r="C18" s="2">
        <v>26109.546999999999</v>
      </c>
      <c r="D18" s="1" t="s">
        <v>37</v>
      </c>
      <c r="E18" s="1">
        <f>VLOOKUP(C18,Active!C$21:E$250,3,FALSE)</f>
        <v>-30067.447365462496</v>
      </c>
      <c r="G18" s="1">
        <v>-30068</v>
      </c>
      <c r="H18" s="1">
        <v>2.63E-2</v>
      </c>
      <c r="M18" s="1" t="s">
        <v>527</v>
      </c>
      <c r="N18" s="1" t="s">
        <v>673</v>
      </c>
      <c r="O18" s="1" t="s">
        <v>674</v>
      </c>
    </row>
    <row r="19" spans="1:15" x14ac:dyDescent="0.2">
      <c r="A19" s="1" t="s">
        <v>135</v>
      </c>
      <c r="B19" s="3" t="s">
        <v>53</v>
      </c>
      <c r="C19" s="2">
        <v>26117.562000000002</v>
      </c>
      <c r="D19" s="1" t="s">
        <v>37</v>
      </c>
      <c r="E19" s="1">
        <f>VLOOKUP(C19,Active!C$21:E$250,3,FALSE)</f>
        <v>-30054.97558354984</v>
      </c>
      <c r="G19" s="1">
        <v>-30055</v>
      </c>
      <c r="H19" s="1">
        <v>8.2000000000000007E-3</v>
      </c>
      <c r="M19" s="1" t="s">
        <v>527</v>
      </c>
      <c r="N19" s="1" t="s">
        <v>673</v>
      </c>
      <c r="O19" s="1" t="s">
        <v>674</v>
      </c>
    </row>
    <row r="20" spans="1:15" x14ac:dyDescent="0.2">
      <c r="A20" s="1" t="s">
        <v>135</v>
      </c>
      <c r="B20" s="3" t="s">
        <v>50</v>
      </c>
      <c r="C20" s="2">
        <v>26118.531999999999</v>
      </c>
      <c r="D20" s="1" t="s">
        <v>37</v>
      </c>
      <c r="E20" s="1">
        <f>VLOOKUP(C20,Active!C$21:E$250,3,FALSE)</f>
        <v>-30053.466210068214</v>
      </c>
      <c r="G20" s="1">
        <v>-30054</v>
      </c>
      <c r="H20" s="1">
        <v>1.4200000000000001E-2</v>
      </c>
      <c r="M20" s="1" t="s">
        <v>527</v>
      </c>
      <c r="N20" s="1" t="s">
        <v>673</v>
      </c>
      <c r="O20" s="1" t="s">
        <v>674</v>
      </c>
    </row>
    <row r="21" spans="1:15" x14ac:dyDescent="0.2">
      <c r="A21" s="1" t="s">
        <v>135</v>
      </c>
      <c r="B21" s="3" t="s">
        <v>53</v>
      </c>
      <c r="C21" s="2">
        <v>26119.495999999999</v>
      </c>
      <c r="D21" s="1" t="s">
        <v>37</v>
      </c>
      <c r="E21" s="1">
        <f>VLOOKUP(C21,Active!C$21:E$250,3,FALSE)</f>
        <v>-30051.966172917397</v>
      </c>
      <c r="G21" s="1">
        <v>-30052</v>
      </c>
      <c r="H21" s="1">
        <v>1.4200000000000001E-2</v>
      </c>
      <c r="M21" s="1" t="s">
        <v>527</v>
      </c>
      <c r="N21" s="1" t="s">
        <v>673</v>
      </c>
      <c r="O21" s="1" t="s">
        <v>674</v>
      </c>
    </row>
    <row r="22" spans="1:15" x14ac:dyDescent="0.2">
      <c r="A22" s="1" t="s">
        <v>135</v>
      </c>
      <c r="B22" s="3" t="s">
        <v>53</v>
      </c>
      <c r="C22" s="2">
        <v>26124.66</v>
      </c>
      <c r="D22" s="1" t="s">
        <v>37</v>
      </c>
      <c r="E22" s="1">
        <f>VLOOKUP(C22,Active!C$21:E$250,3,FALSE)</f>
        <v>-30043.930704196635</v>
      </c>
      <c r="G22" s="1">
        <v>-30044</v>
      </c>
      <c r="H22" s="1">
        <v>3.6999999999999998E-2</v>
      </c>
      <c r="M22" s="1" t="s">
        <v>527</v>
      </c>
      <c r="N22" s="1" t="s">
        <v>673</v>
      </c>
      <c r="O22" s="1" t="s">
        <v>674</v>
      </c>
    </row>
    <row r="23" spans="1:15" x14ac:dyDescent="0.2">
      <c r="A23" s="1" t="s">
        <v>135</v>
      </c>
      <c r="B23" s="3" t="s">
        <v>50</v>
      </c>
      <c r="C23" s="2">
        <v>26418.687000000002</v>
      </c>
      <c r="D23" s="1" t="s">
        <v>37</v>
      </c>
      <c r="E23" s="1">
        <f>VLOOKUP(C23,Active!C$21:E$250,3,FALSE)</f>
        <v>-29586.40848081169</v>
      </c>
      <c r="G23" s="1">
        <v>-29587</v>
      </c>
      <c r="H23" s="1">
        <v>5.1400000000000001E-2</v>
      </c>
      <c r="M23" s="1" t="s">
        <v>527</v>
      </c>
      <c r="N23" s="1" t="s">
        <v>673</v>
      </c>
      <c r="O23" s="1" t="s">
        <v>674</v>
      </c>
    </row>
    <row r="24" spans="1:15" x14ac:dyDescent="0.2">
      <c r="A24" s="1" t="s">
        <v>135</v>
      </c>
      <c r="B24" s="3" t="s">
        <v>53</v>
      </c>
      <c r="C24" s="2">
        <v>26418.991000000002</v>
      </c>
      <c r="D24" s="1" t="s">
        <v>37</v>
      </c>
      <c r="E24" s="1">
        <f>VLOOKUP(C24,Active!C$21:E$250,3,FALSE)</f>
        <v>-29585.935440050438</v>
      </c>
      <c r="G24" s="1">
        <v>-29586</v>
      </c>
      <c r="H24" s="1">
        <v>3.4099999999999998E-2</v>
      </c>
      <c r="M24" s="1" t="s">
        <v>527</v>
      </c>
      <c r="N24" s="1" t="s">
        <v>680</v>
      </c>
      <c r="O24" s="1" t="s">
        <v>681</v>
      </c>
    </row>
    <row r="25" spans="1:15" x14ac:dyDescent="0.2">
      <c r="A25" s="1" t="s">
        <v>135</v>
      </c>
      <c r="B25" s="3" t="s">
        <v>53</v>
      </c>
      <c r="C25" s="2">
        <v>26444.701000000001</v>
      </c>
      <c r="D25" s="1" t="s">
        <v>37</v>
      </c>
      <c r="E25" s="1">
        <f>VLOOKUP(C25,Active!C$21:E$250,3,FALSE)</f>
        <v>-29545.929262511549</v>
      </c>
      <c r="G25" s="1">
        <v>-29546</v>
      </c>
      <c r="H25" s="1">
        <v>3.8100000000000002E-2</v>
      </c>
      <c r="M25" s="1" t="s">
        <v>527</v>
      </c>
      <c r="N25" s="1" t="s">
        <v>673</v>
      </c>
      <c r="O25" s="1" t="s">
        <v>674</v>
      </c>
    </row>
    <row r="26" spans="1:15" x14ac:dyDescent="0.2">
      <c r="A26" s="1" t="s">
        <v>135</v>
      </c>
      <c r="B26" s="3" t="s">
        <v>50</v>
      </c>
      <c r="C26" s="2">
        <v>26447.603999999999</v>
      </c>
      <c r="D26" s="1" t="s">
        <v>37</v>
      </c>
      <c r="E26" s="1">
        <f>VLOOKUP(C26,Active!C$21:E$250,3,FALSE)</f>
        <v>-29541.412034452609</v>
      </c>
      <c r="G26" s="1">
        <v>-29542</v>
      </c>
      <c r="H26" s="1">
        <v>4.9200000000000001E-2</v>
      </c>
      <c r="M26" s="1" t="s">
        <v>527</v>
      </c>
      <c r="N26" s="1" t="s">
        <v>673</v>
      </c>
      <c r="O26" s="1" t="s">
        <v>674</v>
      </c>
    </row>
    <row r="27" spans="1:15" x14ac:dyDescent="0.2">
      <c r="A27" s="1" t="s">
        <v>135</v>
      </c>
      <c r="B27" s="3" t="s">
        <v>50</v>
      </c>
      <c r="C27" s="2">
        <v>26452.727999999999</v>
      </c>
      <c r="D27" s="1" t="s">
        <v>37</v>
      </c>
      <c r="E27" s="1">
        <f>VLOOKUP(C27,Active!C$21:E$250,3,FALSE)</f>
        <v>-29533.438807937277</v>
      </c>
      <c r="G27" s="1">
        <v>-29534</v>
      </c>
      <c r="H27" s="1">
        <v>3.2000000000000001E-2</v>
      </c>
      <c r="M27" s="1" t="s">
        <v>527</v>
      </c>
      <c r="N27" s="1" t="s">
        <v>673</v>
      </c>
      <c r="O27" s="1" t="s">
        <v>674</v>
      </c>
    </row>
    <row r="28" spans="1:15" x14ac:dyDescent="0.2">
      <c r="A28" s="1" t="s">
        <v>682</v>
      </c>
      <c r="B28" s="3" t="s">
        <v>53</v>
      </c>
      <c r="C28" s="2">
        <v>27547.499</v>
      </c>
      <c r="D28" s="1" t="s">
        <v>37</v>
      </c>
      <c r="E28" s="1">
        <f>VLOOKUP(C28,Active!C$21:E$250,3,FALSE)</f>
        <v>-27829.914770970074</v>
      </c>
      <c r="G28" s="1">
        <v>-27830</v>
      </c>
      <c r="H28" s="1">
        <v>4.7800000000000002E-2</v>
      </c>
      <c r="M28" s="1" t="s">
        <v>683</v>
      </c>
      <c r="N28" s="1" t="s">
        <v>680</v>
      </c>
      <c r="O28" s="1" t="s">
        <v>684</v>
      </c>
    </row>
    <row r="29" spans="1:15" x14ac:dyDescent="0.2">
      <c r="A29" s="1" t="s">
        <v>135</v>
      </c>
      <c r="B29" s="3" t="s">
        <v>53</v>
      </c>
      <c r="C29" s="2">
        <v>27888.714</v>
      </c>
      <c r="D29" s="1" t="s">
        <v>37</v>
      </c>
      <c r="E29" s="1">
        <f>VLOOKUP(C29,Active!C$21:E$250,3,FALSE)</f>
        <v>-27298.965417841642</v>
      </c>
      <c r="G29" s="1">
        <v>-27299</v>
      </c>
      <c r="H29" s="1">
        <v>1.54E-2</v>
      </c>
      <c r="M29" s="1" t="s">
        <v>527</v>
      </c>
      <c r="N29" s="1" t="s">
        <v>673</v>
      </c>
      <c r="O29" s="1" t="s">
        <v>674</v>
      </c>
    </row>
    <row r="30" spans="1:15" x14ac:dyDescent="0.2">
      <c r="A30" s="1" t="s">
        <v>135</v>
      </c>
      <c r="B30" s="3" t="s">
        <v>50</v>
      </c>
      <c r="C30" s="2">
        <v>27891.61</v>
      </c>
      <c r="D30" s="1" t="s">
        <v>37</v>
      </c>
      <c r="E30" s="1">
        <f>VLOOKUP(C30,Active!C$21:E$250,3,FALSE)</f>
        <v>-27294.459082168651</v>
      </c>
      <c r="G30" s="1">
        <v>-27295</v>
      </c>
      <c r="H30" s="1">
        <v>1.95E-2</v>
      </c>
      <c r="M30" s="1" t="s">
        <v>527</v>
      </c>
      <c r="N30" s="1" t="s">
        <v>673</v>
      </c>
      <c r="O30" s="1" t="s">
        <v>674</v>
      </c>
    </row>
    <row r="31" spans="1:15" x14ac:dyDescent="0.2">
      <c r="A31" s="1" t="s">
        <v>685</v>
      </c>
      <c r="B31" s="3" t="s">
        <v>50</v>
      </c>
      <c r="C31" s="2">
        <v>27920.481</v>
      </c>
      <c r="D31" s="1" t="s">
        <v>36</v>
      </c>
      <c r="E31" s="1">
        <f>VLOOKUP(C31,Active!C$21:E$250,3,FALSE)</f>
        <v>-27249.534214345811</v>
      </c>
      <c r="G31" s="1">
        <v>-27250</v>
      </c>
      <c r="H31" s="1">
        <v>-2.8799999999999999E-2</v>
      </c>
      <c r="M31" s="1" t="s">
        <v>506</v>
      </c>
      <c r="N31" s="1" t="s">
        <v>686</v>
      </c>
      <c r="O31" s="1" t="s">
        <v>687</v>
      </c>
    </row>
    <row r="32" spans="1:15" x14ac:dyDescent="0.2">
      <c r="A32" s="1" t="s">
        <v>682</v>
      </c>
      <c r="B32" s="3" t="s">
        <v>53</v>
      </c>
      <c r="C32" s="2">
        <v>28285.224999999999</v>
      </c>
      <c r="D32" s="1" t="s">
        <v>37</v>
      </c>
      <c r="E32" s="1">
        <f>VLOOKUP(C32,Active!C$21:E$250,3,FALSE)</f>
        <v>-26681.972439929457</v>
      </c>
      <c r="G32" s="1">
        <v>-26682</v>
      </c>
      <c r="H32" s="1">
        <v>1.0999999999999999E-2</v>
      </c>
      <c r="M32" s="1" t="s">
        <v>683</v>
      </c>
      <c r="N32" s="1" t="s">
        <v>680</v>
      </c>
      <c r="O32" s="1" t="s">
        <v>684</v>
      </c>
    </row>
    <row r="33" spans="1:16" x14ac:dyDescent="0.2">
      <c r="A33" s="1" t="s">
        <v>682</v>
      </c>
      <c r="B33" s="3" t="s">
        <v>53</v>
      </c>
      <c r="C33" s="2">
        <v>28286.522000000001</v>
      </c>
      <c r="D33" s="1" t="s">
        <v>37</v>
      </c>
      <c r="E33" s="1">
        <f>VLOOKUP(C33,Active!C$21:E$250,3,FALSE)</f>
        <v>-26679.954236418449</v>
      </c>
      <c r="G33" s="1">
        <v>-26680</v>
      </c>
      <c r="H33" s="1">
        <v>2.2700000000000001E-2</v>
      </c>
      <c r="M33" s="1" t="s">
        <v>683</v>
      </c>
      <c r="N33" s="1" t="s">
        <v>680</v>
      </c>
      <c r="O33" s="1" t="s">
        <v>684</v>
      </c>
    </row>
    <row r="34" spans="1:16" x14ac:dyDescent="0.2">
      <c r="A34" s="1" t="s">
        <v>682</v>
      </c>
      <c r="B34" s="3" t="s">
        <v>53</v>
      </c>
      <c r="C34" s="2">
        <v>28297.45</v>
      </c>
      <c r="D34" s="1" t="s">
        <v>37</v>
      </c>
      <c r="E34" s="1">
        <f>VLOOKUP(C34,Active!C$21:E$250,3,FALSE)</f>
        <v>-26662.949665895503</v>
      </c>
      <c r="G34" s="1">
        <v>-26663</v>
      </c>
      <c r="H34" s="1">
        <v>2.5700000000000001E-2</v>
      </c>
      <c r="M34" s="1" t="s">
        <v>683</v>
      </c>
      <c r="N34" s="1" t="s">
        <v>680</v>
      </c>
      <c r="O34" s="1" t="s">
        <v>684</v>
      </c>
    </row>
    <row r="35" spans="1:16" x14ac:dyDescent="0.2">
      <c r="A35" s="1" t="s">
        <v>682</v>
      </c>
      <c r="B35" s="3" t="s">
        <v>53</v>
      </c>
      <c r="C35" s="2">
        <v>28299.373</v>
      </c>
      <c r="D35" s="1" t="s">
        <v>37</v>
      </c>
      <c r="E35" s="1">
        <f>VLOOKUP(C35,Active!C$21:E$250,3,FALSE)</f>
        <v>-26659.95737186955</v>
      </c>
      <c r="G35" s="1">
        <v>-26660</v>
      </c>
      <c r="H35" s="1">
        <v>2.07E-2</v>
      </c>
      <c r="M35" s="1" t="s">
        <v>683</v>
      </c>
      <c r="N35" s="1" t="s">
        <v>680</v>
      </c>
      <c r="O35" s="1" t="s">
        <v>684</v>
      </c>
    </row>
    <row r="36" spans="1:16" x14ac:dyDescent="0.2">
      <c r="A36" s="1" t="s">
        <v>682</v>
      </c>
      <c r="B36" s="3" t="s">
        <v>53</v>
      </c>
      <c r="C36" s="2">
        <v>28313.492999999999</v>
      </c>
      <c r="D36" s="1" t="s">
        <v>37</v>
      </c>
      <c r="E36" s="1">
        <f>VLOOKUP(C36,Active!C$21:E$250,3,FALSE)</f>
        <v>-26637.985873353446</v>
      </c>
      <c r="G36" s="1">
        <v>-26638</v>
      </c>
      <c r="H36" s="1">
        <v>2.3999999999999998E-3</v>
      </c>
      <c r="M36" s="1" t="s">
        <v>683</v>
      </c>
      <c r="N36" s="1" t="s">
        <v>680</v>
      </c>
      <c r="O36" s="1" t="s">
        <v>684</v>
      </c>
    </row>
    <row r="37" spans="1:16" x14ac:dyDescent="0.2">
      <c r="A37" s="1" t="s">
        <v>682</v>
      </c>
      <c r="B37" s="3" t="s">
        <v>53</v>
      </c>
      <c r="C37" s="2">
        <v>28498.588</v>
      </c>
      <c r="D37" s="1" t="s">
        <v>37</v>
      </c>
      <c r="E37" s="1">
        <f>VLOOKUP(C37,Active!C$21:E$250,3,FALSE)</f>
        <v>-26349.96784801075</v>
      </c>
      <c r="G37" s="1">
        <v>-26350</v>
      </c>
      <c r="H37" s="1">
        <v>1.41E-2</v>
      </c>
      <c r="M37" s="1" t="s">
        <v>683</v>
      </c>
      <c r="N37" s="1" t="s">
        <v>680</v>
      </c>
      <c r="O37" s="1" t="s">
        <v>684</v>
      </c>
    </row>
    <row r="38" spans="1:16" x14ac:dyDescent="0.2">
      <c r="A38" s="1" t="s">
        <v>682</v>
      </c>
      <c r="B38" s="3" t="s">
        <v>53</v>
      </c>
      <c r="C38" s="2">
        <v>28525.581999999999</v>
      </c>
      <c r="D38" s="1" t="s">
        <v>37</v>
      </c>
      <c r="E38" s="1">
        <f>VLOOKUP(C38,Active!C$21:E$250,3,FALSE)</f>
        <v>-26307.963695677623</v>
      </c>
      <c r="G38" s="1">
        <v>-26308</v>
      </c>
      <c r="H38" s="1">
        <v>1.6799999999999999E-2</v>
      </c>
      <c r="M38" s="1" t="s">
        <v>683</v>
      </c>
      <c r="N38" s="1" t="s">
        <v>680</v>
      </c>
      <c r="O38" s="1" t="s">
        <v>684</v>
      </c>
    </row>
    <row r="39" spans="1:16" x14ac:dyDescent="0.2">
      <c r="A39" s="1" t="s">
        <v>682</v>
      </c>
      <c r="B39" s="3" t="s">
        <v>53</v>
      </c>
      <c r="C39" s="2">
        <v>28596.257000000001</v>
      </c>
      <c r="D39" s="1" t="s">
        <v>37</v>
      </c>
      <c r="E39" s="1">
        <f>VLOOKUP(C39,Active!C$21:E$250,3,FALSE)</f>
        <v>-26197.989498961906</v>
      </c>
      <c r="G39" s="1">
        <v>-26198</v>
      </c>
      <c r="H39" s="1">
        <v>2.0000000000000001E-4</v>
      </c>
      <c r="M39" s="1" t="s">
        <v>683</v>
      </c>
      <c r="N39" s="1" t="s">
        <v>680</v>
      </c>
      <c r="O39" s="1" t="s">
        <v>684</v>
      </c>
    </row>
    <row r="40" spans="1:16" x14ac:dyDescent="0.2">
      <c r="A40" s="1" t="s">
        <v>682</v>
      </c>
      <c r="B40" s="3" t="s">
        <v>53</v>
      </c>
      <c r="C40" s="2">
        <v>28605.275000000001</v>
      </c>
      <c r="D40" s="1" t="s">
        <v>37</v>
      </c>
      <c r="E40" s="1">
        <f>VLOOKUP(C40,Active!C$21:E$250,3,FALSE)</f>
        <v>-26183.95699374815</v>
      </c>
      <c r="G40" s="1">
        <v>-26184</v>
      </c>
      <c r="H40" s="1">
        <v>2.1100000000000001E-2</v>
      </c>
      <c r="M40" s="1" t="s">
        <v>683</v>
      </c>
      <c r="N40" s="1" t="s">
        <v>680</v>
      </c>
      <c r="O40" s="1" t="s">
        <v>684</v>
      </c>
    </row>
    <row r="41" spans="1:16" x14ac:dyDescent="0.2">
      <c r="A41" s="1" t="s">
        <v>682</v>
      </c>
      <c r="B41" s="3" t="s">
        <v>53</v>
      </c>
      <c r="C41" s="2">
        <v>28612.351999999999</v>
      </c>
      <c r="D41" s="1" t="s">
        <v>37</v>
      </c>
      <c r="E41" s="1">
        <f>VLOOKUP(C41,Active!C$21:E$250,3,FALSE)</f>
        <v>-26172.944791552793</v>
      </c>
      <c r="G41" s="1">
        <v>-26173</v>
      </c>
      <c r="H41" s="1">
        <v>2.8899999999999999E-2</v>
      </c>
      <c r="M41" s="1" t="s">
        <v>683</v>
      </c>
      <c r="N41" s="1" t="s">
        <v>680</v>
      </c>
      <c r="O41" s="1" t="s">
        <v>684</v>
      </c>
    </row>
    <row r="42" spans="1:16" x14ac:dyDescent="0.2">
      <c r="A42" s="1" t="s">
        <v>682</v>
      </c>
      <c r="B42" s="3" t="s">
        <v>53</v>
      </c>
      <c r="C42" s="2">
        <v>28657.316999999999</v>
      </c>
      <c r="D42" s="1" t="s">
        <v>37</v>
      </c>
      <c r="E42" s="1">
        <f>VLOOKUP(C42,Active!C$21:E$250,3,FALSE)</f>
        <v>-26102.976772375969</v>
      </c>
      <c r="G42" s="1">
        <v>-26103</v>
      </c>
      <c r="H42" s="1">
        <v>8.3999999999999995E-3</v>
      </c>
      <c r="M42" s="1" t="s">
        <v>683</v>
      </c>
      <c r="N42" s="1" t="s">
        <v>680</v>
      </c>
      <c r="O42" s="1" t="s">
        <v>684</v>
      </c>
    </row>
    <row r="43" spans="1:16" x14ac:dyDescent="0.2">
      <c r="A43" s="1" t="s">
        <v>682</v>
      </c>
      <c r="B43" s="3" t="s">
        <v>53</v>
      </c>
      <c r="C43" s="2">
        <v>28671.46</v>
      </c>
      <c r="D43" s="1" t="s">
        <v>37</v>
      </c>
      <c r="E43" s="1">
        <f>VLOOKUP(C43,Active!C$21:E$250,3,FALSE)</f>
        <v>-26080.96948459174</v>
      </c>
      <c r="G43" s="1">
        <v>-26081</v>
      </c>
      <c r="H43" s="1">
        <v>1.3100000000000001E-2</v>
      </c>
      <c r="M43" s="1" t="s">
        <v>683</v>
      </c>
      <c r="N43" s="1" t="s">
        <v>680</v>
      </c>
      <c r="O43" s="1" t="s">
        <v>684</v>
      </c>
    </row>
    <row r="44" spans="1:16" x14ac:dyDescent="0.2">
      <c r="A44" s="1" t="s">
        <v>682</v>
      </c>
      <c r="B44" s="3" t="s">
        <v>53</v>
      </c>
      <c r="C44" s="2">
        <v>28684.337</v>
      </c>
      <c r="D44" s="1" t="s">
        <v>37</v>
      </c>
      <c r="E44" s="1">
        <f>VLOOKUP(C44,Active!C$21:E$250,3,FALSE)</f>
        <v>-26060.932162609311</v>
      </c>
      <c r="G44" s="1">
        <v>-26061</v>
      </c>
      <c r="H44" s="1">
        <v>3.7100000000000001E-2</v>
      </c>
      <c r="M44" s="1" t="s">
        <v>683</v>
      </c>
      <c r="N44" s="1" t="s">
        <v>680</v>
      </c>
      <c r="O44" s="1" t="s">
        <v>684</v>
      </c>
    </row>
    <row r="45" spans="1:16" x14ac:dyDescent="0.2">
      <c r="A45" s="1" t="s">
        <v>688</v>
      </c>
      <c r="B45" s="3" t="s">
        <v>50</v>
      </c>
      <c r="C45" s="2">
        <v>29329.850999999999</v>
      </c>
      <c r="D45" s="1" t="s">
        <v>689</v>
      </c>
      <c r="E45" s="1">
        <f>VLOOKUP(C45,Active!C$21:E$250,3,FALSE)</f>
        <v>-25056.476787742016</v>
      </c>
      <c r="G45" s="1">
        <v>-25057</v>
      </c>
      <c r="H45" s="1">
        <v>8.6999999999999994E-3</v>
      </c>
      <c r="M45" s="1" t="s">
        <v>683</v>
      </c>
      <c r="N45" s="1" t="s">
        <v>407</v>
      </c>
      <c r="O45" s="1" t="s">
        <v>673</v>
      </c>
      <c r="P45" s="1" t="s">
        <v>674</v>
      </c>
    </row>
    <row r="46" spans="1:16" x14ac:dyDescent="0.2">
      <c r="A46" s="1" t="s">
        <v>688</v>
      </c>
      <c r="B46" s="3" t="s">
        <v>50</v>
      </c>
      <c r="C46" s="2">
        <v>29334.992999999999</v>
      </c>
      <c r="D46" s="1" t="s">
        <v>689</v>
      </c>
      <c r="E46" s="1">
        <f>VLOOKUP(C46,Active!C$21:E$250,3,FALSE)</f>
        <v>-25048.475552234238</v>
      </c>
      <c r="G46" s="1">
        <v>-25049</v>
      </c>
      <c r="H46" s="1">
        <v>9.4999999999999998E-3</v>
      </c>
      <c r="M46" s="1" t="s">
        <v>683</v>
      </c>
      <c r="N46" s="1" t="s">
        <v>407</v>
      </c>
      <c r="O46" s="1" t="s">
        <v>673</v>
      </c>
      <c r="P46" s="1" t="s">
        <v>674</v>
      </c>
    </row>
    <row r="47" spans="1:16" x14ac:dyDescent="0.2">
      <c r="A47" s="1" t="s">
        <v>688</v>
      </c>
      <c r="B47" s="3" t="s">
        <v>53</v>
      </c>
      <c r="C47" s="2">
        <v>29335.955999999998</v>
      </c>
      <c r="D47" s="1" t="s">
        <v>689</v>
      </c>
      <c r="E47" s="1">
        <f>VLOOKUP(C47,Active!C$21:E$250,3,FALSE)</f>
        <v>-25046.977071138557</v>
      </c>
      <c r="G47" s="1">
        <v>-25047</v>
      </c>
      <c r="H47" s="1">
        <v>8.5000000000000006E-3</v>
      </c>
      <c r="M47" s="1" t="s">
        <v>683</v>
      </c>
      <c r="N47" s="1" t="s">
        <v>407</v>
      </c>
      <c r="O47" s="1" t="s">
        <v>673</v>
      </c>
      <c r="P47" s="1" t="s">
        <v>674</v>
      </c>
    </row>
    <row r="48" spans="1:16" x14ac:dyDescent="0.2">
      <c r="A48" s="1" t="s">
        <v>688</v>
      </c>
      <c r="B48" s="3" t="s">
        <v>53</v>
      </c>
      <c r="C48" s="2">
        <v>29337.883999999998</v>
      </c>
      <c r="D48" s="1" t="s">
        <v>689</v>
      </c>
      <c r="E48" s="1">
        <f>VLOOKUP(C48,Active!C$21:E$250,3,FALSE)</f>
        <v>-25043.976996836926</v>
      </c>
      <c r="G48" s="1">
        <v>-25044</v>
      </c>
      <c r="H48" s="1">
        <v>8.5000000000000006E-3</v>
      </c>
      <c r="M48" s="1" t="s">
        <v>683</v>
      </c>
      <c r="N48" s="1" t="s">
        <v>407</v>
      </c>
      <c r="O48" s="1" t="s">
        <v>673</v>
      </c>
      <c r="P48" s="1" t="s">
        <v>674</v>
      </c>
    </row>
    <row r="49" spans="1:16" x14ac:dyDescent="0.2">
      <c r="A49" s="1" t="s">
        <v>688</v>
      </c>
      <c r="B49" s="3" t="s">
        <v>50</v>
      </c>
      <c r="C49" s="2">
        <v>29338.850999999999</v>
      </c>
      <c r="D49" s="1" t="s">
        <v>689</v>
      </c>
      <c r="E49" s="1">
        <f>VLOOKUP(C49,Active!C$21:E$250,3,FALSE)</f>
        <v>-25042.472291520698</v>
      </c>
      <c r="G49" s="1">
        <v>-25043</v>
      </c>
      <c r="H49" s="1">
        <v>1.1599999999999999E-2</v>
      </c>
      <c r="M49" s="1" t="s">
        <v>683</v>
      </c>
      <c r="N49" s="1" t="s">
        <v>407</v>
      </c>
      <c r="O49" s="1" t="s">
        <v>673</v>
      </c>
      <c r="P49" s="1" t="s">
        <v>674</v>
      </c>
    </row>
    <row r="50" spans="1:16" x14ac:dyDescent="0.2">
      <c r="A50" s="1" t="s">
        <v>688</v>
      </c>
      <c r="B50" s="3" t="s">
        <v>53</v>
      </c>
      <c r="C50" s="2">
        <v>29339.811000000002</v>
      </c>
      <c r="D50" s="1" t="s">
        <v>689</v>
      </c>
      <c r="E50" s="1">
        <f>VLOOKUP(C50,Active!C$21:E$250,3,FALSE)</f>
        <v>-25040.978478590423</v>
      </c>
      <c r="G50" s="1">
        <v>-25041</v>
      </c>
      <c r="H50" s="1">
        <v>7.6E-3</v>
      </c>
      <c r="M50" s="1" t="s">
        <v>683</v>
      </c>
      <c r="N50" s="1" t="s">
        <v>407</v>
      </c>
      <c r="O50" s="1" t="s">
        <v>673</v>
      </c>
      <c r="P50" s="1" t="s">
        <v>674</v>
      </c>
    </row>
    <row r="51" spans="1:16" x14ac:dyDescent="0.2">
      <c r="A51" s="1" t="s">
        <v>688</v>
      </c>
      <c r="B51" s="3" t="s">
        <v>53</v>
      </c>
      <c r="C51" s="2">
        <v>29346.879000000001</v>
      </c>
      <c r="D51" s="1" t="s">
        <v>689</v>
      </c>
      <c r="E51" s="1">
        <f>VLOOKUP(C51,Active!C$21:E$250,3,FALSE)</f>
        <v>-25029.980280891283</v>
      </c>
      <c r="G51" s="1">
        <v>-25030</v>
      </c>
      <c r="H51" s="1">
        <v>6.4000000000000003E-3</v>
      </c>
      <c r="M51" s="1" t="s">
        <v>683</v>
      </c>
      <c r="N51" s="1" t="s">
        <v>407</v>
      </c>
      <c r="O51" s="1" t="s">
        <v>673</v>
      </c>
      <c r="P51" s="1" t="s">
        <v>674</v>
      </c>
    </row>
    <row r="52" spans="1:16" x14ac:dyDescent="0.2">
      <c r="A52" s="1" t="s">
        <v>688</v>
      </c>
      <c r="B52" s="3" t="s">
        <v>50</v>
      </c>
      <c r="C52" s="2">
        <v>29353.634999999998</v>
      </c>
      <c r="D52" s="1" t="s">
        <v>689</v>
      </c>
      <c r="E52" s="1">
        <f>VLOOKUP(C52,Active!C$21:E$250,3,FALSE)</f>
        <v>-25019.467572394489</v>
      </c>
      <c r="G52" s="1">
        <v>-25020</v>
      </c>
      <c r="H52" s="1">
        <v>1.46E-2</v>
      </c>
      <c r="M52" s="1" t="s">
        <v>683</v>
      </c>
      <c r="N52" s="1" t="s">
        <v>407</v>
      </c>
      <c r="O52" s="1" t="s">
        <v>673</v>
      </c>
      <c r="P52" s="1" t="s">
        <v>674</v>
      </c>
    </row>
    <row r="53" spans="1:16" x14ac:dyDescent="0.2">
      <c r="A53" s="1" t="s">
        <v>688</v>
      </c>
      <c r="B53" s="3" t="s">
        <v>53</v>
      </c>
      <c r="C53" s="2">
        <v>29359.734</v>
      </c>
      <c r="D53" s="1" t="s">
        <v>689</v>
      </c>
      <c r="E53" s="1">
        <f>VLOOKUP(C53,Active!C$21:E$250,3,FALSE)</f>
        <v>-25009.977192121842</v>
      </c>
      <c r="G53" s="1">
        <v>-25010</v>
      </c>
      <c r="H53" s="1">
        <v>8.3999999999999995E-3</v>
      </c>
      <c r="M53" s="1" t="s">
        <v>683</v>
      </c>
      <c r="N53" s="1" t="s">
        <v>407</v>
      </c>
      <c r="O53" s="1" t="s">
        <v>673</v>
      </c>
      <c r="P53" s="1" t="s">
        <v>674</v>
      </c>
    </row>
    <row r="54" spans="1:16" x14ac:dyDescent="0.2">
      <c r="A54" s="1" t="s">
        <v>688</v>
      </c>
      <c r="B54" s="3" t="s">
        <v>50</v>
      </c>
      <c r="C54" s="2">
        <v>29363.91</v>
      </c>
      <c r="D54" s="1" t="s">
        <v>689</v>
      </c>
      <c r="E54" s="1">
        <f>VLOOKUP(C54,Active!C$21:E$250,3,FALSE)</f>
        <v>-25003.479105875151</v>
      </c>
      <c r="G54" s="1">
        <v>-25004</v>
      </c>
      <c r="H54" s="1">
        <v>7.1999999999999998E-3</v>
      </c>
      <c r="M54" s="1" t="s">
        <v>683</v>
      </c>
      <c r="N54" s="1" t="s">
        <v>407</v>
      </c>
      <c r="O54" s="1" t="s">
        <v>673</v>
      </c>
      <c r="P54" s="1" t="s">
        <v>674</v>
      </c>
    </row>
    <row r="55" spans="1:16" x14ac:dyDescent="0.2">
      <c r="A55" s="1" t="s">
        <v>688</v>
      </c>
      <c r="B55" s="3" t="s">
        <v>53</v>
      </c>
      <c r="C55" s="2">
        <v>29368.732</v>
      </c>
      <c r="D55" s="1" t="s">
        <v>689</v>
      </c>
      <c r="E55" s="1">
        <f>VLOOKUP(C55,Active!C$21:E$250,3,FALSE)</f>
        <v>-24995.975808010797</v>
      </c>
      <c r="G55" s="1">
        <v>-24996</v>
      </c>
      <c r="H55" s="1">
        <v>9.2999999999999992E-3</v>
      </c>
      <c r="M55" s="1" t="s">
        <v>683</v>
      </c>
      <c r="N55" s="1" t="s">
        <v>407</v>
      </c>
      <c r="O55" s="1" t="s">
        <v>673</v>
      </c>
      <c r="P55" s="1" t="s">
        <v>674</v>
      </c>
    </row>
    <row r="56" spans="1:16" x14ac:dyDescent="0.2">
      <c r="A56" s="1" t="s">
        <v>688</v>
      </c>
      <c r="B56" s="3" t="s">
        <v>50</v>
      </c>
      <c r="C56" s="2">
        <v>29374.830999999998</v>
      </c>
      <c r="D56" s="1" t="s">
        <v>689</v>
      </c>
      <c r="E56" s="1">
        <f>VLOOKUP(C56,Active!C$21:E$250,3,FALSE)</f>
        <v>-24986.485427738156</v>
      </c>
      <c r="G56" s="1">
        <v>-24987</v>
      </c>
      <c r="H56" s="1">
        <v>3.0999999999999999E-3</v>
      </c>
      <c r="M56" s="1" t="s">
        <v>683</v>
      </c>
      <c r="N56" s="1" t="s">
        <v>407</v>
      </c>
      <c r="O56" s="1" t="s">
        <v>673</v>
      </c>
      <c r="P56" s="1" t="s">
        <v>674</v>
      </c>
    </row>
    <row r="57" spans="1:16" x14ac:dyDescent="0.2">
      <c r="A57" s="1" t="s">
        <v>690</v>
      </c>
      <c r="B57" s="3" t="s">
        <v>53</v>
      </c>
      <c r="C57" s="2">
        <v>31265.172999999999</v>
      </c>
      <c r="D57" s="1" t="s">
        <v>37</v>
      </c>
      <c r="E57" s="1">
        <f>VLOOKUP(C57,Active!C$21:E$250,3,FALSE)</f>
        <v>-22045.009050405679</v>
      </c>
      <c r="G57" s="1">
        <v>-22045</v>
      </c>
      <c r="H57" s="1">
        <v>-1.1299999999999999E-2</v>
      </c>
      <c r="M57" s="1" t="s">
        <v>506</v>
      </c>
      <c r="N57" s="1" t="s">
        <v>691</v>
      </c>
      <c r="O57" s="1" t="s">
        <v>692</v>
      </c>
      <c r="P57" s="1" t="s">
        <v>693</v>
      </c>
    </row>
    <row r="58" spans="1:16" x14ac:dyDescent="0.2">
      <c r="A58" s="1" t="s">
        <v>179</v>
      </c>
      <c r="B58" s="3" t="s">
        <v>53</v>
      </c>
      <c r="C58" s="2">
        <v>33387.853999999999</v>
      </c>
      <c r="D58" s="1" t="s">
        <v>689</v>
      </c>
      <c r="E58" s="1">
        <f>VLOOKUP(C58,Active!C$21:E$250,3,FALSE)</f>
        <v>-18742.000378899418</v>
      </c>
      <c r="G58" s="1">
        <v>-18742</v>
      </c>
      <c r="H58" s="1">
        <v>-4.8999999999999998E-3</v>
      </c>
      <c r="M58" s="1" t="s">
        <v>694</v>
      </c>
      <c r="N58" s="1" t="s">
        <v>695</v>
      </c>
    </row>
    <row r="59" spans="1:16" x14ac:dyDescent="0.2">
      <c r="A59" s="1" t="s">
        <v>696</v>
      </c>
      <c r="B59" s="3" t="s">
        <v>53</v>
      </c>
      <c r="C59" s="2">
        <v>34086.419500000004</v>
      </c>
      <c r="D59" s="1" t="s">
        <v>689</v>
      </c>
      <c r="E59" s="1" t="e">
        <f>VLOOKUP(C59,Active!C$21:E$250,3,FALSE)</f>
        <v>#N/A</v>
      </c>
      <c r="G59" s="1">
        <v>-17655</v>
      </c>
      <c r="H59" s="1">
        <v>-5.0000000000000001E-4</v>
      </c>
      <c r="M59" s="1" t="s">
        <v>697</v>
      </c>
      <c r="N59" s="1" t="s">
        <v>697</v>
      </c>
      <c r="O59" s="1" t="s">
        <v>698</v>
      </c>
      <c r="P59" s="1" t="s">
        <v>699</v>
      </c>
    </row>
    <row r="60" spans="1:16" x14ac:dyDescent="0.2">
      <c r="A60" s="1" t="s">
        <v>696</v>
      </c>
      <c r="B60" s="3" t="s">
        <v>53</v>
      </c>
      <c r="C60" s="2">
        <v>34120.4787</v>
      </c>
      <c r="D60" s="1" t="s">
        <v>689</v>
      </c>
      <c r="E60" s="1" t="e">
        <f>VLOOKUP(C60,Active!C$21:E$250,3,FALSE)</f>
        <v>#N/A</v>
      </c>
      <c r="G60" s="1">
        <v>-17602</v>
      </c>
      <c r="H60" s="1">
        <v>-1.8E-3</v>
      </c>
      <c r="M60" s="1" t="s">
        <v>697</v>
      </c>
      <c r="N60" s="1" t="s">
        <v>697</v>
      </c>
      <c r="O60" s="1" t="s">
        <v>698</v>
      </c>
      <c r="P60" s="1" t="s">
        <v>699</v>
      </c>
    </row>
    <row r="61" spans="1:16" x14ac:dyDescent="0.2">
      <c r="A61" s="1" t="s">
        <v>700</v>
      </c>
      <c r="B61" s="3" t="s">
        <v>53</v>
      </c>
      <c r="C61" s="2">
        <v>34455.291899999997</v>
      </c>
      <c r="D61" s="1" t="s">
        <v>689</v>
      </c>
      <c r="E61" s="1">
        <f>VLOOKUP(C61,Active!C$21:E$250,3,FALSE)</f>
        <v>-17081.00815256187</v>
      </c>
      <c r="G61" s="1">
        <v>-17081</v>
      </c>
      <c r="H61" s="1">
        <v>-9.4999999999999998E-3</v>
      </c>
      <c r="M61" s="1" t="s">
        <v>701</v>
      </c>
      <c r="N61" s="1" t="s">
        <v>702</v>
      </c>
      <c r="O61" s="1" t="s">
        <v>703</v>
      </c>
    </row>
    <row r="62" spans="1:16" x14ac:dyDescent="0.2">
      <c r="A62" s="1" t="s">
        <v>700</v>
      </c>
      <c r="B62" s="3" t="s">
        <v>53</v>
      </c>
      <c r="C62" s="2">
        <v>34458.508999999998</v>
      </c>
      <c r="D62" s="1" t="s">
        <v>689</v>
      </c>
      <c r="E62" s="1">
        <f>VLOOKUP(C62,Active!C$21:E$250,3,FALSE)</f>
        <v>-17076.0021675848</v>
      </c>
      <c r="G62" s="1">
        <v>-17076</v>
      </c>
      <c r="H62" s="1">
        <v>-5.7000000000000002E-3</v>
      </c>
      <c r="M62" s="1" t="s">
        <v>701</v>
      </c>
      <c r="N62" s="1" t="s">
        <v>702</v>
      </c>
      <c r="O62" s="1" t="s">
        <v>703</v>
      </c>
    </row>
    <row r="63" spans="1:16" x14ac:dyDescent="0.2">
      <c r="A63" s="1" t="s">
        <v>696</v>
      </c>
      <c r="B63" s="3" t="s">
        <v>53</v>
      </c>
      <c r="C63" s="2">
        <v>34487.429700000001</v>
      </c>
      <c r="D63" s="1" t="s">
        <v>689</v>
      </c>
      <c r="E63" s="1" t="e">
        <f>VLOOKUP(C63,Active!C$21:E$250,3,FALSE)</f>
        <v>#N/A</v>
      </c>
      <c r="G63" s="1">
        <v>-17031</v>
      </c>
      <c r="H63" s="1">
        <v>-4.1999999999999997E-3</v>
      </c>
      <c r="M63" s="1" t="s">
        <v>697</v>
      </c>
      <c r="N63" s="1" t="s">
        <v>697</v>
      </c>
      <c r="O63" s="1" t="s">
        <v>698</v>
      </c>
      <c r="P63" s="1" t="s">
        <v>699</v>
      </c>
    </row>
    <row r="64" spans="1:16" x14ac:dyDescent="0.2">
      <c r="A64" s="1" t="s">
        <v>696</v>
      </c>
      <c r="B64" s="3" t="s">
        <v>53</v>
      </c>
      <c r="C64" s="2">
        <v>34776.621500000001</v>
      </c>
      <c r="D64" s="1" t="s">
        <v>689</v>
      </c>
      <c r="E64" s="1" t="e">
        <f>VLOOKUP(C64,Active!C$21:E$250,3,FALSE)</f>
        <v>#N/A</v>
      </c>
      <c r="G64" s="1">
        <v>-16581</v>
      </c>
      <c r="H64" s="1">
        <v>-5.1999999999999998E-3</v>
      </c>
      <c r="M64" s="1" t="s">
        <v>697</v>
      </c>
      <c r="N64" s="1" t="s">
        <v>697</v>
      </c>
      <c r="O64" s="1" t="s">
        <v>698</v>
      </c>
      <c r="P64" s="1" t="s">
        <v>699</v>
      </c>
    </row>
    <row r="65" spans="1:15" x14ac:dyDescent="0.2">
      <c r="A65" s="1" t="s">
        <v>700</v>
      </c>
      <c r="B65" s="3" t="s">
        <v>53</v>
      </c>
      <c r="C65" s="2">
        <v>35197.555099999998</v>
      </c>
      <c r="D65" s="1" t="s">
        <v>689</v>
      </c>
      <c r="E65" s="1">
        <f>VLOOKUP(C65,Active!C$21:E$250,3,FALSE)</f>
        <v>-15926.005688159545</v>
      </c>
      <c r="G65" s="1">
        <v>-15926</v>
      </c>
      <c r="H65" s="1">
        <v>-7.6E-3</v>
      </c>
      <c r="M65" s="1" t="s">
        <v>701</v>
      </c>
      <c r="N65" s="1" t="s">
        <v>702</v>
      </c>
      <c r="O65" s="1" t="s">
        <v>703</v>
      </c>
    </row>
    <row r="66" spans="1:15" x14ac:dyDescent="0.2">
      <c r="A66" s="1" t="s">
        <v>700</v>
      </c>
      <c r="B66" s="3" t="s">
        <v>50</v>
      </c>
      <c r="C66" s="2">
        <v>35198.528599999998</v>
      </c>
      <c r="D66" s="1" t="s">
        <v>689</v>
      </c>
      <c r="E66" s="1">
        <f>VLOOKUP(C66,Active!C$21:E$250,3,FALSE)</f>
        <v>-15924.49086848494</v>
      </c>
      <c r="G66" s="1">
        <v>-15925</v>
      </c>
      <c r="H66" s="1">
        <v>1.9E-3</v>
      </c>
      <c r="M66" s="1" t="s">
        <v>701</v>
      </c>
      <c r="N66" s="1" t="s">
        <v>702</v>
      </c>
      <c r="O66" s="1" t="s">
        <v>703</v>
      </c>
    </row>
    <row r="67" spans="1:15" x14ac:dyDescent="0.2">
      <c r="A67" s="1" t="s">
        <v>700</v>
      </c>
      <c r="B67" s="3" t="s">
        <v>53</v>
      </c>
      <c r="C67" s="2">
        <v>35219.414599999996</v>
      </c>
      <c r="D67" s="1" t="s">
        <v>689</v>
      </c>
      <c r="E67" s="1">
        <f>VLOOKUP(C67,Active!C$21:E$250,3,FALSE)</f>
        <v>-15891.991100920677</v>
      </c>
      <c r="G67" s="1">
        <v>-15892</v>
      </c>
      <c r="H67" s="1">
        <v>1.6999999999999999E-3</v>
      </c>
      <c r="M67" s="1" t="s">
        <v>701</v>
      </c>
      <c r="N67" s="1" t="s">
        <v>702</v>
      </c>
      <c r="O67" s="1" t="s">
        <v>703</v>
      </c>
    </row>
    <row r="68" spans="1:15" x14ac:dyDescent="0.2">
      <c r="A68" s="1" t="s">
        <v>700</v>
      </c>
      <c r="B68" s="3" t="s">
        <v>53</v>
      </c>
      <c r="C68" s="2">
        <v>35561.297400000003</v>
      </c>
      <c r="D68" s="1" t="s">
        <v>689</v>
      </c>
      <c r="E68" s="1" t="e">
        <f>VLOOKUP(C68,Active!C$21:E$250,3,FALSE)</f>
        <v>#N/A</v>
      </c>
      <c r="G68" s="1">
        <v>-15360</v>
      </c>
      <c r="H68" s="1">
        <v>-5.4999999999999997E-3</v>
      </c>
      <c r="M68" s="1" t="s">
        <v>701</v>
      </c>
      <c r="N68" s="1" t="s">
        <v>702</v>
      </c>
      <c r="O68" s="1" t="s">
        <v>703</v>
      </c>
    </row>
    <row r="69" spans="1:15" x14ac:dyDescent="0.2">
      <c r="A69" s="1" t="s">
        <v>700</v>
      </c>
      <c r="B69" s="3" t="s">
        <v>50</v>
      </c>
      <c r="C69" s="2">
        <v>35562.261899999998</v>
      </c>
      <c r="D69" s="1" t="s">
        <v>689</v>
      </c>
      <c r="E69" s="1">
        <f>VLOOKUP(C69,Active!C$21:E$250,3,FALSE)</f>
        <v>-15358.501798994241</v>
      </c>
      <c r="G69" s="1">
        <v>-15359</v>
      </c>
      <c r="H69" s="1">
        <v>-5.0000000000000001E-3</v>
      </c>
      <c r="M69" s="1" t="s">
        <v>701</v>
      </c>
      <c r="N69" s="1" t="s">
        <v>702</v>
      </c>
      <c r="O69" s="1" t="s">
        <v>703</v>
      </c>
    </row>
    <row r="70" spans="1:15" x14ac:dyDescent="0.2">
      <c r="A70" s="1" t="s">
        <v>700</v>
      </c>
      <c r="B70" s="3" t="s">
        <v>53</v>
      </c>
      <c r="C70" s="2">
        <v>35848.564899999998</v>
      </c>
      <c r="D70" s="1" t="s">
        <v>689</v>
      </c>
      <c r="E70" s="1">
        <f>VLOOKUP(C70,Active!C$21:E$250,3,FALSE)</f>
        <v>-14912.99854547746</v>
      </c>
      <c r="G70" s="1">
        <v>-14913</v>
      </c>
      <c r="H70" s="1">
        <v>-2.8E-3</v>
      </c>
      <c r="M70" s="1" t="s">
        <v>701</v>
      </c>
      <c r="N70" s="1" t="s">
        <v>702</v>
      </c>
      <c r="O70" s="1" t="s">
        <v>703</v>
      </c>
    </row>
    <row r="71" spans="1:15" x14ac:dyDescent="0.2">
      <c r="A71" s="1" t="s">
        <v>144</v>
      </c>
      <c r="B71" s="3" t="s">
        <v>53</v>
      </c>
      <c r="C71" s="2">
        <v>37028.4755</v>
      </c>
      <c r="D71" s="1" t="s">
        <v>689</v>
      </c>
      <c r="E71" s="1">
        <f>VLOOKUP(C71,Active!C$21:E$250,3,FALSE)</f>
        <v>-13076.99259667867</v>
      </c>
      <c r="G71" s="1">
        <v>-13077</v>
      </c>
      <c r="H71" s="1">
        <v>1.5E-3</v>
      </c>
      <c r="M71" s="1" t="s">
        <v>704</v>
      </c>
      <c r="N71" s="1" t="s">
        <v>705</v>
      </c>
    </row>
    <row r="72" spans="1:15" x14ac:dyDescent="0.2">
      <c r="A72" s="1" t="s">
        <v>148</v>
      </c>
      <c r="B72" s="3" t="s">
        <v>53</v>
      </c>
      <c r="C72" s="2">
        <v>38846.535000000003</v>
      </c>
      <c r="D72" s="1" t="s">
        <v>689</v>
      </c>
      <c r="E72" s="1">
        <f>VLOOKUP(C72,Active!C$21:E$250,3,FALSE)</f>
        <v>-10247.99177469254</v>
      </c>
      <c r="G72" s="1">
        <v>-10248</v>
      </c>
      <c r="H72" s="1">
        <v>2.7000000000000001E-3</v>
      </c>
      <c r="M72" s="1" t="s">
        <v>706</v>
      </c>
      <c r="N72" s="1" t="s">
        <v>707</v>
      </c>
    </row>
    <row r="73" spans="1:15" x14ac:dyDescent="0.2">
      <c r="A73" s="1" t="s">
        <v>148</v>
      </c>
      <c r="B73" s="3" t="s">
        <v>53</v>
      </c>
      <c r="C73" s="2">
        <v>39587.506500000003</v>
      </c>
      <c r="D73" s="1" t="s">
        <v>689</v>
      </c>
      <c r="E73" s="1">
        <f>VLOOKUP(C73,Active!C$21:E$250,3,FALSE)</f>
        <v>-9094.9992667090064</v>
      </c>
      <c r="G73" s="1">
        <v>-9095</v>
      </c>
      <c r="H73" s="1">
        <v>-1.8E-3</v>
      </c>
      <c r="M73" s="1" t="s">
        <v>706</v>
      </c>
      <c r="N73" s="1" t="s">
        <v>707</v>
      </c>
    </row>
    <row r="74" spans="1:15" x14ac:dyDescent="0.2">
      <c r="A74" s="1" t="s">
        <v>148</v>
      </c>
      <c r="B74" s="3" t="s">
        <v>53</v>
      </c>
      <c r="C74" s="2">
        <v>39596.504000000001</v>
      </c>
      <c r="D74" s="1" t="s">
        <v>689</v>
      </c>
      <c r="E74" s="1" t="e">
        <f>VLOOKUP(C74,Active!C$21:E$250,3,FALSE)</f>
        <v>#N/A</v>
      </c>
      <c r="G74" s="1">
        <v>-9081</v>
      </c>
      <c r="H74" s="1">
        <v>-1.4E-3</v>
      </c>
      <c r="M74" s="1" t="s">
        <v>706</v>
      </c>
      <c r="N74" s="1" t="s">
        <v>707</v>
      </c>
    </row>
    <row r="75" spans="1:15" x14ac:dyDescent="0.2">
      <c r="A75" s="1" t="s">
        <v>148</v>
      </c>
      <c r="B75" s="3" t="s">
        <v>53</v>
      </c>
      <c r="C75" s="2">
        <v>39618.351999999999</v>
      </c>
      <c r="D75" s="1" t="s">
        <v>689</v>
      </c>
      <c r="E75" s="1">
        <f>VLOOKUP(C75,Active!C$21:E$250,3,FALSE)</f>
        <v>-9047.0019680207279</v>
      </c>
      <c r="G75" s="1">
        <v>-9047</v>
      </c>
      <c r="H75" s="1">
        <v>-3.5000000000000001E-3</v>
      </c>
      <c r="M75" s="1" t="s">
        <v>706</v>
      </c>
      <c r="N75" s="1" t="s">
        <v>707</v>
      </c>
    </row>
    <row r="76" spans="1:15" x14ac:dyDescent="0.2">
      <c r="A76" s="1" t="s">
        <v>148</v>
      </c>
      <c r="B76" s="3" t="s">
        <v>53</v>
      </c>
      <c r="C76" s="2">
        <v>39643.414199999999</v>
      </c>
      <c r="D76" s="1" t="s">
        <v>689</v>
      </c>
      <c r="E76" s="1" t="e">
        <f>VLOOKUP(C76,Active!C$21:E$250,3,FALSE)</f>
        <v>#N/A</v>
      </c>
      <c r="G76" s="1">
        <v>-9008</v>
      </c>
      <c r="H76" s="1">
        <v>-4.7000000000000002E-3</v>
      </c>
      <c r="M76" s="1" t="s">
        <v>706</v>
      </c>
      <c r="N76" s="1" t="s">
        <v>707</v>
      </c>
    </row>
    <row r="77" spans="1:15" x14ac:dyDescent="0.2">
      <c r="A77" s="1" t="s">
        <v>708</v>
      </c>
      <c r="B77" s="3" t="s">
        <v>50</v>
      </c>
      <c r="C77" s="2">
        <v>39943.859299999996</v>
      </c>
      <c r="D77" s="1" t="s">
        <v>37</v>
      </c>
      <c r="E77" s="1">
        <f>VLOOKUP(C77,Active!C$21:E$250,3,FALSE)</f>
        <v>-8540.4946621473628</v>
      </c>
      <c r="G77" s="1">
        <v>-8541</v>
      </c>
      <c r="H77" s="1">
        <v>1.2999999999999999E-3</v>
      </c>
      <c r="M77" s="1" t="s">
        <v>709</v>
      </c>
      <c r="N77" s="1" t="s">
        <v>710</v>
      </c>
    </row>
    <row r="78" spans="1:15" x14ac:dyDescent="0.2">
      <c r="A78" s="1" t="s">
        <v>708</v>
      </c>
      <c r="B78" s="3" t="s">
        <v>53</v>
      </c>
      <c r="C78" s="2">
        <v>39944.819100000001</v>
      </c>
      <c r="D78" s="1" t="s">
        <v>37</v>
      </c>
      <c r="E78" s="1">
        <f>VLOOKUP(C78,Active!C$21:E$250,3,FALSE)</f>
        <v>-8539.0011604281099</v>
      </c>
      <c r="G78" s="1">
        <v>-8539</v>
      </c>
      <c r="H78" s="1">
        <v>-2.8999999999999998E-3</v>
      </c>
      <c r="M78" s="1" t="s">
        <v>709</v>
      </c>
      <c r="N78" s="1" t="s">
        <v>710</v>
      </c>
    </row>
    <row r="79" spans="1:15" x14ac:dyDescent="0.2">
      <c r="A79" s="1" t="s">
        <v>708</v>
      </c>
      <c r="B79" s="3" t="s">
        <v>53</v>
      </c>
      <c r="C79" s="2">
        <v>39946.747199999998</v>
      </c>
      <c r="D79" s="1" t="s">
        <v>37</v>
      </c>
      <c r="E79" s="1">
        <f>VLOOKUP(C79,Active!C$21:E$250,3,FALSE)</f>
        <v>-8536.0009305209678</v>
      </c>
      <c r="G79" s="1">
        <v>-8536</v>
      </c>
      <c r="H79" s="1">
        <v>-2.7000000000000001E-3</v>
      </c>
      <c r="M79" s="1" t="s">
        <v>709</v>
      </c>
      <c r="N79" s="1" t="s">
        <v>710</v>
      </c>
    </row>
    <row r="80" spans="1:15" x14ac:dyDescent="0.2">
      <c r="A80" s="1" t="s">
        <v>708</v>
      </c>
      <c r="B80" s="3" t="s">
        <v>53</v>
      </c>
      <c r="C80" s="2">
        <v>39948.675499999998</v>
      </c>
      <c r="D80" s="1" t="s">
        <v>37</v>
      </c>
      <c r="E80" s="1">
        <f>VLOOKUP(C80,Active!C$21:E$250,3,FALSE)</f>
        <v>-8533.0003894027959</v>
      </c>
      <c r="G80" s="1">
        <v>-8533</v>
      </c>
      <c r="H80" s="1">
        <v>-2.3999999999999998E-3</v>
      </c>
      <c r="M80" s="1" t="s">
        <v>709</v>
      </c>
      <c r="N80" s="1" t="s">
        <v>710</v>
      </c>
    </row>
    <row r="81" spans="1:15" x14ac:dyDescent="0.2">
      <c r="A81" s="1" t="s">
        <v>711</v>
      </c>
      <c r="B81" s="3" t="s">
        <v>53</v>
      </c>
      <c r="C81" s="2">
        <v>40290.542999999998</v>
      </c>
      <c r="D81" s="1" t="s">
        <v>37</v>
      </c>
      <c r="E81" s="1">
        <f>VLOOKUP(C81,Active!C$21:E$250,3,FALSE)</f>
        <v>-8001.0357102983198</v>
      </c>
      <c r="G81" s="1">
        <v>-8001</v>
      </c>
      <c r="H81" s="1">
        <v>-2.4899999999999999E-2</v>
      </c>
      <c r="M81" s="1" t="s">
        <v>712</v>
      </c>
      <c r="N81" s="1" t="s">
        <v>713</v>
      </c>
      <c r="O81" s="1" t="s">
        <v>714</v>
      </c>
    </row>
    <row r="82" spans="1:15" x14ac:dyDescent="0.2">
      <c r="A82" s="1" t="s">
        <v>711</v>
      </c>
      <c r="B82" s="3" t="s">
        <v>50</v>
      </c>
      <c r="C82" s="2">
        <v>40322.343999999997</v>
      </c>
      <c r="D82" s="1" t="s">
        <v>37</v>
      </c>
      <c r="E82" s="1">
        <f>VLOOKUP(C82,Active!C$21:E$250,3,FALSE)</f>
        <v>-7951.5516009278736</v>
      </c>
      <c r="G82" s="1">
        <v>-7952</v>
      </c>
      <c r="H82" s="1">
        <v>-3.5099999999999999E-2</v>
      </c>
      <c r="M82" s="1" t="s">
        <v>712</v>
      </c>
      <c r="N82" s="1" t="s">
        <v>715</v>
      </c>
      <c r="O82" s="1" t="s">
        <v>716</v>
      </c>
    </row>
    <row r="83" spans="1:15" x14ac:dyDescent="0.2">
      <c r="A83" s="1" t="s">
        <v>711</v>
      </c>
      <c r="B83" s="3" t="s">
        <v>53</v>
      </c>
      <c r="C83" s="2">
        <v>40344.521000000001</v>
      </c>
      <c r="D83" s="1" t="s">
        <v>37</v>
      </c>
      <c r="E83" s="1">
        <f>VLOOKUP(C83,Active!C$21:E$250,3,FALSE)</f>
        <v>-7917.0429661834132</v>
      </c>
      <c r="G83" s="1">
        <v>-7917</v>
      </c>
      <c r="H83" s="1">
        <v>-2.9600000000000001E-2</v>
      </c>
      <c r="M83" s="1" t="s">
        <v>712</v>
      </c>
      <c r="N83" s="1" t="s">
        <v>715</v>
      </c>
      <c r="O83" s="1" t="s">
        <v>716</v>
      </c>
    </row>
    <row r="84" spans="1:15" x14ac:dyDescent="0.2">
      <c r="A84" s="1" t="s">
        <v>711</v>
      </c>
      <c r="B84" s="3" t="s">
        <v>53</v>
      </c>
      <c r="C84" s="2">
        <v>40650.444000000003</v>
      </c>
      <c r="D84" s="1" t="s">
        <v>37</v>
      </c>
      <c r="E84" s="1">
        <f>VLOOKUP(C84,Active!C$21:E$250,3,FALSE)</f>
        <v>-7441.0099109041621</v>
      </c>
      <c r="G84" s="1">
        <v>-7441</v>
      </c>
      <c r="H84" s="1">
        <v>-8.2000000000000007E-3</v>
      </c>
      <c r="M84" s="1" t="s">
        <v>712</v>
      </c>
      <c r="N84" s="1" t="s">
        <v>717</v>
      </c>
      <c r="O84" s="1" t="s">
        <v>718</v>
      </c>
    </row>
    <row r="85" spans="1:15" x14ac:dyDescent="0.2">
      <c r="A85" s="1" t="s">
        <v>711</v>
      </c>
      <c r="B85" s="3" t="s">
        <v>53</v>
      </c>
      <c r="C85" s="2">
        <v>40688.349000000002</v>
      </c>
      <c r="D85" s="1" t="s">
        <v>37</v>
      </c>
      <c r="E85" s="1">
        <f>VLOOKUP(C85,Active!C$21:E$250,3,FALSE)</f>
        <v>-7382.0276409853941</v>
      </c>
      <c r="G85" s="1">
        <v>-7382</v>
      </c>
      <c r="H85" s="1">
        <v>-1.9599999999999999E-2</v>
      </c>
      <c r="M85" s="1" t="s">
        <v>712</v>
      </c>
      <c r="N85" s="1" t="s">
        <v>717</v>
      </c>
      <c r="O85" s="1" t="s">
        <v>718</v>
      </c>
    </row>
    <row r="86" spans="1:15" x14ac:dyDescent="0.2">
      <c r="A86" s="1" t="s">
        <v>711</v>
      </c>
      <c r="B86" s="3" t="s">
        <v>53</v>
      </c>
      <c r="C86" s="2">
        <v>40711.483</v>
      </c>
      <c r="D86" s="1" t="s">
        <v>37</v>
      </c>
      <c r="E86" s="1">
        <f>VLOOKUP(C86,Active!C$21:E$250,3,FALSE)</f>
        <v>-7346.029861476075</v>
      </c>
      <c r="G86" s="1">
        <v>-7346</v>
      </c>
      <c r="H86" s="1">
        <v>-2.1000000000000001E-2</v>
      </c>
      <c r="M86" s="1" t="s">
        <v>712</v>
      </c>
      <c r="N86" s="1" t="s">
        <v>719</v>
      </c>
      <c r="O86" s="1" t="s">
        <v>720</v>
      </c>
    </row>
    <row r="87" spans="1:15" x14ac:dyDescent="0.2">
      <c r="A87" s="1" t="s">
        <v>711</v>
      </c>
      <c r="B87" s="3" t="s">
        <v>53</v>
      </c>
      <c r="C87" s="2">
        <v>40731.406999999999</v>
      </c>
      <c r="D87" s="1" t="s">
        <v>37</v>
      </c>
      <c r="E87" s="1">
        <f>VLOOKUP(C87,Active!C$21:E$250,3,FALSE)</f>
        <v>-7315.027018952358</v>
      </c>
      <c r="G87" s="1">
        <v>-7315</v>
      </c>
      <c r="H87" s="1">
        <v>-1.9199999999999998E-2</v>
      </c>
      <c r="M87" s="1" t="s">
        <v>712</v>
      </c>
      <c r="N87" s="1" t="s">
        <v>719</v>
      </c>
      <c r="O87" s="1" t="s">
        <v>720</v>
      </c>
    </row>
    <row r="88" spans="1:15" x14ac:dyDescent="0.2">
      <c r="A88" s="1" t="s">
        <v>711</v>
      </c>
      <c r="B88" s="3" t="s">
        <v>53</v>
      </c>
      <c r="C88" s="2">
        <v>40740.43</v>
      </c>
      <c r="D88" s="1" t="s">
        <v>37</v>
      </c>
      <c r="E88" s="1">
        <f>VLOOKUP(C88,Active!C$21:E$250,3,FALSE)</f>
        <v>-7300.9867334629198</v>
      </c>
      <c r="G88" s="1">
        <v>-7301</v>
      </c>
      <c r="H88" s="1">
        <v>6.7000000000000002E-3</v>
      </c>
      <c r="M88" s="1" t="s">
        <v>712</v>
      </c>
      <c r="N88" s="1" t="s">
        <v>719</v>
      </c>
      <c r="O88" s="1" t="s">
        <v>720</v>
      </c>
    </row>
    <row r="89" spans="1:15" x14ac:dyDescent="0.2">
      <c r="A89" s="1" t="s">
        <v>721</v>
      </c>
      <c r="B89" s="3" t="s">
        <v>53</v>
      </c>
      <c r="C89" s="2">
        <v>41391.427000000003</v>
      </c>
      <c r="D89" s="1" t="s">
        <v>506</v>
      </c>
      <c r="E89" s="1">
        <f>VLOOKUP(C89,Active!C$21:E$250,3,FALSE)</f>
        <v>-6287.9995082865662</v>
      </c>
      <c r="G89" s="1">
        <v>-6288</v>
      </c>
      <c r="H89" s="1">
        <v>-1.2999999999999999E-3</v>
      </c>
      <c r="M89" s="1" t="s">
        <v>527</v>
      </c>
      <c r="N89" s="1" t="s">
        <v>722</v>
      </c>
    </row>
    <row r="90" spans="1:15" x14ac:dyDescent="0.2">
      <c r="A90" s="1" t="s">
        <v>723</v>
      </c>
      <c r="B90" s="3" t="s">
        <v>50</v>
      </c>
      <c r="C90" s="2">
        <v>42451.48</v>
      </c>
      <c r="D90" s="1" t="s">
        <v>506</v>
      </c>
      <c r="E90" s="1">
        <f>VLOOKUP(C90,Active!C$21:E$250,3,FALSE)</f>
        <v>-4638.4985935206532</v>
      </c>
      <c r="G90" s="1">
        <v>-4639</v>
      </c>
      <c r="H90" s="1">
        <v>-2.0000000000000001E-4</v>
      </c>
      <c r="M90" s="1" t="s">
        <v>724</v>
      </c>
      <c r="N90" s="1" t="s">
        <v>725</v>
      </c>
    </row>
    <row r="91" spans="1:15" x14ac:dyDescent="0.2">
      <c r="A91" s="1" t="s">
        <v>711</v>
      </c>
      <c r="B91" s="3" t="s">
        <v>50</v>
      </c>
      <c r="C91" s="2">
        <v>42568.440999999999</v>
      </c>
      <c r="D91" s="1" t="s">
        <v>37</v>
      </c>
      <c r="E91" s="1">
        <f>VLOOKUP(C91,Active!C$21:E$250,3,FALSE)</f>
        <v>-4456.5008287938626</v>
      </c>
      <c r="G91" s="1">
        <v>-4457</v>
      </c>
      <c r="H91" s="1">
        <v>-1.6000000000000001E-3</v>
      </c>
      <c r="M91" s="1" t="s">
        <v>712</v>
      </c>
      <c r="N91" s="1" t="s">
        <v>726</v>
      </c>
    </row>
    <row r="92" spans="1:15" x14ac:dyDescent="0.2">
      <c r="A92" s="1" t="s">
        <v>727</v>
      </c>
      <c r="B92" s="3" t="s">
        <v>53</v>
      </c>
      <c r="C92" s="2">
        <v>42892.661999999997</v>
      </c>
      <c r="D92" s="1" t="s">
        <v>506</v>
      </c>
      <c r="E92" s="1">
        <f>VLOOKUP(C92,Active!C$21:E$250,3,FALSE)</f>
        <v>-3951.99507664155</v>
      </c>
      <c r="G92" s="1">
        <v>-3952</v>
      </c>
      <c r="H92" s="1">
        <v>2.2000000000000001E-3</v>
      </c>
      <c r="M92" s="1" t="s">
        <v>728</v>
      </c>
      <c r="N92" s="1" t="s">
        <v>729</v>
      </c>
    </row>
    <row r="93" spans="1:15" x14ac:dyDescent="0.2">
      <c r="A93" s="1" t="s">
        <v>730</v>
      </c>
      <c r="B93" s="3" t="s">
        <v>53</v>
      </c>
      <c r="C93" s="2">
        <v>44709.435599999997</v>
      </c>
      <c r="D93" s="1" t="s">
        <v>506</v>
      </c>
      <c r="E93" s="1">
        <f>VLOOKUP(C93,Active!C$21:E$250,3,FALSE)</f>
        <v>-1124.9951859544228</v>
      </c>
      <c r="G93" s="1">
        <v>-1125</v>
      </c>
      <c r="H93" s="1">
        <v>2.8E-3</v>
      </c>
      <c r="M93" s="1" t="s">
        <v>527</v>
      </c>
      <c r="N93" s="1" t="s">
        <v>731</v>
      </c>
    </row>
    <row r="94" spans="1:15" x14ac:dyDescent="0.2">
      <c r="A94" s="1" t="s">
        <v>732</v>
      </c>
      <c r="B94" s="3" t="s">
        <v>53</v>
      </c>
      <c r="C94" s="2">
        <v>45022.428</v>
      </c>
      <c r="D94" s="1" t="s">
        <v>37</v>
      </c>
      <c r="E94" s="1">
        <f>VLOOKUP(C94,Active!C$21:E$250,3,FALSE)</f>
        <v>-637.96175449884174</v>
      </c>
      <c r="G94" s="1">
        <v>-638</v>
      </c>
      <c r="H94" s="1">
        <v>2.4400000000000002E-2</v>
      </c>
      <c r="M94" s="1" t="s">
        <v>733</v>
      </c>
      <c r="N94" s="1" t="s">
        <v>734</v>
      </c>
    </row>
    <row r="95" spans="1:15" x14ac:dyDescent="0.2">
      <c r="A95" s="1" t="s">
        <v>711</v>
      </c>
      <c r="B95" s="3" t="s">
        <v>53</v>
      </c>
      <c r="C95" s="2">
        <v>45074.457000000002</v>
      </c>
      <c r="D95" s="1" t="s">
        <v>37</v>
      </c>
      <c r="E95" s="1">
        <f>VLOOKUP(C95,Active!C$21:E$250,3,FALSE)</f>
        <v>-557.00176184341842</v>
      </c>
      <c r="G95" s="1">
        <v>-557</v>
      </c>
      <c r="H95" s="1">
        <v>-1.2999999999999999E-3</v>
      </c>
      <c r="M95" s="1" t="s">
        <v>712</v>
      </c>
      <c r="N95" s="1" t="s">
        <v>735</v>
      </c>
    </row>
    <row r="96" spans="1:15" x14ac:dyDescent="0.2">
      <c r="A96" s="1" t="s">
        <v>736</v>
      </c>
      <c r="B96" s="3" t="s">
        <v>53</v>
      </c>
      <c r="C96" s="2">
        <v>45076.37</v>
      </c>
      <c r="D96" s="1" t="s">
        <v>37</v>
      </c>
      <c r="E96" s="1">
        <f>VLOOKUP(C96,Active!C$21:E$250,3,FALSE)</f>
        <v>-554.02502836882047</v>
      </c>
      <c r="G96" s="1">
        <v>-554</v>
      </c>
      <c r="H96" s="1">
        <v>-1.6199999999999999E-2</v>
      </c>
      <c r="M96" s="1" t="s">
        <v>737</v>
      </c>
      <c r="N96" s="1" t="s">
        <v>734</v>
      </c>
    </row>
    <row r="97" spans="1:15" x14ac:dyDescent="0.2">
      <c r="A97" s="1" t="s">
        <v>732</v>
      </c>
      <c r="B97" s="3" t="s">
        <v>53</v>
      </c>
      <c r="C97" s="2">
        <v>45076.391000000003</v>
      </c>
      <c r="D97" s="1" t="s">
        <v>37</v>
      </c>
      <c r="E97" s="1">
        <f>VLOOKUP(C97,Active!C$21:E$250,3,FALSE)</f>
        <v>-553.99235121096979</v>
      </c>
      <c r="G97" s="1">
        <v>-554</v>
      </c>
      <c r="H97" s="1">
        <v>4.7999999999999996E-3</v>
      </c>
      <c r="M97" s="1" t="s">
        <v>733</v>
      </c>
      <c r="N97" s="1" t="s">
        <v>734</v>
      </c>
    </row>
    <row r="98" spans="1:15" x14ac:dyDescent="0.2">
      <c r="A98" s="1" t="s">
        <v>738</v>
      </c>
      <c r="B98" s="3" t="s">
        <v>53</v>
      </c>
      <c r="C98" s="2">
        <v>45078.349000000002</v>
      </c>
      <c r="D98" s="1" t="s">
        <v>37</v>
      </c>
      <c r="E98" s="1">
        <f>VLOOKUP(C98,Active!C$21:E$250,3,FALSE)</f>
        <v>-550.94559525526802</v>
      </c>
      <c r="G98" s="1">
        <v>-551</v>
      </c>
      <c r="H98" s="1">
        <v>3.4799999999999998E-2</v>
      </c>
      <c r="M98" s="1" t="s">
        <v>737</v>
      </c>
      <c r="N98" s="1" t="s">
        <v>734</v>
      </c>
    </row>
    <row r="99" spans="1:15" x14ac:dyDescent="0.2">
      <c r="A99" s="1" t="s">
        <v>739</v>
      </c>
      <c r="B99" s="3" t="s">
        <v>53</v>
      </c>
      <c r="C99" s="2">
        <v>45432.414599999996</v>
      </c>
      <c r="D99" s="1" t="s">
        <v>689</v>
      </c>
      <c r="E99" s="1">
        <f>VLOOKUP(C99,Active!C$21:E$250,3,FALSE)</f>
        <v>0</v>
      </c>
      <c r="G99" s="1">
        <v>0</v>
      </c>
      <c r="H99" s="1">
        <v>0</v>
      </c>
      <c r="M99" s="1" t="s">
        <v>691</v>
      </c>
      <c r="N99" s="1" t="s">
        <v>740</v>
      </c>
      <c r="O99" s="1" t="s">
        <v>741</v>
      </c>
    </row>
    <row r="100" spans="1:15" x14ac:dyDescent="0.2">
      <c r="A100" s="1" t="s">
        <v>739</v>
      </c>
      <c r="B100" s="3" t="s">
        <v>50</v>
      </c>
      <c r="C100" s="2">
        <v>45433.3851</v>
      </c>
      <c r="D100" s="1" t="s">
        <v>689</v>
      </c>
      <c r="E100" s="1">
        <f>VLOOKUP(C100,Active!C$21:E$250,3,FALSE)</f>
        <v>1.5101515092032258</v>
      </c>
      <c r="G100" s="1">
        <v>1</v>
      </c>
      <c r="H100" s="1">
        <v>6.4999999999999997E-3</v>
      </c>
      <c r="M100" s="1" t="s">
        <v>691</v>
      </c>
      <c r="N100" s="1" t="s">
        <v>742</v>
      </c>
      <c r="O100" s="1" t="s">
        <v>741</v>
      </c>
    </row>
    <row r="101" spans="1:15" x14ac:dyDescent="0.2">
      <c r="A101" s="1" t="s">
        <v>743</v>
      </c>
      <c r="B101" s="3" t="s">
        <v>50</v>
      </c>
      <c r="C101" s="2">
        <v>45741.2071</v>
      </c>
      <c r="D101" s="1" t="s">
        <v>689</v>
      </c>
      <c r="E101" s="1">
        <f>VLOOKUP(C101,Active!C$21:E$250,3,FALSE)</f>
        <v>480.49815549114845</v>
      </c>
      <c r="G101" s="1">
        <v>480</v>
      </c>
      <c r="H101" s="1">
        <v>-1E-3</v>
      </c>
      <c r="M101" s="1" t="s">
        <v>744</v>
      </c>
      <c r="N101" s="1" t="s">
        <v>710</v>
      </c>
    </row>
    <row r="102" spans="1:15" x14ac:dyDescent="0.2">
      <c r="A102" s="1" t="s">
        <v>745</v>
      </c>
      <c r="B102" s="3" t="s">
        <v>50</v>
      </c>
      <c r="C102" s="2">
        <v>45741.2071</v>
      </c>
      <c r="D102" s="1" t="s">
        <v>689</v>
      </c>
      <c r="E102" s="1">
        <f>VLOOKUP(C102,Active!C$21:E$250,3,FALSE)</f>
        <v>480.49815549114845</v>
      </c>
      <c r="G102" s="1">
        <v>480</v>
      </c>
      <c r="H102" s="1">
        <v>-1E-3</v>
      </c>
      <c r="M102" s="1" t="s">
        <v>724</v>
      </c>
      <c r="N102" s="1" t="s">
        <v>702</v>
      </c>
      <c r="O102" s="1" t="s">
        <v>746</v>
      </c>
    </row>
    <row r="103" spans="1:15" x14ac:dyDescent="0.2">
      <c r="A103" s="1" t="s">
        <v>747</v>
      </c>
      <c r="B103" s="3" t="s">
        <v>53</v>
      </c>
      <c r="C103" s="2">
        <v>46113.63</v>
      </c>
      <c r="D103" s="1" t="s">
        <v>37</v>
      </c>
      <c r="E103" s="1">
        <f>VLOOKUP(C103,Active!C$21:E$250,3,FALSE)</f>
        <v>1060.008721689037</v>
      </c>
      <c r="G103" s="1">
        <v>1060</v>
      </c>
      <c r="H103" s="1">
        <v>5.8999999999999999E-3</v>
      </c>
      <c r="M103" s="1" t="s">
        <v>724</v>
      </c>
      <c r="N103" s="1" t="s">
        <v>744</v>
      </c>
      <c r="O103" s="1" t="s">
        <v>748</v>
      </c>
    </row>
    <row r="104" spans="1:15" x14ac:dyDescent="0.2">
      <c r="A104" s="1" t="s">
        <v>749</v>
      </c>
      <c r="B104" s="3" t="s">
        <v>53</v>
      </c>
      <c r="C104" s="2">
        <v>46522.364999999998</v>
      </c>
      <c r="D104" s="1" t="s">
        <v>36</v>
      </c>
      <c r="E104" s="1">
        <f>VLOOKUP(C104,Active!C$21:E$250,3,FALSE)</f>
        <v>1696.0229175800409</v>
      </c>
      <c r="G104" s="1">
        <v>1696</v>
      </c>
      <c r="H104" s="1">
        <v>1.52E-2</v>
      </c>
      <c r="M104" s="1" t="s">
        <v>733</v>
      </c>
      <c r="N104" s="1" t="s">
        <v>750</v>
      </c>
    </row>
    <row r="105" spans="1:15" x14ac:dyDescent="0.2">
      <c r="A105" s="1" t="s">
        <v>743</v>
      </c>
      <c r="B105" s="3" t="s">
        <v>53</v>
      </c>
      <c r="C105" s="2">
        <v>46855.882100000003</v>
      </c>
      <c r="D105" s="1" t="s">
        <v>506</v>
      </c>
      <c r="E105" s="1">
        <f>VLOOKUP(C105,Active!C$21:E$250,3,FALSE)</f>
        <v>2214.9939138793598</v>
      </c>
      <c r="G105" s="1">
        <v>2215</v>
      </c>
      <c r="H105" s="1">
        <v>-3.3999999999999998E-3</v>
      </c>
      <c r="M105" s="1" t="s">
        <v>744</v>
      </c>
      <c r="N105" s="1" t="s">
        <v>710</v>
      </c>
    </row>
    <row r="106" spans="1:15" x14ac:dyDescent="0.2">
      <c r="A106" s="1" t="s">
        <v>743</v>
      </c>
      <c r="B106" s="3" t="s">
        <v>53</v>
      </c>
      <c r="C106" s="2">
        <v>46859.736299999997</v>
      </c>
      <c r="D106" s="1" t="s">
        <v>407</v>
      </c>
      <c r="E106" s="1">
        <f>VLOOKUP(C106,Active!C$21:E$250,3,FALSE)</f>
        <v>2220.9912615833723</v>
      </c>
      <c r="G106" s="1">
        <v>2221</v>
      </c>
      <c r="H106" s="1">
        <v>-5.1000000000000004E-3</v>
      </c>
      <c r="M106" s="1" t="s">
        <v>744</v>
      </c>
      <c r="N106" s="1" t="s">
        <v>710</v>
      </c>
    </row>
    <row r="107" spans="1:15" x14ac:dyDescent="0.2">
      <c r="A107" s="1" t="s">
        <v>743</v>
      </c>
      <c r="B107" s="3" t="s">
        <v>53</v>
      </c>
      <c r="C107" s="2">
        <v>46859.738100000002</v>
      </c>
      <c r="D107" s="1" t="s">
        <v>506</v>
      </c>
      <c r="E107" s="1">
        <f>VLOOKUP(C107,Active!C$21:E$250,3,FALSE)</f>
        <v>2220.9940624826249</v>
      </c>
      <c r="G107" s="1">
        <v>2221</v>
      </c>
      <c r="H107" s="1">
        <v>-3.3E-3</v>
      </c>
      <c r="M107" s="1" t="s">
        <v>744</v>
      </c>
      <c r="N107" s="1" t="s">
        <v>710</v>
      </c>
    </row>
    <row r="108" spans="1:15" x14ac:dyDescent="0.2">
      <c r="A108" s="1" t="s">
        <v>743</v>
      </c>
      <c r="B108" s="3" t="s">
        <v>53</v>
      </c>
      <c r="C108" s="2">
        <v>46859.738899999997</v>
      </c>
      <c r="D108" s="1" t="s">
        <v>527</v>
      </c>
      <c r="E108" s="1">
        <f>VLOOKUP(C108,Active!C$21:E$250,3,FALSE)</f>
        <v>2220.9953073267247</v>
      </c>
      <c r="G108" s="1">
        <v>2221</v>
      </c>
      <c r="H108" s="1">
        <v>-2.5000000000000001E-3</v>
      </c>
      <c r="M108" s="1" t="s">
        <v>744</v>
      </c>
      <c r="N108" s="1" t="s">
        <v>710</v>
      </c>
    </row>
    <row r="109" spans="1:15" x14ac:dyDescent="0.2">
      <c r="A109" s="1" t="s">
        <v>743</v>
      </c>
      <c r="B109" s="3" t="s">
        <v>50</v>
      </c>
      <c r="C109" s="2">
        <v>46860.709600000002</v>
      </c>
      <c r="D109" s="1" t="s">
        <v>407</v>
      </c>
      <c r="E109" s="1">
        <f>VLOOKUP(C109,Active!C$21:E$250,3,FALSE)</f>
        <v>2222.5057700469583</v>
      </c>
      <c r="G109" s="1">
        <v>2222</v>
      </c>
      <c r="H109" s="1">
        <v>4.3E-3</v>
      </c>
      <c r="M109" s="1" t="s">
        <v>744</v>
      </c>
      <c r="N109" s="1" t="s">
        <v>710</v>
      </c>
    </row>
    <row r="110" spans="1:15" x14ac:dyDescent="0.2">
      <c r="A110" s="1" t="s">
        <v>743</v>
      </c>
      <c r="B110" s="3" t="s">
        <v>50</v>
      </c>
      <c r="C110" s="2">
        <v>46860.710299999999</v>
      </c>
      <c r="D110" s="1" t="s">
        <v>506</v>
      </c>
      <c r="E110" s="1">
        <f>VLOOKUP(C110,Active!C$21:E$250,3,FALSE)</f>
        <v>2222.5068592855487</v>
      </c>
      <c r="G110" s="1">
        <v>2222</v>
      </c>
      <c r="H110" s="1">
        <v>5.0000000000000001E-3</v>
      </c>
      <c r="M110" s="1" t="s">
        <v>744</v>
      </c>
      <c r="N110" s="1" t="s">
        <v>710</v>
      </c>
    </row>
    <row r="111" spans="1:15" x14ac:dyDescent="0.2">
      <c r="A111" s="1" t="s">
        <v>743</v>
      </c>
      <c r="B111" s="3" t="s">
        <v>50</v>
      </c>
      <c r="C111" s="2">
        <v>46860.712</v>
      </c>
      <c r="D111" s="1" t="s">
        <v>527</v>
      </c>
      <c r="E111" s="1">
        <f>VLOOKUP(C111,Active!C$21:E$250,3,FALSE)</f>
        <v>2222.5095045792805</v>
      </c>
      <c r="G111" s="1">
        <v>2222</v>
      </c>
      <c r="H111" s="1">
        <v>6.7000000000000002E-3</v>
      </c>
      <c r="M111" s="1" t="s">
        <v>744</v>
      </c>
      <c r="N111" s="1" t="s">
        <v>710</v>
      </c>
    </row>
    <row r="112" spans="1:15" x14ac:dyDescent="0.2">
      <c r="A112" s="1" t="s">
        <v>743</v>
      </c>
      <c r="B112" s="3" t="s">
        <v>53</v>
      </c>
      <c r="C112" s="2">
        <v>46875.804700000001</v>
      </c>
      <c r="D112" s="1" t="s">
        <v>407</v>
      </c>
      <c r="E112" s="1">
        <f>VLOOKUP(C112,Active!C$21:E$250,3,FALSE)</f>
        <v>2245.994577925886</v>
      </c>
      <c r="G112" s="1">
        <v>2246</v>
      </c>
      <c r="H112" s="1">
        <v>-2.8999999999999998E-3</v>
      </c>
      <c r="M112" s="1" t="s">
        <v>744</v>
      </c>
      <c r="N112" s="1" t="s">
        <v>710</v>
      </c>
    </row>
    <row r="113" spans="1:15" x14ac:dyDescent="0.2">
      <c r="A113" s="1" t="s">
        <v>743</v>
      </c>
      <c r="B113" s="3" t="s">
        <v>53</v>
      </c>
      <c r="C113" s="2">
        <v>46875.805099999998</v>
      </c>
      <c r="D113" s="1" t="s">
        <v>506</v>
      </c>
      <c r="E113" s="1">
        <f>VLOOKUP(C113,Active!C$21:E$250,3,FALSE)</f>
        <v>2245.9952003479357</v>
      </c>
      <c r="G113" s="1">
        <v>2246</v>
      </c>
      <c r="H113" s="1">
        <v>-2.5000000000000001E-3</v>
      </c>
      <c r="M113" s="1" t="s">
        <v>744</v>
      </c>
      <c r="N113" s="1" t="s">
        <v>710</v>
      </c>
    </row>
    <row r="114" spans="1:15" x14ac:dyDescent="0.2">
      <c r="A114" s="1" t="s">
        <v>743</v>
      </c>
      <c r="B114" s="3" t="s">
        <v>53</v>
      </c>
      <c r="C114" s="2">
        <v>46875.805899999999</v>
      </c>
      <c r="D114" s="1" t="s">
        <v>527</v>
      </c>
      <c r="E114" s="1">
        <f>VLOOKUP(C114,Active!C$21:E$250,3,FALSE)</f>
        <v>2245.9964451920468</v>
      </c>
      <c r="G114" s="1">
        <v>2246</v>
      </c>
      <c r="H114" s="1">
        <v>-1.6999999999999999E-3</v>
      </c>
      <c r="M114" s="1" t="s">
        <v>744</v>
      </c>
      <c r="N114" s="1" t="s">
        <v>710</v>
      </c>
    </row>
    <row r="115" spans="1:15" x14ac:dyDescent="0.2">
      <c r="A115" s="1" t="s">
        <v>751</v>
      </c>
      <c r="B115" s="3" t="s">
        <v>53</v>
      </c>
      <c r="C115" s="2">
        <v>46876.447099999998</v>
      </c>
      <c r="D115" s="1" t="s">
        <v>689</v>
      </c>
      <c r="E115" s="1">
        <f>VLOOKUP(C115,Active!C$21:E$250,3,FALSE)</f>
        <v>2246.994187745056</v>
      </c>
      <c r="G115" s="1">
        <v>2247</v>
      </c>
      <c r="H115" s="1">
        <v>-3.2000000000000002E-3</v>
      </c>
      <c r="M115" s="1" t="s">
        <v>724</v>
      </c>
      <c r="N115" s="1" t="s">
        <v>752</v>
      </c>
      <c r="O115" s="1" t="s">
        <v>753</v>
      </c>
    </row>
    <row r="116" spans="1:15" x14ac:dyDescent="0.2">
      <c r="A116" s="1" t="s">
        <v>754</v>
      </c>
      <c r="B116" s="3" t="s">
        <v>53</v>
      </c>
      <c r="C116" s="2">
        <v>46892.504999999997</v>
      </c>
      <c r="D116" s="1" t="s">
        <v>37</v>
      </c>
      <c r="E116" s="1">
        <f>VLOOKUP(C116,Active!C$21:E$250,3,FALSE)</f>
        <v>2271.9811655086387</v>
      </c>
      <c r="G116" s="1">
        <v>2272</v>
      </c>
      <c r="H116" s="1">
        <v>-1.15E-2</v>
      </c>
      <c r="M116" s="1" t="s">
        <v>755</v>
      </c>
      <c r="N116" s="1" t="s">
        <v>756</v>
      </c>
    </row>
    <row r="117" spans="1:15" x14ac:dyDescent="0.2">
      <c r="A117" s="1" t="s">
        <v>754</v>
      </c>
      <c r="B117" s="3" t="s">
        <v>53</v>
      </c>
      <c r="C117" s="2">
        <v>46903.42</v>
      </c>
      <c r="D117" s="1" t="s">
        <v>37</v>
      </c>
      <c r="E117" s="1">
        <f>VLOOKUP(C117,Active!C$21:E$250,3,FALSE)</f>
        <v>2288.9655073148233</v>
      </c>
      <c r="G117" s="1">
        <v>2289</v>
      </c>
      <c r="H117" s="1">
        <v>-2.1600000000000001E-2</v>
      </c>
      <c r="M117" s="1" t="s">
        <v>755</v>
      </c>
      <c r="N117" s="1" t="s">
        <v>756</v>
      </c>
    </row>
    <row r="118" spans="1:15" x14ac:dyDescent="0.2">
      <c r="A118" s="1" t="s">
        <v>743</v>
      </c>
      <c r="B118" s="3" t="s">
        <v>53</v>
      </c>
      <c r="C118" s="2">
        <v>46911.791400000002</v>
      </c>
      <c r="D118" s="1" t="s">
        <v>407</v>
      </c>
      <c r="E118" s="1">
        <f>VLOOKUP(C118,Active!C$21:E$250,3,FALSE)</f>
        <v>2301.9918672778417</v>
      </c>
      <c r="G118" s="1">
        <v>2302</v>
      </c>
      <c r="H118" s="1">
        <v>-4.7000000000000002E-3</v>
      </c>
      <c r="M118" s="1" t="s">
        <v>744</v>
      </c>
      <c r="N118" s="1" t="s">
        <v>710</v>
      </c>
    </row>
    <row r="119" spans="1:15" x14ac:dyDescent="0.2">
      <c r="A119" s="1" t="s">
        <v>743</v>
      </c>
      <c r="B119" s="3" t="s">
        <v>53</v>
      </c>
      <c r="C119" s="2">
        <v>46911.792399999998</v>
      </c>
      <c r="D119" s="1" t="s">
        <v>506</v>
      </c>
      <c r="E119" s="1">
        <f>VLOOKUP(C119,Active!C$21:E$250,3,FALSE)</f>
        <v>2301.9934233329718</v>
      </c>
      <c r="G119" s="1">
        <v>2302</v>
      </c>
      <c r="H119" s="1">
        <v>-3.7000000000000002E-3</v>
      </c>
      <c r="M119" s="1" t="s">
        <v>744</v>
      </c>
      <c r="N119" s="1" t="s">
        <v>710</v>
      </c>
    </row>
    <row r="120" spans="1:15" x14ac:dyDescent="0.2">
      <c r="A120" s="1" t="s">
        <v>743</v>
      </c>
      <c r="B120" s="3" t="s">
        <v>53</v>
      </c>
      <c r="C120" s="2">
        <v>46911.7935</v>
      </c>
      <c r="D120" s="1" t="s">
        <v>527</v>
      </c>
      <c r="E120" s="1">
        <f>VLOOKUP(C120,Active!C$21:E$250,3,FALSE)</f>
        <v>2301.9951349936232</v>
      </c>
      <c r="G120" s="1">
        <v>2302</v>
      </c>
      <c r="H120" s="1">
        <v>-2.5999999999999999E-3</v>
      </c>
      <c r="M120" s="1" t="s">
        <v>744</v>
      </c>
      <c r="N120" s="1" t="s">
        <v>710</v>
      </c>
    </row>
    <row r="121" spans="1:15" x14ac:dyDescent="0.2">
      <c r="A121" s="1" t="s">
        <v>757</v>
      </c>
      <c r="B121" s="3" t="s">
        <v>53</v>
      </c>
      <c r="C121" s="2">
        <v>47261.392999999996</v>
      </c>
      <c r="D121" s="1" t="s">
        <v>37</v>
      </c>
      <c r="E121" s="1">
        <f>VLOOKUP(C121,Active!C$21:E$250,3,FALSE)</f>
        <v>2845.9912324073375</v>
      </c>
      <c r="G121" s="1">
        <v>2846</v>
      </c>
      <c r="H121" s="1">
        <v>-4.8999999999999998E-3</v>
      </c>
      <c r="M121" s="1" t="s">
        <v>697</v>
      </c>
      <c r="N121" s="1" t="s">
        <v>758</v>
      </c>
    </row>
    <row r="122" spans="1:15" x14ac:dyDescent="0.2">
      <c r="A122" s="1" t="s">
        <v>759</v>
      </c>
      <c r="B122" s="3" t="s">
        <v>50</v>
      </c>
      <c r="C122" s="2">
        <v>47262.365899999997</v>
      </c>
      <c r="D122" s="1" t="s">
        <v>506</v>
      </c>
      <c r="E122" s="1">
        <f>VLOOKUP(C122,Active!C$21:E$250,3,FALSE)</f>
        <v>2847.505118448863</v>
      </c>
      <c r="G122" s="1">
        <v>2847</v>
      </c>
      <c r="H122" s="1">
        <v>4.0000000000000001E-3</v>
      </c>
      <c r="M122" s="1" t="s">
        <v>744</v>
      </c>
      <c r="N122" s="1" t="s">
        <v>760</v>
      </c>
    </row>
    <row r="123" spans="1:15" x14ac:dyDescent="0.2">
      <c r="A123" s="1" t="s">
        <v>711</v>
      </c>
      <c r="B123" s="3" t="s">
        <v>53</v>
      </c>
      <c r="C123" s="2">
        <v>47270.387600000002</v>
      </c>
      <c r="D123" s="1" t="s">
        <v>689</v>
      </c>
      <c r="E123" s="1">
        <f>VLOOKUP(C123,Active!C$21:E$250,3,FALSE)</f>
        <v>2859.9873259309279</v>
      </c>
      <c r="G123" s="1">
        <v>2860</v>
      </c>
      <c r="H123" s="1">
        <v>-7.4000000000000003E-3</v>
      </c>
      <c r="M123" s="1" t="s">
        <v>712</v>
      </c>
      <c r="N123" s="1" t="s">
        <v>761</v>
      </c>
    </row>
    <row r="124" spans="1:15" x14ac:dyDescent="0.2">
      <c r="A124" s="1" t="s">
        <v>754</v>
      </c>
      <c r="B124" s="3" t="s">
        <v>53</v>
      </c>
      <c r="C124" s="2">
        <v>47270.404000000002</v>
      </c>
      <c r="D124" s="1" t="s">
        <v>37</v>
      </c>
      <c r="E124" s="1">
        <f>VLOOKUP(C124,Active!C$21:E$250,3,FALSE)</f>
        <v>2860.0128452351541</v>
      </c>
      <c r="G124" s="1">
        <v>2860</v>
      </c>
      <c r="H124" s="1">
        <v>8.9999999999999993E-3</v>
      </c>
      <c r="M124" s="1" t="s">
        <v>755</v>
      </c>
      <c r="N124" s="1" t="s">
        <v>761</v>
      </c>
    </row>
    <row r="125" spans="1:15" x14ac:dyDescent="0.2">
      <c r="A125" s="1" t="s">
        <v>762</v>
      </c>
      <c r="B125" s="3" t="s">
        <v>53</v>
      </c>
      <c r="C125" s="2">
        <v>47593.647299999997</v>
      </c>
      <c r="D125" s="1" t="s">
        <v>689</v>
      </c>
      <c r="E125" s="1">
        <f>VLOOKUP(C125,Active!C$21:E$250,3,FALSE)</f>
        <v>3362.9972422812862</v>
      </c>
      <c r="G125" s="1">
        <v>3363</v>
      </c>
      <c r="H125" s="1">
        <v>-8.9999999999999998E-4</v>
      </c>
      <c r="M125" s="1" t="s">
        <v>763</v>
      </c>
      <c r="N125" s="1" t="s">
        <v>764</v>
      </c>
      <c r="O125" s="1" t="s">
        <v>765</v>
      </c>
    </row>
    <row r="126" spans="1:15" x14ac:dyDescent="0.2">
      <c r="A126" s="1" t="s">
        <v>762</v>
      </c>
      <c r="B126" s="3" t="s">
        <v>50</v>
      </c>
      <c r="C126" s="2">
        <v>47596.544300000001</v>
      </c>
      <c r="D126" s="1" t="s">
        <v>689</v>
      </c>
      <c r="E126" s="1">
        <f>VLOOKUP(C126,Active!C$21:E$250,3,FALSE)</f>
        <v>3367.505134009421</v>
      </c>
      <c r="G126" s="1">
        <v>3367</v>
      </c>
      <c r="H126" s="1">
        <v>4.1999999999999997E-3</v>
      </c>
      <c r="M126" s="1" t="s">
        <v>763</v>
      </c>
      <c r="N126" s="1" t="s">
        <v>764</v>
      </c>
      <c r="O126" s="1" t="s">
        <v>765</v>
      </c>
    </row>
    <row r="127" spans="1:15" x14ac:dyDescent="0.2">
      <c r="A127" s="1" t="s">
        <v>757</v>
      </c>
      <c r="B127" s="3" t="s">
        <v>53</v>
      </c>
      <c r="C127" s="2">
        <v>47653.408000000003</v>
      </c>
      <c r="D127" s="1" t="s">
        <v>37</v>
      </c>
      <c r="E127" s="1">
        <f>VLOOKUP(C127,Active!C$21:E$250,3,FALSE)</f>
        <v>3455.9881864294198</v>
      </c>
      <c r="G127" s="1">
        <v>3456</v>
      </c>
      <c r="H127" s="1">
        <v>-6.7000000000000002E-3</v>
      </c>
      <c r="M127" s="1" t="s">
        <v>697</v>
      </c>
      <c r="N127" s="1" t="s">
        <v>766</v>
      </c>
    </row>
    <row r="128" spans="1:15" x14ac:dyDescent="0.2">
      <c r="A128" s="1" t="s">
        <v>767</v>
      </c>
      <c r="B128" s="3" t="s">
        <v>53</v>
      </c>
      <c r="C128" s="2">
        <v>47982.447999999997</v>
      </c>
      <c r="D128" s="1" t="s">
        <v>37</v>
      </c>
      <c r="E128" s="1">
        <f>VLOOKUP(C128,Active!C$21:E$250,3,FALSE)</f>
        <v>3967.992568280672</v>
      </c>
      <c r="G128" s="1">
        <v>3968</v>
      </c>
      <c r="H128" s="1">
        <v>-3.8E-3</v>
      </c>
      <c r="M128" s="1" t="s">
        <v>768</v>
      </c>
      <c r="N128" s="1" t="s">
        <v>769</v>
      </c>
    </row>
    <row r="129" spans="1:14" x14ac:dyDescent="0.2">
      <c r="A129" s="1" t="s">
        <v>757</v>
      </c>
      <c r="B129" s="3" t="s">
        <v>53</v>
      </c>
      <c r="C129" s="2">
        <v>48036.425999999999</v>
      </c>
      <c r="D129" s="1" t="s">
        <v>37</v>
      </c>
      <c r="E129" s="1">
        <f>VLOOKUP(C129,Active!C$21:E$250,3,FALSE)</f>
        <v>4051.9853123955786</v>
      </c>
      <c r="G129" s="1">
        <v>4052</v>
      </c>
      <c r="H129" s="1">
        <v>-8.3999999999999995E-3</v>
      </c>
      <c r="M129" s="1" t="s">
        <v>697</v>
      </c>
      <c r="N129" s="1" t="s">
        <v>769</v>
      </c>
    </row>
    <row r="130" spans="1:14" x14ac:dyDescent="0.2">
      <c r="A130" s="1" t="s">
        <v>770</v>
      </c>
      <c r="B130" s="3" t="s">
        <v>53</v>
      </c>
      <c r="C130" s="2">
        <v>48358.406000000003</v>
      </c>
      <c r="D130" s="1" t="s">
        <v>37</v>
      </c>
      <c r="E130" s="1">
        <f>VLOOKUP(C130,Active!C$21:E$250,3,FALSE)</f>
        <v>4553.0039449887918</v>
      </c>
      <c r="G130" s="1">
        <v>4553</v>
      </c>
      <c r="H130" s="1">
        <v>3.7000000000000002E-3</v>
      </c>
      <c r="M130" s="1" t="s">
        <v>771</v>
      </c>
      <c r="N130" s="1" t="s">
        <v>769</v>
      </c>
    </row>
    <row r="131" spans="1:14" x14ac:dyDescent="0.2">
      <c r="A131" s="1" t="s">
        <v>772</v>
      </c>
      <c r="B131" s="3" t="s">
        <v>50</v>
      </c>
      <c r="C131" s="2">
        <v>48359.353000000003</v>
      </c>
      <c r="D131" s="1" t="s">
        <v>37</v>
      </c>
      <c r="E131" s="1">
        <f>VLOOKUP(C131,Active!C$21:E$250,3,FALSE)</f>
        <v>4554.4775292023014</v>
      </c>
      <c r="G131" s="1">
        <v>4554</v>
      </c>
      <c r="H131" s="1">
        <v>-1.3299999999999999E-2</v>
      </c>
      <c r="M131" s="1" t="s">
        <v>773</v>
      </c>
      <c r="N131" s="1" t="s">
        <v>769</v>
      </c>
    </row>
    <row r="132" spans="1:14" x14ac:dyDescent="0.2">
      <c r="A132" s="1" t="s">
        <v>774</v>
      </c>
      <c r="B132" s="3" t="s">
        <v>53</v>
      </c>
      <c r="C132" s="2">
        <v>48385.387999999999</v>
      </c>
      <c r="D132" s="1" t="s">
        <v>689</v>
      </c>
      <c r="E132" s="1">
        <f>VLOOKUP(C132,Active!C$21:E$250,3,FALSE)</f>
        <v>4594.989424660288</v>
      </c>
      <c r="G132" s="1">
        <v>4595</v>
      </c>
      <c r="H132" s="1">
        <v>-5.5999999999999999E-3</v>
      </c>
      <c r="M132" s="1" t="s">
        <v>775</v>
      </c>
      <c r="N132" s="1" t="s">
        <v>776</v>
      </c>
    </row>
    <row r="133" spans="1:14" x14ac:dyDescent="0.2">
      <c r="A133" s="1" t="s">
        <v>711</v>
      </c>
      <c r="B133" s="3" t="s">
        <v>50</v>
      </c>
      <c r="C133" s="2">
        <v>48733.396399999998</v>
      </c>
      <c r="D133" s="1" t="s">
        <v>407</v>
      </c>
      <c r="E133" s="1">
        <f>VLOOKUP(C133,Active!C$21:E$250,3,FALSE)</f>
        <v>5136.5096827475909</v>
      </c>
      <c r="G133" s="1">
        <v>5136</v>
      </c>
      <c r="H133" s="1">
        <v>7.4999999999999997E-3</v>
      </c>
      <c r="M133" s="1" t="s">
        <v>712</v>
      </c>
      <c r="N133" s="1" t="s">
        <v>777</v>
      </c>
    </row>
    <row r="134" spans="1:14" x14ac:dyDescent="0.2">
      <c r="A134" s="1" t="s">
        <v>778</v>
      </c>
      <c r="B134" s="3" t="s">
        <v>53</v>
      </c>
      <c r="C134" s="2">
        <v>49059.529699999999</v>
      </c>
      <c r="D134" s="1" t="s">
        <v>407</v>
      </c>
      <c r="E134" s="1">
        <f>VLOOKUP(C134,Active!C$21:E$250,3,FALSE)</f>
        <v>5643.9910791359107</v>
      </c>
      <c r="G134" s="1">
        <v>5644</v>
      </c>
      <c r="H134" s="1">
        <v>-4.3E-3</v>
      </c>
      <c r="M134" s="1" t="s">
        <v>779</v>
      </c>
      <c r="N134" s="1" t="s">
        <v>780</v>
      </c>
    </row>
    <row r="135" spans="1:14" x14ac:dyDescent="0.2">
      <c r="A135" s="1" t="s">
        <v>778</v>
      </c>
      <c r="B135" s="3" t="s">
        <v>53</v>
      </c>
      <c r="C135" s="2">
        <v>49059.5308</v>
      </c>
      <c r="D135" s="1" t="s">
        <v>506</v>
      </c>
      <c r="E135" s="1">
        <f>VLOOKUP(C135,Active!C$21:E$250,3,FALSE)</f>
        <v>5643.9927907965621</v>
      </c>
      <c r="G135" s="1">
        <v>5644</v>
      </c>
      <c r="H135" s="1">
        <v>-3.2000000000000002E-3</v>
      </c>
      <c r="M135" s="1" t="s">
        <v>779</v>
      </c>
      <c r="N135" s="1" t="s">
        <v>780</v>
      </c>
    </row>
    <row r="136" spans="1:14" x14ac:dyDescent="0.2">
      <c r="A136" s="1" t="s">
        <v>781</v>
      </c>
      <c r="B136" s="3" t="s">
        <v>50</v>
      </c>
      <c r="C136" s="2">
        <v>49420.387000000002</v>
      </c>
      <c r="D136" s="1" t="s">
        <v>37</v>
      </c>
      <c r="E136" s="1">
        <f>VLOOKUP(C136,Active!C$21:E$250,3,FALSE)</f>
        <v>6205.5049340563373</v>
      </c>
      <c r="G136" s="1">
        <v>6205</v>
      </c>
      <c r="H136" s="1">
        <v>4.7000000000000002E-3</v>
      </c>
      <c r="M136" s="1" t="s">
        <v>782</v>
      </c>
      <c r="N136" s="1" t="s">
        <v>783</v>
      </c>
    </row>
    <row r="137" spans="1:14" x14ac:dyDescent="0.2">
      <c r="A137" s="1" t="s">
        <v>781</v>
      </c>
      <c r="B137" s="3" t="s">
        <v>50</v>
      </c>
      <c r="C137" s="2">
        <v>49429.364000000001</v>
      </c>
      <c r="D137" s="1" t="s">
        <v>37</v>
      </c>
      <c r="E137" s="1">
        <f>VLOOKUP(C137,Active!C$21:E$250,3,FALSE)</f>
        <v>6219.4736410095293</v>
      </c>
      <c r="G137" s="1">
        <v>6219</v>
      </c>
      <c r="H137" s="1">
        <v>-1.54E-2</v>
      </c>
      <c r="M137" s="1" t="s">
        <v>782</v>
      </c>
      <c r="N137" s="1" t="s">
        <v>783</v>
      </c>
    </row>
    <row r="138" spans="1:14" x14ac:dyDescent="0.2">
      <c r="A138" s="1" t="s">
        <v>778</v>
      </c>
      <c r="B138" s="3" t="s">
        <v>53</v>
      </c>
      <c r="C138" s="2">
        <v>49471.477200000001</v>
      </c>
      <c r="D138" s="1" t="s">
        <v>506</v>
      </c>
      <c r="E138" s="1">
        <f>VLOOKUP(C138,Active!C$21:E$250,3,FALSE)</f>
        <v>6285.0041021503584</v>
      </c>
      <c r="G138" s="1">
        <v>6285</v>
      </c>
      <c r="H138" s="1">
        <v>4.1999999999999997E-3</v>
      </c>
      <c r="M138" s="1" t="s">
        <v>779</v>
      </c>
      <c r="N138" s="1" t="s">
        <v>784</v>
      </c>
    </row>
    <row r="139" spans="1:14" x14ac:dyDescent="0.2">
      <c r="A139" s="1" t="s">
        <v>778</v>
      </c>
      <c r="B139" s="3" t="s">
        <v>53</v>
      </c>
      <c r="C139" s="2">
        <v>49471.477899999998</v>
      </c>
      <c r="D139" s="1" t="s">
        <v>407</v>
      </c>
      <c r="E139" s="1">
        <f>VLOOKUP(C139,Active!C$21:E$250,3,FALSE)</f>
        <v>6285.0051913889483</v>
      </c>
      <c r="G139" s="1">
        <v>6285</v>
      </c>
      <c r="H139" s="1">
        <v>4.8999999999999998E-3</v>
      </c>
      <c r="M139" s="1" t="s">
        <v>779</v>
      </c>
      <c r="N139" s="1" t="s">
        <v>784</v>
      </c>
    </row>
    <row r="140" spans="1:14" x14ac:dyDescent="0.2">
      <c r="A140" s="1" t="s">
        <v>781</v>
      </c>
      <c r="B140" s="3" t="s">
        <v>50</v>
      </c>
      <c r="C140" s="2">
        <v>49776.42</v>
      </c>
      <c r="D140" s="1" t="s">
        <v>37</v>
      </c>
      <c r="E140" s="1">
        <f>VLOOKUP(C140,Active!C$21:E$250,3,FALSE)</f>
        <v>6759.5119121855869</v>
      </c>
      <c r="G140" s="1">
        <v>6759</v>
      </c>
      <c r="H140" s="1">
        <v>9.4000000000000004E-3</v>
      </c>
      <c r="M140" s="1" t="s">
        <v>782</v>
      </c>
      <c r="N140" s="1" t="s">
        <v>785</v>
      </c>
    </row>
    <row r="141" spans="1:14" x14ac:dyDescent="0.2">
      <c r="A141" s="1" t="s">
        <v>781</v>
      </c>
      <c r="B141" s="3" t="s">
        <v>53</v>
      </c>
      <c r="C141" s="2">
        <v>49777.387000000002</v>
      </c>
      <c r="D141" s="1" t="s">
        <v>37</v>
      </c>
      <c r="E141" s="1">
        <f>VLOOKUP(C141,Active!C$21:E$250,3,FALSE)</f>
        <v>6761.0166175018167</v>
      </c>
      <c r="G141" s="1">
        <v>6761</v>
      </c>
      <c r="H141" s="1">
        <v>1.24E-2</v>
      </c>
      <c r="M141" s="1" t="s">
        <v>782</v>
      </c>
      <c r="N141" s="1" t="s">
        <v>785</v>
      </c>
    </row>
    <row r="142" spans="1:14" x14ac:dyDescent="0.2">
      <c r="A142" s="1" t="s">
        <v>781</v>
      </c>
      <c r="B142" s="3" t="s">
        <v>53</v>
      </c>
      <c r="C142" s="2">
        <v>49811.432000000001</v>
      </c>
      <c r="D142" s="1" t="s">
        <v>37</v>
      </c>
      <c r="E142" s="1">
        <f>VLOOKUP(C142,Active!C$21:E$250,3,FALSE)</f>
        <v>6813.9925145967754</v>
      </c>
      <c r="G142" s="1">
        <v>6814</v>
      </c>
      <c r="H142" s="1">
        <v>-3.0999999999999999E-3</v>
      </c>
      <c r="M142" s="1" t="s">
        <v>782</v>
      </c>
      <c r="N142" s="1" t="s">
        <v>786</v>
      </c>
    </row>
    <row r="143" spans="1:14" x14ac:dyDescent="0.2">
      <c r="A143" s="1" t="s">
        <v>787</v>
      </c>
      <c r="B143" s="3" t="s">
        <v>53</v>
      </c>
      <c r="C143" s="2">
        <v>49865.421999999999</v>
      </c>
      <c r="D143" s="1" t="s">
        <v>788</v>
      </c>
      <c r="E143" s="1">
        <f>VLOOKUP(C143,Active!C$21:E$250,3,FALSE)</f>
        <v>6898.0039313733032</v>
      </c>
      <c r="G143" s="1">
        <v>6898</v>
      </c>
      <c r="H143" s="1">
        <v>4.3E-3</v>
      </c>
      <c r="M143" s="1" t="s">
        <v>789</v>
      </c>
      <c r="N143" s="1" t="s">
        <v>790</v>
      </c>
    </row>
    <row r="144" spans="1:14" x14ac:dyDescent="0.2">
      <c r="A144" s="1" t="s">
        <v>772</v>
      </c>
      <c r="B144" s="3" t="s">
        <v>50</v>
      </c>
      <c r="C144" s="2">
        <v>50571.370999999999</v>
      </c>
      <c r="D144" s="1" t="s">
        <v>37</v>
      </c>
      <c r="E144" s="1">
        <f>VLOOKUP(C144,Active!C$21:E$250,3,FALSE)</f>
        <v>7996.4994983667293</v>
      </c>
      <c r="G144" s="1">
        <v>7996</v>
      </c>
      <c r="H144" s="1">
        <v>1.6999999999999999E-3</v>
      </c>
      <c r="M144" s="1" t="s">
        <v>773</v>
      </c>
      <c r="N144" s="1" t="s">
        <v>791</v>
      </c>
    </row>
    <row r="145" spans="1:15" x14ac:dyDescent="0.2">
      <c r="A145" s="1" t="s">
        <v>792</v>
      </c>
      <c r="B145" s="3" t="s">
        <v>53</v>
      </c>
      <c r="C145" s="2">
        <v>50591.612000000001</v>
      </c>
      <c r="D145" s="1" t="s">
        <v>793</v>
      </c>
      <c r="E145" s="1">
        <f>VLOOKUP(C145,Active!C$21:E$250,3,FALSE)</f>
        <v>8027.995610368469</v>
      </c>
      <c r="G145" s="1">
        <v>8028</v>
      </c>
      <c r="H145" s="1">
        <v>-8.0000000000000004E-4</v>
      </c>
      <c r="M145" s="1" t="s">
        <v>794</v>
      </c>
      <c r="N145" s="1" t="s">
        <v>795</v>
      </c>
    </row>
    <row r="146" spans="1:15" x14ac:dyDescent="0.2">
      <c r="A146" s="1" t="s">
        <v>770</v>
      </c>
      <c r="B146" s="3" t="s">
        <v>53</v>
      </c>
      <c r="C146" s="2">
        <v>50597.402000000002</v>
      </c>
      <c r="D146" s="1" t="s">
        <v>37</v>
      </c>
      <c r="E146" s="1">
        <f>VLOOKUP(C146,Active!C$21:E$250,3,FALSE)</f>
        <v>8037.0051696041828</v>
      </c>
      <c r="G146" s="1">
        <v>8037</v>
      </c>
      <c r="H146" s="1">
        <v>5.3E-3</v>
      </c>
      <c r="M146" s="1" t="s">
        <v>771</v>
      </c>
      <c r="N146" s="1" t="s">
        <v>791</v>
      </c>
    </row>
    <row r="147" spans="1:15" x14ac:dyDescent="0.2">
      <c r="A147" s="1" t="s">
        <v>40</v>
      </c>
      <c r="B147" s="3" t="s">
        <v>50</v>
      </c>
      <c r="C147" s="2">
        <v>50960.817000000003</v>
      </c>
      <c r="D147" s="1" t="s">
        <v>506</v>
      </c>
      <c r="E147" s="1">
        <f>VLOOKUP(C147,Active!C$21:E$250,3,FALSE)</f>
        <v>8602.4989467451887</v>
      </c>
      <c r="G147" s="1">
        <v>8602</v>
      </c>
      <c r="H147" s="1">
        <v>1.5E-3</v>
      </c>
      <c r="M147" s="1" t="s">
        <v>796</v>
      </c>
      <c r="N147" s="1" t="s">
        <v>797</v>
      </c>
    </row>
    <row r="148" spans="1:15" x14ac:dyDescent="0.2">
      <c r="A148" s="1" t="s">
        <v>798</v>
      </c>
      <c r="B148" s="3" t="s">
        <v>50</v>
      </c>
      <c r="C148" s="2">
        <v>51301.406999999999</v>
      </c>
      <c r="D148" s="1" t="s">
        <v>37</v>
      </c>
      <c r="E148" s="1">
        <f>VLOOKUP(C148,Active!C$21:E$250,3,FALSE)</f>
        <v>9132.4757654137993</v>
      </c>
      <c r="G148" s="1">
        <v>9132</v>
      </c>
      <c r="H148" s="1">
        <v>-1.3299999999999999E-2</v>
      </c>
      <c r="M148" s="1" t="s">
        <v>799</v>
      </c>
      <c r="N148" s="1" t="s">
        <v>800</v>
      </c>
    </row>
    <row r="149" spans="1:15" x14ac:dyDescent="0.2">
      <c r="A149" s="1" t="s">
        <v>778</v>
      </c>
      <c r="B149" s="3" t="s">
        <v>50</v>
      </c>
      <c r="C149" s="2">
        <v>51301.431799999998</v>
      </c>
      <c r="D149" s="1" t="s">
        <v>801</v>
      </c>
      <c r="E149" s="1">
        <f>VLOOKUP(C149,Active!C$21:E$250,3,FALSE)</f>
        <v>9132.5143555811646</v>
      </c>
      <c r="G149" s="1">
        <v>9132</v>
      </c>
      <c r="H149" s="1">
        <v>1.15E-2</v>
      </c>
      <c r="M149" s="1" t="s">
        <v>779</v>
      </c>
      <c r="N149" s="1" t="s">
        <v>802</v>
      </c>
      <c r="O149" s="1" t="s">
        <v>803</v>
      </c>
    </row>
    <row r="150" spans="1:15" x14ac:dyDescent="0.2">
      <c r="A150" s="1" t="s">
        <v>40</v>
      </c>
      <c r="B150" s="3" t="s">
        <v>50</v>
      </c>
      <c r="C150" s="2">
        <v>51307.859700000001</v>
      </c>
      <c r="D150" s="1" t="s">
        <v>793</v>
      </c>
      <c r="E150" s="1">
        <f>VLOOKUP(C150,Active!C$21:E$250,3,FALSE)</f>
        <v>9142.5165223879449</v>
      </c>
      <c r="G150" s="1">
        <v>9142</v>
      </c>
      <c r="H150" s="1">
        <v>1.29E-2</v>
      </c>
      <c r="M150" s="1" t="s">
        <v>796</v>
      </c>
      <c r="N150" s="1" t="s">
        <v>804</v>
      </c>
    </row>
    <row r="151" spans="1:15" x14ac:dyDescent="0.2">
      <c r="A151" s="1" t="s">
        <v>40</v>
      </c>
      <c r="B151" s="3" t="s">
        <v>50</v>
      </c>
      <c r="C151" s="2">
        <v>51573.911999999997</v>
      </c>
      <c r="D151" s="1" t="s">
        <v>793</v>
      </c>
      <c r="E151" s="1">
        <f>VLOOKUP(C151,Active!C$21:E$250,3,FALSE)</f>
        <v>9556.5085701681655</v>
      </c>
      <c r="G151" s="1">
        <v>9556</v>
      </c>
      <c r="H151" s="1">
        <v>7.9000000000000008E-3</v>
      </c>
      <c r="M151" s="1" t="s">
        <v>796</v>
      </c>
      <c r="N151" s="1" t="s">
        <v>805</v>
      </c>
    </row>
    <row r="152" spans="1:15" x14ac:dyDescent="0.2">
      <c r="A152" s="1" t="s">
        <v>806</v>
      </c>
      <c r="B152" s="3" t="s">
        <v>53</v>
      </c>
      <c r="C152" s="2">
        <v>51607.644999999997</v>
      </c>
      <c r="D152" s="1" t="s">
        <v>37</v>
      </c>
      <c r="E152" s="1">
        <f>VLOOKUP(C152,Active!C$21:E$250,3,FALSE)</f>
        <v>9608.9989780607903</v>
      </c>
      <c r="G152" s="1">
        <v>9609</v>
      </c>
      <c r="H152" s="1">
        <v>1.6999999999999999E-3</v>
      </c>
      <c r="M152" s="1" t="s">
        <v>807</v>
      </c>
      <c r="N152" s="1" t="s">
        <v>808</v>
      </c>
    </row>
    <row r="153" spans="1:15" x14ac:dyDescent="0.2">
      <c r="A153" s="1" t="s">
        <v>798</v>
      </c>
      <c r="B153" s="3" t="s">
        <v>50</v>
      </c>
      <c r="C153" s="2">
        <v>51641.383999999998</v>
      </c>
      <c r="D153" s="1" t="s">
        <v>37</v>
      </c>
      <c r="E153" s="1">
        <f>VLOOKUP(C153,Active!C$21:E$250,3,FALSE)</f>
        <v>9661.4987222842283</v>
      </c>
      <c r="G153" s="1">
        <v>9661</v>
      </c>
      <c r="H153" s="1">
        <v>1.6000000000000001E-3</v>
      </c>
      <c r="M153" s="1" t="s">
        <v>799</v>
      </c>
      <c r="N153" s="1" t="s">
        <v>809</v>
      </c>
    </row>
    <row r="154" spans="1:15" x14ac:dyDescent="0.2">
      <c r="A154" s="1" t="s">
        <v>806</v>
      </c>
      <c r="B154" s="3" t="s">
        <v>53</v>
      </c>
      <c r="C154" s="2">
        <v>51992.589</v>
      </c>
      <c r="D154" s="1" t="s">
        <v>37</v>
      </c>
      <c r="E154" s="1">
        <f>VLOOKUP(C154,Active!C$21:E$250,3,FALSE)</f>
        <v>10207.99306621832</v>
      </c>
      <c r="G154" s="1">
        <v>10208</v>
      </c>
      <c r="H154" s="1">
        <v>-1.9E-3</v>
      </c>
      <c r="M154" s="1" t="s">
        <v>807</v>
      </c>
      <c r="N154" s="1" t="s">
        <v>808</v>
      </c>
    </row>
    <row r="155" spans="1:15" x14ac:dyDescent="0.2">
      <c r="A155" s="1" t="s">
        <v>798</v>
      </c>
      <c r="B155" s="3" t="s">
        <v>53</v>
      </c>
      <c r="C155" s="2">
        <v>52050.425000000003</v>
      </c>
      <c r="D155" s="1" t="s">
        <v>37</v>
      </c>
      <c r="E155" s="1">
        <f>VLOOKUP(C155,Active!C$21:E$250,3,FALSE)</f>
        <v>10297.989071046764</v>
      </c>
      <c r="G155" s="1">
        <v>10298</v>
      </c>
      <c r="H155" s="1">
        <v>-4.4000000000000003E-3</v>
      </c>
      <c r="M155" s="1" t="s">
        <v>799</v>
      </c>
      <c r="N155" s="1" t="s">
        <v>810</v>
      </c>
    </row>
    <row r="156" spans="1:15" x14ac:dyDescent="0.2">
      <c r="A156" s="1" t="s">
        <v>798</v>
      </c>
      <c r="B156" s="3" t="s">
        <v>50</v>
      </c>
      <c r="C156" s="2">
        <v>52344.46</v>
      </c>
      <c r="D156" s="1" t="s">
        <v>37</v>
      </c>
      <c r="E156" s="1">
        <f>VLOOKUP(C156,Active!C$21:E$250,3,FALSE)</f>
        <v>10755.523742872785</v>
      </c>
      <c r="G156" s="1">
        <v>10755</v>
      </c>
      <c r="H156" s="1">
        <v>1.7999999999999999E-2</v>
      </c>
      <c r="M156" s="1" t="s">
        <v>799</v>
      </c>
      <c r="N156" s="1" t="s">
        <v>811</v>
      </c>
    </row>
    <row r="157" spans="1:15" x14ac:dyDescent="0.2">
      <c r="A157" s="1" t="s">
        <v>812</v>
      </c>
      <c r="B157" s="3" t="s">
        <v>53</v>
      </c>
      <c r="C157" s="2">
        <v>52415.450299999997</v>
      </c>
      <c r="D157" s="1" t="s">
        <v>813</v>
      </c>
      <c r="E157" s="1">
        <f>VLOOKUP(C157,Active!C$21:E$250,3,FALSE)</f>
        <v>10865.98856377278</v>
      </c>
      <c r="G157" s="1">
        <v>10866</v>
      </c>
      <c r="H157" s="1">
        <v>-4.5999999999999999E-3</v>
      </c>
      <c r="M157" s="1" t="s">
        <v>814</v>
      </c>
      <c r="N157" s="1" t="s">
        <v>815</v>
      </c>
    </row>
    <row r="158" spans="1:15" x14ac:dyDescent="0.2">
      <c r="A158" s="1" t="s">
        <v>812</v>
      </c>
      <c r="B158" s="3" t="s">
        <v>53</v>
      </c>
      <c r="C158" s="2">
        <v>52417.378400000001</v>
      </c>
      <c r="D158" s="1" t="s">
        <v>813</v>
      </c>
      <c r="E158" s="1">
        <f>VLOOKUP(C158,Active!C$21:E$250,3,FALSE)</f>
        <v>10868.988793679933</v>
      </c>
      <c r="G158" s="1">
        <v>10869</v>
      </c>
      <c r="H158" s="1">
        <v>-4.4999999999999997E-3</v>
      </c>
      <c r="M158" s="1" t="s">
        <v>814</v>
      </c>
      <c r="N158" s="1" t="s">
        <v>815</v>
      </c>
    </row>
    <row r="159" spans="1:15" x14ac:dyDescent="0.2">
      <c r="A159" s="1" t="s">
        <v>798</v>
      </c>
      <c r="B159" s="3" t="s">
        <v>53</v>
      </c>
      <c r="C159" s="2">
        <v>52721.370999999999</v>
      </c>
      <c r="D159" s="1" t="s">
        <v>37</v>
      </c>
      <c r="E159" s="1">
        <f>VLOOKUP(C159,Active!C$21:E$250,3,FALSE)</f>
        <v>11342.01804012522</v>
      </c>
      <c r="G159" s="1">
        <v>11342</v>
      </c>
      <c r="H159" s="1">
        <v>1.44E-2</v>
      </c>
      <c r="M159" s="1" t="s">
        <v>799</v>
      </c>
      <c r="N159" s="1" t="s">
        <v>816</v>
      </c>
    </row>
    <row r="160" spans="1:15" x14ac:dyDescent="0.2">
      <c r="A160" s="1" t="s">
        <v>817</v>
      </c>
      <c r="B160" s="3" t="s">
        <v>53</v>
      </c>
      <c r="C160" s="2">
        <v>52747.7</v>
      </c>
      <c r="D160" s="1" t="s">
        <v>506</v>
      </c>
      <c r="E160" s="1">
        <f>VLOOKUP(C160,Active!C$21:E$250,3,FALSE)</f>
        <v>11382.987415793104</v>
      </c>
      <c r="G160" s="1">
        <v>11383</v>
      </c>
      <c r="H160" s="1">
        <v>-5.1999999999999998E-3</v>
      </c>
      <c r="M160" s="1" t="s">
        <v>763</v>
      </c>
      <c r="N160" s="1" t="s">
        <v>737</v>
      </c>
      <c r="O160" s="1" t="s">
        <v>818</v>
      </c>
    </row>
    <row r="161" spans="1:16" x14ac:dyDescent="0.2">
      <c r="A161" s="1" t="s">
        <v>819</v>
      </c>
      <c r="B161" s="3" t="s">
        <v>53</v>
      </c>
      <c r="C161" s="2">
        <v>52783.0501</v>
      </c>
      <c r="D161" s="1" t="s">
        <v>506</v>
      </c>
      <c r="E161" s="1">
        <f>VLOOKUP(C161,Active!C$21:E$250,3,FALSE)</f>
        <v>11437.994120445675</v>
      </c>
      <c r="G161" s="1">
        <v>11438</v>
      </c>
      <c r="H161" s="1">
        <v>-8.9999999999999998E-4</v>
      </c>
      <c r="M161" s="1" t="s">
        <v>820</v>
      </c>
      <c r="N161" s="1" t="s">
        <v>821</v>
      </c>
    </row>
    <row r="162" spans="1:16" x14ac:dyDescent="0.2">
      <c r="A162" s="1" t="s">
        <v>822</v>
      </c>
      <c r="B162" s="3" t="s">
        <v>53</v>
      </c>
      <c r="C162" s="2">
        <v>53036.243000000002</v>
      </c>
      <c r="D162" s="1" t="s">
        <v>37</v>
      </c>
      <c r="E162" s="1">
        <f>VLOOKUP(C162,Active!C$21:E$250,3,FALSE)</f>
        <v>11831.976232813866</v>
      </c>
      <c r="G162" s="1">
        <v>11832</v>
      </c>
      <c r="H162" s="1">
        <v>-1.23E-2</v>
      </c>
      <c r="M162" s="1" t="s">
        <v>823</v>
      </c>
      <c r="N162" s="1" t="s">
        <v>824</v>
      </c>
    </row>
    <row r="163" spans="1:16" x14ac:dyDescent="0.2">
      <c r="A163" s="1" t="s">
        <v>825</v>
      </c>
      <c r="B163" s="3" t="s">
        <v>53</v>
      </c>
      <c r="C163" s="2">
        <v>53111.448400000001</v>
      </c>
      <c r="D163" s="1" t="e">
        <f>-#NAME?</f>
        <v>#NAME?</v>
      </c>
      <c r="E163" s="1">
        <f>VLOOKUP(C163,Active!C$21:E$250,3,FALSE)</f>
        <v>11948.999981716359</v>
      </c>
      <c r="G163" s="1">
        <v>11949</v>
      </c>
      <c r="H163" s="1">
        <v>3.0000000000000001E-3</v>
      </c>
      <c r="M163" s="1" t="s">
        <v>697</v>
      </c>
      <c r="N163" s="1" t="s">
        <v>826</v>
      </c>
    </row>
    <row r="164" spans="1:16" x14ac:dyDescent="0.2">
      <c r="A164" s="1" t="s">
        <v>819</v>
      </c>
      <c r="B164" s="3" t="s">
        <v>53</v>
      </c>
      <c r="C164" s="2">
        <v>53376.218699999998</v>
      </c>
      <c r="D164" s="1" t="s">
        <v>506</v>
      </c>
      <c r="E164" s="1">
        <f>VLOOKUP(C164,Active!C$21:E$250,3,FALSE)</f>
        <v>12360.997166812613</v>
      </c>
      <c r="G164" s="1">
        <v>12361</v>
      </c>
      <c r="H164" s="1">
        <v>1.2999999999999999E-3</v>
      </c>
      <c r="M164" s="1" t="s">
        <v>827</v>
      </c>
      <c r="N164" s="1" t="s">
        <v>828</v>
      </c>
    </row>
    <row r="165" spans="1:16" x14ac:dyDescent="0.2">
      <c r="A165" s="1" t="s">
        <v>822</v>
      </c>
      <c r="B165" s="3" t="s">
        <v>53</v>
      </c>
      <c r="C165" s="2">
        <v>53407.071000000004</v>
      </c>
      <c r="D165" s="1" t="s">
        <v>37</v>
      </c>
      <c r="E165" s="1">
        <f>VLOOKUP(C165,Active!C$21:E$250,3,FALSE)</f>
        <v>12409.005046675829</v>
      </c>
      <c r="G165" s="1">
        <v>12409</v>
      </c>
      <c r="H165" s="1">
        <v>6.3E-3</v>
      </c>
      <c r="M165" s="1" t="s">
        <v>823</v>
      </c>
      <c r="N165" s="1" t="s">
        <v>829</v>
      </c>
    </row>
    <row r="166" spans="1:16" x14ac:dyDescent="0.2">
      <c r="A166" s="1" t="s">
        <v>830</v>
      </c>
      <c r="B166" s="3" t="s">
        <v>50</v>
      </c>
      <c r="C166" s="2">
        <v>53410.606599999999</v>
      </c>
      <c r="D166" s="1" t="s">
        <v>813</v>
      </c>
      <c r="E166" s="1">
        <f>VLOOKUP(C166,Active!C$21:E$250,3,FALSE)</f>
        <v>12414.506635213609</v>
      </c>
      <c r="G166" s="1">
        <v>12414</v>
      </c>
      <c r="H166" s="1">
        <v>7.4000000000000003E-3</v>
      </c>
      <c r="M166" s="1" t="s">
        <v>831</v>
      </c>
      <c r="N166" s="1" t="s">
        <v>832</v>
      </c>
    </row>
    <row r="167" spans="1:16" x14ac:dyDescent="0.2">
      <c r="A167" s="1" t="s">
        <v>830</v>
      </c>
      <c r="B167" s="3" t="s">
        <v>53</v>
      </c>
      <c r="C167" s="2">
        <v>53411.564700000003</v>
      </c>
      <c r="D167" s="1" t="s">
        <v>813</v>
      </c>
      <c r="E167" s="1">
        <f>VLOOKUP(C167,Active!C$21:E$250,3,FALSE)</f>
        <v>12415.997491639129</v>
      </c>
      <c r="G167" s="1">
        <v>12416</v>
      </c>
      <c r="H167" s="1">
        <v>1.5E-3</v>
      </c>
      <c r="M167" s="1" t="s">
        <v>831</v>
      </c>
      <c r="N167" s="1" t="s">
        <v>832</v>
      </c>
    </row>
    <row r="168" spans="1:16" x14ac:dyDescent="0.2">
      <c r="A168" s="1" t="s">
        <v>819</v>
      </c>
      <c r="B168" s="3" t="s">
        <v>53</v>
      </c>
      <c r="C168" s="2">
        <v>53432.131699999998</v>
      </c>
      <c r="D168" s="1" t="s">
        <v>833</v>
      </c>
      <c r="E168" s="1">
        <f>VLOOKUP(C168,Active!C$21:E$250,3,FALSE)</f>
        <v>12448.000877615099</v>
      </c>
      <c r="G168" s="1">
        <v>12448</v>
      </c>
      <c r="H168" s="1">
        <v>3.7000000000000002E-3</v>
      </c>
      <c r="M168" s="1" t="s">
        <v>827</v>
      </c>
      <c r="N168" s="1" t="s">
        <v>834</v>
      </c>
    </row>
    <row r="169" spans="1:16" x14ac:dyDescent="0.2">
      <c r="A169" s="1" t="s">
        <v>835</v>
      </c>
      <c r="B169" s="3" t="s">
        <v>53</v>
      </c>
      <c r="C169" s="2">
        <v>53432.770799999998</v>
      </c>
      <c r="D169" s="1" t="s">
        <v>793</v>
      </c>
      <c r="E169" s="1" t="e">
        <f>VLOOKUP(C169,Active!C$21:E$250,3,FALSE)</f>
        <v>#N/A</v>
      </c>
      <c r="G169" s="1">
        <v>12449</v>
      </c>
      <c r="H169" s="1">
        <v>1E-4</v>
      </c>
      <c r="M169" s="1" t="s">
        <v>724</v>
      </c>
      <c r="N169" s="1" t="s">
        <v>808</v>
      </c>
    </row>
    <row r="170" spans="1:16" x14ac:dyDescent="0.2">
      <c r="A170" s="1" t="s">
        <v>836</v>
      </c>
      <c r="B170" s="3" t="s">
        <v>53</v>
      </c>
      <c r="C170" s="2">
        <v>53432.771000000001</v>
      </c>
      <c r="D170" s="1" t="s">
        <v>793</v>
      </c>
      <c r="E170" s="1">
        <f>VLOOKUP(C170,Active!C$21:E$250,3,FALSE)</f>
        <v>12448.995663663356</v>
      </c>
      <c r="G170" s="1">
        <v>12449</v>
      </c>
      <c r="H170" s="1">
        <v>2.9999999999999997E-4</v>
      </c>
      <c r="M170" s="1" t="s">
        <v>837</v>
      </c>
      <c r="N170" s="1" t="s">
        <v>838</v>
      </c>
      <c r="O170" s="1" t="s">
        <v>839</v>
      </c>
      <c r="P170" s="1" t="s">
        <v>840</v>
      </c>
    </row>
    <row r="171" spans="1:16" x14ac:dyDescent="0.2">
      <c r="A171" s="1" t="s">
        <v>830</v>
      </c>
      <c r="B171" s="3" t="s">
        <v>50</v>
      </c>
      <c r="C171" s="2">
        <v>53450.4496</v>
      </c>
      <c r="D171" s="1" t="s">
        <v>841</v>
      </c>
      <c r="E171" s="1">
        <f>VLOOKUP(C171,Active!C$21:E$250,3,FALSE)</f>
        <v>12476.50453998537</v>
      </c>
      <c r="G171" s="1">
        <v>12476</v>
      </c>
      <c r="H171" s="1">
        <v>6.1000000000000004E-3</v>
      </c>
      <c r="M171" s="1" t="s">
        <v>842</v>
      </c>
      <c r="N171" s="1" t="s">
        <v>843</v>
      </c>
    </row>
    <row r="172" spans="1:16" x14ac:dyDescent="0.2">
      <c r="A172" s="1" t="s">
        <v>830</v>
      </c>
      <c r="B172" s="3" t="s">
        <v>53</v>
      </c>
      <c r="C172" s="2">
        <v>53451.408900000002</v>
      </c>
      <c r="D172" s="1" t="s">
        <v>841</v>
      </c>
      <c r="E172" s="1">
        <f>VLOOKUP(C172,Active!C$21:E$250,3,FALSE)</f>
        <v>12477.997263677053</v>
      </c>
      <c r="G172" s="1">
        <v>12478</v>
      </c>
      <c r="H172" s="1">
        <v>1.4E-3</v>
      </c>
      <c r="M172" s="1" t="s">
        <v>842</v>
      </c>
      <c r="N172" s="1" t="s">
        <v>843</v>
      </c>
    </row>
    <row r="173" spans="1:16" x14ac:dyDescent="0.2">
      <c r="A173" s="1" t="s">
        <v>836</v>
      </c>
      <c r="B173" s="3" t="s">
        <v>53</v>
      </c>
      <c r="C173" s="2">
        <v>53459.760999999999</v>
      </c>
      <c r="D173" s="1" t="s">
        <v>793</v>
      </c>
      <c r="E173" s="1">
        <f>VLOOKUP(C173,Active!C$21:E$250,3,FALSE)</f>
        <v>12490.993591775939</v>
      </c>
      <c r="G173" s="1">
        <v>12491</v>
      </c>
      <c r="H173" s="1">
        <v>-1E-3</v>
      </c>
      <c r="M173" s="1" t="s">
        <v>837</v>
      </c>
      <c r="N173" s="1" t="s">
        <v>838</v>
      </c>
      <c r="O173" s="1" t="s">
        <v>839</v>
      </c>
      <c r="P173" s="1" t="s">
        <v>840</v>
      </c>
    </row>
    <row r="174" spans="1:16" x14ac:dyDescent="0.2">
      <c r="A174" s="1" t="s">
        <v>836</v>
      </c>
      <c r="B174" s="3" t="s">
        <v>53</v>
      </c>
      <c r="C174" s="2">
        <v>53461.692600000002</v>
      </c>
      <c r="D174" s="1" t="s">
        <v>793</v>
      </c>
      <c r="E174" s="1">
        <f>VLOOKUP(C174,Active!C$21:E$250,3,FALSE)</f>
        <v>12493.999267876066</v>
      </c>
      <c r="G174" s="1">
        <v>12494</v>
      </c>
      <c r="H174" s="1">
        <v>2.7000000000000001E-3</v>
      </c>
      <c r="M174" s="1" t="s">
        <v>837</v>
      </c>
      <c r="N174" s="1" t="s">
        <v>838</v>
      </c>
      <c r="O174" s="1" t="s">
        <v>839</v>
      </c>
      <c r="P174" s="1" t="s">
        <v>840</v>
      </c>
    </row>
    <row r="175" spans="1:16" x14ac:dyDescent="0.2">
      <c r="A175" s="1" t="s">
        <v>836</v>
      </c>
      <c r="B175" s="3" t="s">
        <v>50</v>
      </c>
      <c r="C175" s="2">
        <v>53462.658499999998</v>
      </c>
      <c r="D175" s="1" t="s">
        <v>793</v>
      </c>
      <c r="E175" s="1">
        <f>VLOOKUP(C175,Active!C$21:E$250,3,FALSE)</f>
        <v>12495.502261531634</v>
      </c>
      <c r="G175" s="1">
        <v>12495</v>
      </c>
      <c r="H175" s="1">
        <v>4.5999999999999999E-3</v>
      </c>
      <c r="M175" s="1" t="s">
        <v>837</v>
      </c>
      <c r="N175" s="1" t="s">
        <v>838</v>
      </c>
      <c r="O175" s="1" t="s">
        <v>839</v>
      </c>
      <c r="P175" s="1" t="s">
        <v>840</v>
      </c>
    </row>
    <row r="176" spans="1:16" x14ac:dyDescent="0.2">
      <c r="A176" s="1" t="s">
        <v>836</v>
      </c>
      <c r="B176" s="3" t="s">
        <v>53</v>
      </c>
      <c r="C176" s="2">
        <v>53463.618399999999</v>
      </c>
      <c r="D176" s="1" t="s">
        <v>793</v>
      </c>
      <c r="E176" s="1">
        <f>VLOOKUP(C176,Active!C$21:E$250,3,FALSE)</f>
        <v>12496.995918856397</v>
      </c>
      <c r="G176" s="1">
        <v>12497</v>
      </c>
      <c r="H176" s="1">
        <v>5.0000000000000001E-4</v>
      </c>
      <c r="M176" s="1" t="s">
        <v>837</v>
      </c>
      <c r="N176" s="1" t="s">
        <v>838</v>
      </c>
      <c r="O176" s="1" t="s">
        <v>839</v>
      </c>
      <c r="P176" s="1" t="s">
        <v>840</v>
      </c>
    </row>
    <row r="177" spans="1:16" x14ac:dyDescent="0.2">
      <c r="A177" s="1" t="s">
        <v>844</v>
      </c>
      <c r="B177" s="3" t="s">
        <v>53</v>
      </c>
      <c r="C177" s="2">
        <v>53463.63</v>
      </c>
      <c r="D177" s="1" t="s">
        <v>37</v>
      </c>
      <c r="E177" s="1">
        <f>VLOOKUP(C177,Active!C$21:E$250,3,FALSE)</f>
        <v>12497.013969095968</v>
      </c>
      <c r="G177" s="1">
        <v>12497</v>
      </c>
      <c r="H177" s="1">
        <v>1.21E-2</v>
      </c>
      <c r="M177" s="1" t="s">
        <v>771</v>
      </c>
      <c r="N177" s="1" t="s">
        <v>808</v>
      </c>
    </row>
    <row r="178" spans="1:16" x14ac:dyDescent="0.2">
      <c r="A178" s="1" t="s">
        <v>845</v>
      </c>
      <c r="B178" s="3" t="s">
        <v>53</v>
      </c>
      <c r="C178" s="2">
        <v>53479.684999999998</v>
      </c>
      <c r="D178" s="1" t="s">
        <v>37</v>
      </c>
      <c r="E178" s="1">
        <f>VLOOKUP(C178,Active!C$21:E$250,3,FALSE)</f>
        <v>12521.996434299657</v>
      </c>
      <c r="G178" s="1">
        <v>12522</v>
      </c>
      <c r="H178" s="1">
        <v>8.0000000000000004E-4</v>
      </c>
      <c r="M178" s="1" t="s">
        <v>701</v>
      </c>
      <c r="N178" s="1" t="s">
        <v>808</v>
      </c>
    </row>
    <row r="179" spans="1:16" x14ac:dyDescent="0.2">
      <c r="A179" s="1" t="s">
        <v>846</v>
      </c>
      <c r="B179" s="3" t="s">
        <v>53</v>
      </c>
      <c r="C179" s="2">
        <v>53488.686000000002</v>
      </c>
      <c r="D179" s="1" t="s">
        <v>793</v>
      </c>
      <c r="E179" s="1">
        <f>VLOOKUP(C179,Active!C$21:E$250,3,FALSE)</f>
        <v>12536.002486576113</v>
      </c>
      <c r="G179" s="1">
        <v>12536</v>
      </c>
      <c r="H179" s="1">
        <v>4.7000000000000002E-3</v>
      </c>
      <c r="M179" s="1" t="s">
        <v>763</v>
      </c>
      <c r="N179" s="1" t="s">
        <v>808</v>
      </c>
    </row>
    <row r="180" spans="1:16" x14ac:dyDescent="0.2">
      <c r="A180" s="1" t="s">
        <v>844</v>
      </c>
      <c r="B180" s="3" t="s">
        <v>53</v>
      </c>
      <c r="C180" s="2">
        <v>53497.68</v>
      </c>
      <c r="D180" s="1" t="s">
        <v>37</v>
      </c>
      <c r="E180" s="1">
        <f>VLOOKUP(C180,Active!C$21:E$250,3,FALSE)</f>
        <v>12549.997646466612</v>
      </c>
      <c r="G180" s="1">
        <v>12550</v>
      </c>
      <c r="H180" s="1">
        <v>1.6000000000000001E-3</v>
      </c>
      <c r="M180" s="1" t="s">
        <v>771</v>
      </c>
      <c r="N180" s="1" t="s">
        <v>808</v>
      </c>
    </row>
    <row r="181" spans="1:16" x14ac:dyDescent="0.2">
      <c r="A181" s="1" t="s">
        <v>836</v>
      </c>
      <c r="B181" s="3" t="s">
        <v>53</v>
      </c>
      <c r="C181" s="2">
        <v>53501.5363</v>
      </c>
      <c r="D181" s="1" t="s">
        <v>793</v>
      </c>
      <c r="E181" s="1">
        <f>VLOOKUP(C181,Active!C$21:E$250,3,FALSE)</f>
        <v>12555.998261886418</v>
      </c>
      <c r="G181" s="1">
        <v>12556</v>
      </c>
      <c r="H181" s="1">
        <v>2E-3</v>
      </c>
      <c r="M181" s="1" t="s">
        <v>837</v>
      </c>
      <c r="N181" s="1" t="s">
        <v>838</v>
      </c>
      <c r="O181" s="1" t="s">
        <v>839</v>
      </c>
      <c r="P181" s="1" t="s">
        <v>840</v>
      </c>
    </row>
    <row r="182" spans="1:16" x14ac:dyDescent="0.2">
      <c r="A182" s="1" t="s">
        <v>847</v>
      </c>
      <c r="B182" s="3" t="s">
        <v>53</v>
      </c>
      <c r="C182" s="2">
        <v>53506.678</v>
      </c>
      <c r="D182" s="1" t="s">
        <v>793</v>
      </c>
      <c r="E182" s="1">
        <f>VLOOKUP(C182,Active!C$21:E$250,3,FALSE)</f>
        <v>12563.999030577656</v>
      </c>
      <c r="G182" s="1">
        <v>12564</v>
      </c>
      <c r="H182" s="1">
        <v>2.5000000000000001E-3</v>
      </c>
      <c r="M182" s="1" t="s">
        <v>848</v>
      </c>
      <c r="N182" s="1" t="s">
        <v>849</v>
      </c>
    </row>
    <row r="183" spans="1:16" x14ac:dyDescent="0.2">
      <c r="A183" s="1" t="s">
        <v>819</v>
      </c>
      <c r="B183" s="3" t="s">
        <v>53</v>
      </c>
      <c r="C183" s="2">
        <v>53815.148999999998</v>
      </c>
      <c r="D183" s="1" t="s">
        <v>545</v>
      </c>
      <c r="E183" s="1">
        <f>VLOOKUP(C183,Active!C$21:E$250,3,FALSE)</f>
        <v>13043.996914342666</v>
      </c>
      <c r="G183" s="1">
        <v>13044</v>
      </c>
      <c r="H183" s="1">
        <v>1.2999999999999999E-3</v>
      </c>
      <c r="M183" s="1" t="s">
        <v>820</v>
      </c>
      <c r="N183" s="1" t="s">
        <v>850</v>
      </c>
    </row>
    <row r="184" spans="1:16" x14ac:dyDescent="0.2">
      <c r="A184" s="1" t="s">
        <v>851</v>
      </c>
      <c r="B184" s="3" t="s">
        <v>53</v>
      </c>
      <c r="C184" s="2">
        <v>53826.706899999997</v>
      </c>
      <c r="D184" s="1" t="s">
        <v>793</v>
      </c>
      <c r="E184" s="1">
        <f>VLOOKUP(C184,Active!C$21:E$250,3,FALSE)</f>
        <v>13061.981643995592</v>
      </c>
      <c r="G184" s="1">
        <v>13062</v>
      </c>
      <c r="H184" s="1">
        <v>-8.5000000000000006E-3</v>
      </c>
      <c r="M184" s="1" t="s">
        <v>506</v>
      </c>
      <c r="N184" s="1" t="s">
        <v>808</v>
      </c>
    </row>
    <row r="185" spans="1:16" x14ac:dyDescent="0.2">
      <c r="A185" s="1" t="s">
        <v>819</v>
      </c>
      <c r="B185" s="3" t="s">
        <v>50</v>
      </c>
      <c r="C185" s="2">
        <v>54141.297200000001</v>
      </c>
      <c r="D185" s="1" t="s">
        <v>545</v>
      </c>
      <c r="E185" s="1">
        <f>VLOOKUP(C185,Active!C$21:E$250,3,FALSE)</f>
        <v>13551.501495952512</v>
      </c>
      <c r="G185" s="1">
        <v>13551</v>
      </c>
      <c r="H185" s="1">
        <v>4.4000000000000003E-3</v>
      </c>
      <c r="M185" s="1" t="s">
        <v>820</v>
      </c>
      <c r="N185" s="1" t="s">
        <v>852</v>
      </c>
    </row>
    <row r="186" spans="1:16" x14ac:dyDescent="0.2">
      <c r="A186" s="1" t="s">
        <v>835</v>
      </c>
      <c r="B186" s="3" t="s">
        <v>53</v>
      </c>
      <c r="C186" s="2">
        <v>54189.804300000003</v>
      </c>
      <c r="D186" s="1" t="s">
        <v>793</v>
      </c>
      <c r="E186" s="1">
        <f>VLOOKUP(C186,Active!C$21:E$250,3,FALSE)</f>
        <v>13626.981218025508</v>
      </c>
      <c r="G186" s="1">
        <v>13627</v>
      </c>
      <c r="H186" s="1">
        <v>-8.6999999999999994E-3</v>
      </c>
      <c r="M186" s="1" t="s">
        <v>724</v>
      </c>
      <c r="N186" s="1" t="s">
        <v>808</v>
      </c>
    </row>
    <row r="187" spans="1:16" x14ac:dyDescent="0.2">
      <c r="A187" s="1" t="s">
        <v>853</v>
      </c>
      <c r="B187" s="3" t="s">
        <v>53</v>
      </c>
      <c r="C187" s="2">
        <v>54479.643900000003</v>
      </c>
      <c r="D187" s="1" t="s">
        <v>793</v>
      </c>
      <c r="E187" s="1">
        <f>VLOOKUP(C187,Active!C$21:E$250,3,FALSE)</f>
        <v>14077.987616135211</v>
      </c>
      <c r="G187" s="1">
        <v>14078</v>
      </c>
      <c r="H187" s="1">
        <v>-4.4000000000000003E-3</v>
      </c>
      <c r="M187" s="1" t="s">
        <v>854</v>
      </c>
      <c r="N187" s="1" t="s">
        <v>855</v>
      </c>
    </row>
    <row r="188" spans="1:16" x14ac:dyDescent="0.2">
      <c r="A188" s="1" t="s">
        <v>856</v>
      </c>
      <c r="B188" s="3" t="s">
        <v>53</v>
      </c>
      <c r="C188" s="2">
        <v>54555.4764</v>
      </c>
      <c r="D188" s="1" t="e">
        <f>-#NAME?</f>
        <v>#NAME?</v>
      </c>
      <c r="E188" s="1">
        <f>VLOOKUP(C188,Active!C$21:E$250,3,FALSE)</f>
        <v>14195.987167213299</v>
      </c>
      <c r="G188" s="1">
        <v>14196</v>
      </c>
      <c r="H188" s="1">
        <v>-4.7000000000000002E-3</v>
      </c>
      <c r="M188" s="1" t="s">
        <v>857</v>
      </c>
      <c r="N188" s="1" t="s">
        <v>858</v>
      </c>
      <c r="O188" s="1">
        <v>1603</v>
      </c>
    </row>
    <row r="189" spans="1:16" x14ac:dyDescent="0.2">
      <c r="A189" s="1" t="s">
        <v>835</v>
      </c>
      <c r="B189" s="3" t="s">
        <v>53</v>
      </c>
      <c r="C189" s="2">
        <v>54592.749900000003</v>
      </c>
      <c r="D189" s="1" t="s">
        <v>793</v>
      </c>
      <c r="E189" s="1">
        <f>VLOOKUP(C189,Active!C$21:E$250,3,FALSE)</f>
        <v>14253.98678831388</v>
      </c>
      <c r="G189" s="1">
        <v>14254</v>
      </c>
      <c r="H189" s="1">
        <v>-4.8999999999999998E-3</v>
      </c>
      <c r="M189" s="1" t="s">
        <v>724</v>
      </c>
      <c r="N189" s="1" t="s">
        <v>859</v>
      </c>
    </row>
    <row r="190" spans="1:16" x14ac:dyDescent="0.2">
      <c r="A190" s="1" t="s">
        <v>860</v>
      </c>
      <c r="B190" s="3" t="s">
        <v>53</v>
      </c>
      <c r="C190" s="2">
        <v>54593.3845</v>
      </c>
      <c r="D190" s="1" t="s">
        <v>506</v>
      </c>
      <c r="E190" s="1">
        <f>VLOOKUP(C190,Active!C$21:E$250,3,FALSE)</f>
        <v>14254.974260902991</v>
      </c>
      <c r="G190" s="1">
        <v>14255</v>
      </c>
      <c r="H190" s="1">
        <v>-1.2999999999999999E-2</v>
      </c>
      <c r="M190" s="1" t="s">
        <v>861</v>
      </c>
      <c r="N190" s="1" t="s">
        <v>862</v>
      </c>
      <c r="O190" s="1" t="s">
        <v>863</v>
      </c>
    </row>
    <row r="191" spans="1:16" x14ac:dyDescent="0.2">
      <c r="A191" s="1" t="s">
        <v>864</v>
      </c>
      <c r="B191" s="3" t="s">
        <v>53</v>
      </c>
      <c r="C191" s="2">
        <v>54620.385999999999</v>
      </c>
      <c r="D191" s="1" t="s">
        <v>793</v>
      </c>
      <c r="E191" s="1">
        <f>VLOOKUP(C191,Active!C$21:E$250,3,FALSE)</f>
        <v>14296.990083649636</v>
      </c>
      <c r="G191" s="1">
        <v>14297</v>
      </c>
      <c r="H191" s="1">
        <v>-2.8E-3</v>
      </c>
      <c r="M191" s="1" t="s">
        <v>683</v>
      </c>
      <c r="N191" s="1" t="s">
        <v>865</v>
      </c>
    </row>
    <row r="192" spans="1:16" x14ac:dyDescent="0.2">
      <c r="A192" s="1" t="s">
        <v>711</v>
      </c>
      <c r="B192" s="3" t="s">
        <v>53</v>
      </c>
      <c r="C192" s="2">
        <v>54874.868799999997</v>
      </c>
      <c r="D192" s="1" t="s">
        <v>506</v>
      </c>
      <c r="E192" s="1">
        <f>VLOOKUP(C192,Active!C$21:E$250,3,FALSE)</f>
        <v>14692.979351537362</v>
      </c>
      <c r="G192" s="1">
        <v>14693</v>
      </c>
      <c r="H192" s="1">
        <v>-9.5999999999999992E-3</v>
      </c>
      <c r="M192" s="1" t="s">
        <v>712</v>
      </c>
      <c r="N192" s="1" t="s">
        <v>866</v>
      </c>
    </row>
    <row r="193" spans="1:15" x14ac:dyDescent="0.2">
      <c r="A193" s="1" t="s">
        <v>867</v>
      </c>
      <c r="B193" s="3" t="s">
        <v>53</v>
      </c>
      <c r="C193" s="2">
        <v>54914.726699999999</v>
      </c>
      <c r="D193" s="1" t="s">
        <v>793</v>
      </c>
      <c r="E193" s="1">
        <f>VLOOKUP(C193,Active!C$21:E$250,3,FALSE)</f>
        <v>14755.000441530648</v>
      </c>
      <c r="G193" s="1">
        <v>14755</v>
      </c>
      <c r="H193" s="1">
        <v>4.0000000000000001E-3</v>
      </c>
      <c r="M193" s="1" t="s">
        <v>697</v>
      </c>
      <c r="N193" s="1" t="s">
        <v>868</v>
      </c>
    </row>
    <row r="194" spans="1:15" x14ac:dyDescent="0.2">
      <c r="A194" s="1" t="s">
        <v>867</v>
      </c>
      <c r="B194" s="3" t="s">
        <v>53</v>
      </c>
      <c r="C194" s="2">
        <v>54934.650199999996</v>
      </c>
      <c r="D194" s="1" t="s">
        <v>793</v>
      </c>
      <c r="E194" s="1">
        <f>VLOOKUP(C194,Active!C$21:E$250,3,FALSE)</f>
        <v>14786.002506026794</v>
      </c>
      <c r="G194" s="1">
        <v>14786</v>
      </c>
      <c r="H194" s="1">
        <v>5.3E-3</v>
      </c>
      <c r="M194" s="1" t="s">
        <v>697</v>
      </c>
      <c r="N194" s="1" t="s">
        <v>868</v>
      </c>
    </row>
    <row r="195" spans="1:15" x14ac:dyDescent="0.2">
      <c r="A195" s="1" t="s">
        <v>869</v>
      </c>
      <c r="B195" s="3" t="s">
        <v>53</v>
      </c>
      <c r="C195" s="2">
        <v>55578.5769</v>
      </c>
      <c r="D195" s="1" t="s">
        <v>793</v>
      </c>
      <c r="E195" s="1">
        <f>VLOOKUP(C195,Active!C$21:E$250,3,FALSE)</f>
        <v>15787.987954577198</v>
      </c>
      <c r="G195" s="1">
        <v>15788</v>
      </c>
      <c r="H195" s="1">
        <v>-3.8E-3</v>
      </c>
      <c r="M195" s="1" t="s">
        <v>870</v>
      </c>
      <c r="N195" s="1" t="s">
        <v>871</v>
      </c>
    </row>
    <row r="196" spans="1:15" x14ac:dyDescent="0.2">
      <c r="A196" s="1" t="s">
        <v>872</v>
      </c>
      <c r="B196" s="3" t="s">
        <v>53</v>
      </c>
      <c r="C196" s="2">
        <v>55607.495300000002</v>
      </c>
      <c r="D196" s="1" t="s">
        <v>527</v>
      </c>
      <c r="E196" s="1">
        <f>VLOOKUP(C196,Active!C$21:E$250,3,FALSE)</f>
        <v>15832.986579413477</v>
      </c>
      <c r="G196" s="1">
        <v>15833</v>
      </c>
      <c r="H196" s="1">
        <v>-4.7000000000000002E-3</v>
      </c>
      <c r="M196" s="1" t="s">
        <v>873</v>
      </c>
      <c r="N196" s="1" t="s">
        <v>874</v>
      </c>
    </row>
    <row r="197" spans="1:15" x14ac:dyDescent="0.2">
      <c r="A197" s="1" t="s">
        <v>711</v>
      </c>
      <c r="B197" s="3" t="s">
        <v>50</v>
      </c>
      <c r="C197" s="2">
        <v>55607.826000000001</v>
      </c>
      <c r="D197" s="1" t="s">
        <v>506</v>
      </c>
      <c r="E197" s="1">
        <f>VLOOKUP(C197,Active!C$21:E$250,3,FALSE)</f>
        <v>15833.501166846851</v>
      </c>
      <c r="G197" s="1">
        <v>15833</v>
      </c>
      <c r="H197" s="1">
        <v>4.7000000000000002E-3</v>
      </c>
      <c r="M197" s="1" t="s">
        <v>712</v>
      </c>
      <c r="N197" s="1" t="s">
        <v>875</v>
      </c>
    </row>
    <row r="198" spans="1:15" x14ac:dyDescent="0.2">
      <c r="A198" s="1" t="s">
        <v>856</v>
      </c>
      <c r="B198" s="3" t="s">
        <v>53</v>
      </c>
      <c r="C198" s="2">
        <v>55672.404399999999</v>
      </c>
      <c r="D198" s="1" t="s">
        <v>793</v>
      </c>
      <c r="E198" s="1">
        <f>VLOOKUP(C198,Active!C$21:E$250,3,FALSE)</f>
        <v>15933.988717822242</v>
      </c>
      <c r="G198" s="1">
        <v>15934</v>
      </c>
      <c r="H198" s="1">
        <v>-3.3E-3</v>
      </c>
      <c r="M198" s="1" t="s">
        <v>857</v>
      </c>
      <c r="N198" s="1" t="s">
        <v>876</v>
      </c>
      <c r="O198" s="1" t="s">
        <v>877</v>
      </c>
    </row>
    <row r="199" spans="1:15" x14ac:dyDescent="0.2">
      <c r="A199" s="1" t="s">
        <v>856</v>
      </c>
      <c r="B199" s="3" t="s">
        <v>53</v>
      </c>
      <c r="C199" s="2">
        <v>55674.327400000002</v>
      </c>
      <c r="D199" s="1" t="e">
        <f>-#NAME?</f>
        <v>#NAME?</v>
      </c>
      <c r="E199" s="1">
        <f>VLOOKUP(C199,Active!C$21:E$250,3,FALSE)</f>
        <v>15936.9810118482</v>
      </c>
      <c r="G199" s="1">
        <v>15937</v>
      </c>
      <c r="H199" s="1">
        <v>-8.2000000000000007E-3</v>
      </c>
      <c r="M199" s="1" t="s">
        <v>857</v>
      </c>
      <c r="N199" s="1" t="s">
        <v>878</v>
      </c>
      <c r="O199" s="1">
        <v>1603</v>
      </c>
    </row>
    <row r="200" spans="1:15" x14ac:dyDescent="0.2">
      <c r="A200" s="1" t="s">
        <v>711</v>
      </c>
      <c r="B200" s="3" t="s">
        <v>50</v>
      </c>
      <c r="C200" s="2">
        <v>55979.918899999997</v>
      </c>
      <c r="D200" s="1" t="s">
        <v>506</v>
      </c>
      <c r="E200" s="1">
        <f>VLOOKUP(C200,Active!C$21:E$250,3,FALSE)</f>
        <v>16412.498234849954</v>
      </c>
      <c r="G200" s="1">
        <v>16412</v>
      </c>
      <c r="H200" s="1">
        <v>3.0000000000000001E-3</v>
      </c>
      <c r="M200" s="1" t="s">
        <v>712</v>
      </c>
      <c r="N200" s="1" t="s">
        <v>879</v>
      </c>
    </row>
    <row r="201" spans="1:15" x14ac:dyDescent="0.2">
      <c r="A201" s="1" t="s">
        <v>856</v>
      </c>
      <c r="B201" s="3" t="s">
        <v>50</v>
      </c>
      <c r="C201" s="2">
        <v>56002.422299999998</v>
      </c>
      <c r="D201" s="1" t="s">
        <v>506</v>
      </c>
      <c r="E201" s="1">
        <f>VLOOKUP(C201,Active!C$21:E$250,3,FALSE)</f>
        <v>16447.514765990705</v>
      </c>
      <c r="G201" s="1">
        <v>16447</v>
      </c>
      <c r="H201" s="1">
        <v>1.3599999999999999E-2</v>
      </c>
      <c r="M201" s="1" t="s">
        <v>857</v>
      </c>
      <c r="N201" s="1" t="s">
        <v>880</v>
      </c>
      <c r="O201" s="1" t="s">
        <v>877</v>
      </c>
    </row>
    <row r="202" spans="1:15" x14ac:dyDescent="0.2">
      <c r="A202" s="1" t="s">
        <v>711</v>
      </c>
      <c r="B202" s="3" t="s">
        <v>50</v>
      </c>
      <c r="C202" s="2">
        <v>56039.656999999999</v>
      </c>
      <c r="D202" s="1" t="s">
        <v>506</v>
      </c>
      <c r="E202" s="1">
        <f>VLOOKUP(C202,Active!C$21:E$250,3,FALSE)</f>
        <v>16505.454012152015</v>
      </c>
      <c r="G202" s="1">
        <v>16505</v>
      </c>
      <c r="H202" s="1">
        <v>-2.5399999999999999E-2</v>
      </c>
      <c r="M202" s="1" t="s">
        <v>712</v>
      </c>
      <c r="N202" s="1" t="s">
        <v>879</v>
      </c>
    </row>
    <row r="203" spans="1:15" x14ac:dyDescent="0.2">
      <c r="A203" s="1" t="s">
        <v>807</v>
      </c>
      <c r="B203" s="3" t="s">
        <v>53</v>
      </c>
      <c r="C203" s="2">
        <v>56362.616999999998</v>
      </c>
      <c r="D203" s="1" t="s">
        <v>37</v>
      </c>
      <c r="E203" s="1">
        <f>VLOOKUP(C203,Active!C$21:E$250,3,FALSE)</f>
        <v>17007.99757877821</v>
      </c>
      <c r="G203" s="1">
        <v>17008</v>
      </c>
      <c r="H203" s="1">
        <v>2.7000000000000001E-3</v>
      </c>
      <c r="M203" s="1" t="s">
        <v>806</v>
      </c>
      <c r="N203" s="1" t="s">
        <v>881</v>
      </c>
    </row>
    <row r="204" spans="1:15" x14ac:dyDescent="0.2">
      <c r="A204" s="1" t="s">
        <v>743</v>
      </c>
      <c r="B204" s="3" t="s">
        <v>53</v>
      </c>
      <c r="C204" s="2">
        <v>46855.880899999996</v>
      </c>
      <c r="D204" s="1" t="s">
        <v>407</v>
      </c>
      <c r="E204" s="1" t="e">
        <f>VLOOKUP(C204,Active!C$21:E$250,3,FALSE)</f>
        <v>#N/A</v>
      </c>
      <c r="G204" s="1">
        <v>2215</v>
      </c>
      <c r="H204" s="1">
        <v>-4.5999999999999999E-3</v>
      </c>
      <c r="M204" s="1" t="s">
        <v>744</v>
      </c>
      <c r="N204" s="1" t="s">
        <v>710</v>
      </c>
    </row>
    <row r="205" spans="1:15" x14ac:dyDescent="0.2">
      <c r="A205" s="1" t="s">
        <v>743</v>
      </c>
      <c r="B205" s="3" t="s">
        <v>53</v>
      </c>
      <c r="C205" s="2">
        <v>46855.883500000004</v>
      </c>
      <c r="D205" s="1" t="s">
        <v>527</v>
      </c>
      <c r="E205" s="1" t="e">
        <f>VLOOKUP(C205,Active!C$21:E$250,3,FALSE)</f>
        <v>#N/A</v>
      </c>
      <c r="G205" s="1">
        <v>2215</v>
      </c>
      <c r="H205" s="1">
        <v>-2E-3</v>
      </c>
      <c r="M205" s="1" t="s">
        <v>744</v>
      </c>
      <c r="N205" s="1" t="s">
        <v>710</v>
      </c>
    </row>
    <row r="206" spans="1:15" x14ac:dyDescent="0.2">
      <c r="A206" s="1" t="s">
        <v>882</v>
      </c>
      <c r="B206" s="3" t="s">
        <v>53</v>
      </c>
      <c r="C206" s="2">
        <v>48500.428999999996</v>
      </c>
      <c r="D206" s="1" t="s">
        <v>506</v>
      </c>
      <c r="E206" s="1" t="e">
        <f>VLOOKUP(C206,Active!C$21:E$250,3,FALSE)</f>
        <v>#N/A</v>
      </c>
      <c r="G206" s="1">
        <v>4774</v>
      </c>
      <c r="H206" s="1">
        <v>8.9999999999999998E-4</v>
      </c>
      <c r="M206" s="1" t="s">
        <v>883</v>
      </c>
    </row>
    <row r="207" spans="1:15" x14ac:dyDescent="0.2">
      <c r="A207" s="1" t="s">
        <v>754</v>
      </c>
      <c r="B207" s="3" t="s">
        <v>53</v>
      </c>
      <c r="C207" s="2">
        <v>56682.656000000003</v>
      </c>
      <c r="D207" s="1" t="s">
        <v>793</v>
      </c>
      <c r="E207" s="1" t="e">
        <f>VLOOKUP(C207,Active!C$21:E$250,3,FALSE)</f>
        <v>#N/A</v>
      </c>
      <c r="G207" s="1">
        <v>17506</v>
      </c>
      <c r="H207" s="1">
        <v>1.6999999999999999E-3</v>
      </c>
      <c r="M207" s="1" t="s">
        <v>755</v>
      </c>
      <c r="N207" s="1" t="s">
        <v>884</v>
      </c>
    </row>
  </sheetData>
  <sheetProtection selectLockedCells="1" selectUnlockedCells="1"/>
  <hyperlinks>
    <hyperlink ref="A3" r:id="rId1" xr:uid="{00000000-0004-0000-04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Inactive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2022-04-03T03:02:03Z</dcterms:created>
  <dcterms:modified xsi:type="dcterms:W3CDTF">2024-03-09T05:21:29Z</dcterms:modified>
</cp:coreProperties>
</file>